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ml.chartshapes+xml"/>
  <Override PartName="/xl/charts/chart1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企画部\企画部_企画政策課\統計係\09宜野湾市統計書\R4統計書\（原本）R4年統計書\"/>
    </mc:Choice>
  </mc:AlternateContent>
  <bookViews>
    <workbookView xWindow="19665" yWindow="-120" windowWidth="16350" windowHeight="7485"/>
  </bookViews>
  <sheets>
    <sheet name="グラフ " sheetId="1" r:id="rId1"/>
    <sheet name="2-1人口動態" sheetId="27" r:id="rId2"/>
    <sheet name="2-2戸籍人口" sheetId="3" r:id="rId3"/>
    <sheet name="2-3外国人住民人口" sheetId="4" r:id="rId4"/>
    <sheet name="2-4将来人口の推移" sheetId="26" r:id="rId5"/>
    <sheet name="2-5行政区別人口の推移" sheetId="6" r:id="rId6"/>
    <sheet name="2-6年別人口の推移" sheetId="7" r:id="rId7"/>
    <sheet name="2-7年齢男女別人口 " sheetId="8" r:id="rId8"/>
    <sheet name="2-8国勢調査" sheetId="9" r:id="rId9"/>
    <sheet name="2-9国勢調査推移" sheetId="10" r:id="rId10"/>
    <sheet name="2-10年齢（各歳）別人口" sheetId="11" r:id="rId11"/>
    <sheet name="2-11産業（大分類）別就業者推移" sheetId="12" r:id="rId12"/>
    <sheet name="2-11産業（大分類）別就業者推移 (2)" sheetId="13" r:id="rId13"/>
    <sheet name="2-12労働力人口推移" sheetId="14" r:id="rId14"/>
    <sheet name="2-13配偶関係（4区分）" sheetId="15" r:id="rId15"/>
    <sheet name="2-14市別郡別面積及び人口密度" sheetId="16" r:id="rId16"/>
    <sheet name="2-15住居の種類" sheetId="17" r:id="rId17"/>
    <sheet name="2-16住宅の建て方(廃止)" sheetId="28" state="hidden" r:id="rId18"/>
    <sheet name="2-16住宅の建て方 " sheetId="29" r:id="rId19"/>
    <sheet name="2-17世帯の家族類型別一般世帯数・世帯人員" sheetId="19" r:id="rId20"/>
    <sheet name="2-18人口集中地区" sheetId="20" r:id="rId21"/>
    <sheet name="2-19　65歳以上世帯員の有無" sheetId="21" r:id="rId22"/>
    <sheet name="2-20　産業、従業上の地位" sheetId="22" r:id="rId23"/>
    <sheet name="2-21夫の年齢（5歳階級）" sheetId="23" r:id="rId24"/>
    <sheet name="2-22常住地又は従業地" sheetId="24" r:id="rId25"/>
    <sheet name="2-23労働力状態（8区分）" sheetId="25" r:id="rId26"/>
  </sheets>
  <definedNames>
    <definedName name="_xlnm.Print_Area" localSheetId="11">'2-11産業（大分類）別就業者推移'!$A$1:$L$33</definedName>
    <definedName name="_xlnm.Print_Area" localSheetId="12">'2-11産業（大分類）別就業者推移 (2)'!$A$1:$L$34</definedName>
    <definedName name="_xlnm.Print_Area" localSheetId="13">'2-12労働力人口推移'!$A$1:$P$13</definedName>
    <definedName name="_xlnm.Print_Area" localSheetId="18">'2-16住宅の建て方 '!$A$1:$L$17</definedName>
    <definedName name="_xlnm.Print_Area" localSheetId="17">'2-16住宅の建て方(廃止)'!$A$1:$L$16</definedName>
    <definedName name="_xlnm.Print_Area" localSheetId="19">'2-17世帯の家族類型別一般世帯数・世帯人員'!$A$1:$W$25</definedName>
    <definedName name="_xlnm.Print_Area" localSheetId="20">'2-18人口集中地区'!$A$1:$G$11</definedName>
    <definedName name="_xlnm.Print_Area" localSheetId="1">'2-1人口動態'!$A$1:$K$36</definedName>
    <definedName name="_xlnm.Print_Area" localSheetId="22">'2-20　産業、従業上の地位'!$A$1:$AD$31</definedName>
    <definedName name="_xlnm.Print_Area" localSheetId="24">'2-22常住地又は従業地'!$A$1:$V$64</definedName>
    <definedName name="_xlnm.Print_Area" localSheetId="25">'2-23労働力状態（8区分）'!$A$1:$N$69</definedName>
    <definedName name="_xlnm.Print_Area" localSheetId="2">'2-2戸籍人口'!$B$1:$D$10</definedName>
    <definedName name="_xlnm.Print_Area" localSheetId="3">'2-3外国人住民人口'!$B$1:$P$12</definedName>
    <definedName name="_xlnm.Print_Area" localSheetId="4">'2-4将来人口の推移'!$A$1:$L$33</definedName>
    <definedName name="_xlnm.Print_Area" localSheetId="6">'2-6年別人口の推移'!$A$1:$N$17</definedName>
    <definedName name="_xlnm.Print_Area" localSheetId="7">'2-7年齢男女別人口 '!$A$1:$L$45</definedName>
    <definedName name="_xlnm.Print_Area" localSheetId="8">'2-8国勢調査'!$A$1:$H$28</definedName>
    <definedName name="_xlnm.Print_Area" localSheetId="0">'グラフ '!$A$1:$K$263</definedName>
    <definedName name="使用場所" localSheetId="10">#REF!</definedName>
    <definedName name="使用場所" localSheetId="12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8">#REF!</definedName>
    <definedName name="使用場所" localSheetId="17">#REF!</definedName>
    <definedName name="使用場所" localSheetId="19">#REF!</definedName>
    <definedName name="使用場所" localSheetId="20">#REF!</definedName>
    <definedName name="使用場所" localSheetId="21">#REF!</definedName>
    <definedName name="使用場所" localSheetId="1">#REF!</definedName>
    <definedName name="使用場所" localSheetId="23">#REF!</definedName>
    <definedName name="使用場所" localSheetId="24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C31" i="26" l="1"/>
  <c r="C32" i="26" l="1"/>
  <c r="C30" i="26"/>
  <c r="H286" i="1" l="1"/>
  <c r="I310" i="1" l="1"/>
  <c r="F310" i="1"/>
  <c r="H287" i="1"/>
  <c r="C6" i="15" l="1"/>
  <c r="H6" i="15"/>
  <c r="P38" i="11" l="1"/>
  <c r="D6" i="15" l="1"/>
  <c r="E6" i="15"/>
  <c r="F6" i="15"/>
  <c r="G6" i="15"/>
  <c r="I6" i="15"/>
  <c r="J6" i="15"/>
  <c r="K6" i="15"/>
  <c r="L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6" i="15" l="1"/>
  <c r="G10" i="9"/>
  <c r="F10" i="9"/>
  <c r="O38" i="11" l="1"/>
  <c r="N38" i="11"/>
  <c r="P37" i="11"/>
  <c r="O37" i="11"/>
  <c r="N37" i="11"/>
  <c r="N36" i="11"/>
  <c r="P36" i="11"/>
  <c r="O36" i="11"/>
  <c r="L35" i="11"/>
  <c r="K28" i="11"/>
  <c r="L28" i="11"/>
  <c r="C14" i="11" l="1"/>
  <c r="C7" i="11" l="1"/>
  <c r="D5" i="26" l="1"/>
  <c r="K298" i="1" l="1"/>
  <c r="J298" i="1"/>
  <c r="M290" i="1"/>
  <c r="J296" i="1" l="1"/>
  <c r="F5" i="26"/>
  <c r="E5" i="26"/>
  <c r="G5" i="26"/>
  <c r="H5" i="26"/>
  <c r="K5" i="26"/>
  <c r="D6" i="26"/>
  <c r="E6" i="26"/>
  <c r="F6" i="26"/>
  <c r="G6" i="26"/>
  <c r="H6" i="26"/>
  <c r="K6" i="26"/>
  <c r="D7" i="26"/>
  <c r="E7" i="26"/>
  <c r="F7" i="26"/>
  <c r="G7" i="26"/>
  <c r="H7" i="26"/>
  <c r="K7" i="26"/>
  <c r="D8" i="26"/>
  <c r="E8" i="26"/>
  <c r="F8" i="26"/>
  <c r="G8" i="26"/>
  <c r="H8" i="26"/>
  <c r="K8" i="26"/>
  <c r="D9" i="26"/>
  <c r="E9" i="26"/>
  <c r="F9" i="26"/>
  <c r="G9" i="26"/>
  <c r="H9" i="26"/>
  <c r="K9" i="26"/>
  <c r="D10" i="26"/>
  <c r="E10" i="26"/>
  <c r="F10" i="26"/>
  <c r="G10" i="26"/>
  <c r="H10" i="26"/>
  <c r="K10" i="26"/>
  <c r="D11" i="26"/>
  <c r="E11" i="26"/>
  <c r="F11" i="26"/>
  <c r="G11" i="26"/>
  <c r="H11" i="26"/>
  <c r="K11" i="26"/>
  <c r="D12" i="26"/>
  <c r="E12" i="26"/>
  <c r="F12" i="26"/>
  <c r="G12" i="26"/>
  <c r="H12" i="26"/>
  <c r="K12" i="26"/>
  <c r="D13" i="26"/>
  <c r="E13" i="26"/>
  <c r="F13" i="26"/>
  <c r="G13" i="26"/>
  <c r="H13" i="26"/>
  <c r="K13" i="26"/>
  <c r="D14" i="26"/>
  <c r="E14" i="26"/>
  <c r="F14" i="26"/>
  <c r="G14" i="26"/>
  <c r="H14" i="26"/>
  <c r="K14" i="26"/>
  <c r="D15" i="26"/>
  <c r="E15" i="26"/>
  <c r="F15" i="26"/>
  <c r="G15" i="26"/>
  <c r="H15" i="26"/>
  <c r="H16" i="26" s="1"/>
  <c r="K15" i="26"/>
  <c r="B16" i="26"/>
  <c r="C16" i="26"/>
  <c r="F16" i="26"/>
  <c r="K16" i="26"/>
  <c r="L7" i="11"/>
  <c r="H7" i="11"/>
  <c r="D7" i="11"/>
  <c r="B7" i="11" s="1"/>
  <c r="G7" i="11"/>
  <c r="K7" i="11"/>
  <c r="O7" i="11"/>
  <c r="P7" i="11"/>
  <c r="B8" i="11"/>
  <c r="F8" i="11"/>
  <c r="J8" i="11"/>
  <c r="N8" i="11"/>
  <c r="B9" i="11"/>
  <c r="F9" i="11"/>
  <c r="J9" i="11"/>
  <c r="N9" i="11"/>
  <c r="B10" i="11"/>
  <c r="F10" i="11"/>
  <c r="J10" i="11"/>
  <c r="N10" i="11"/>
  <c r="B11" i="11"/>
  <c r="F11" i="11"/>
  <c r="J11" i="11"/>
  <c r="N11" i="11"/>
  <c r="B12" i="11"/>
  <c r="F12" i="11"/>
  <c r="J12" i="11"/>
  <c r="N12" i="11"/>
  <c r="D14" i="11"/>
  <c r="G14" i="11"/>
  <c r="H14" i="11"/>
  <c r="K14" i="11"/>
  <c r="L14" i="11"/>
  <c r="O14" i="11"/>
  <c r="P14" i="11"/>
  <c r="B15" i="11"/>
  <c r="F15" i="11"/>
  <c r="J15" i="11"/>
  <c r="N15" i="11"/>
  <c r="B16" i="11"/>
  <c r="F16" i="11"/>
  <c r="J16" i="11"/>
  <c r="N16" i="11"/>
  <c r="B17" i="11"/>
  <c r="F17" i="11"/>
  <c r="J17" i="11"/>
  <c r="N17" i="11"/>
  <c r="B18" i="11"/>
  <c r="F18" i="11"/>
  <c r="J18" i="11"/>
  <c r="N18" i="11"/>
  <c r="B19" i="11"/>
  <c r="F19" i="11"/>
  <c r="J19" i="11"/>
  <c r="N19" i="11"/>
  <c r="C21" i="11"/>
  <c r="O31" i="11" s="1"/>
  <c r="D21" i="11"/>
  <c r="G21" i="11"/>
  <c r="H21" i="11"/>
  <c r="K21" i="11"/>
  <c r="J21" i="11" s="1"/>
  <c r="L21" i="11"/>
  <c r="N21" i="11"/>
  <c r="B22" i="11"/>
  <c r="F22" i="11"/>
  <c r="J22" i="11"/>
  <c r="B23" i="11"/>
  <c r="F23" i="11"/>
  <c r="J23" i="11"/>
  <c r="N23" i="11"/>
  <c r="B24" i="11"/>
  <c r="F24" i="11"/>
  <c r="J24" i="11"/>
  <c r="B25" i="11"/>
  <c r="F25" i="11"/>
  <c r="J25" i="11"/>
  <c r="B26" i="11"/>
  <c r="F26" i="11"/>
  <c r="J26" i="11"/>
  <c r="C28" i="11"/>
  <c r="D28" i="11"/>
  <c r="B28" i="11" s="1"/>
  <c r="G28" i="11"/>
  <c r="H28" i="11"/>
  <c r="J28" i="11"/>
  <c r="B29" i="11"/>
  <c r="F29" i="11"/>
  <c r="J29" i="11"/>
  <c r="B30" i="11"/>
  <c r="F30" i="11"/>
  <c r="J30" i="11"/>
  <c r="B31" i="11"/>
  <c r="F31" i="11"/>
  <c r="J31" i="11"/>
  <c r="B32" i="11"/>
  <c r="F32" i="11"/>
  <c r="J32" i="11"/>
  <c r="B33" i="11"/>
  <c r="F33" i="11"/>
  <c r="J33" i="11"/>
  <c r="C35" i="11"/>
  <c r="B35" i="11" s="1"/>
  <c r="D35" i="11"/>
  <c r="G35" i="11"/>
  <c r="H35" i="11"/>
  <c r="K35" i="11"/>
  <c r="J35" i="11" s="1"/>
  <c r="B36" i="11"/>
  <c r="F36" i="11"/>
  <c r="J36" i="11"/>
  <c r="B37" i="11"/>
  <c r="F37" i="11"/>
  <c r="J37" i="11"/>
  <c r="B38" i="11"/>
  <c r="F38" i="11"/>
  <c r="J38" i="11"/>
  <c r="B39" i="11"/>
  <c r="F39" i="11"/>
  <c r="J39" i="11"/>
  <c r="B40" i="11"/>
  <c r="F40" i="11"/>
  <c r="J40" i="11"/>
  <c r="C42" i="11"/>
  <c r="D42" i="11"/>
  <c r="G42" i="11"/>
  <c r="C6" i="11" s="1"/>
  <c r="H42" i="11"/>
  <c r="D6" i="11" s="1"/>
  <c r="K42" i="11"/>
  <c r="L42" i="11"/>
  <c r="B43" i="11"/>
  <c r="F43" i="11"/>
  <c r="J43" i="11"/>
  <c r="B44" i="11"/>
  <c r="F44" i="11"/>
  <c r="J44" i="11"/>
  <c r="B45" i="11"/>
  <c r="F45" i="11"/>
  <c r="J45" i="11"/>
  <c r="B46" i="11"/>
  <c r="F46" i="11"/>
  <c r="J46" i="11"/>
  <c r="B47" i="11"/>
  <c r="F47" i="11"/>
  <c r="J47" i="11"/>
  <c r="N14" i="11" l="1"/>
  <c r="J42" i="11"/>
  <c r="J7" i="11"/>
  <c r="J14" i="11"/>
  <c r="F42" i="11"/>
  <c r="B6" i="11" s="1"/>
  <c r="F28" i="11"/>
  <c r="F21" i="11"/>
  <c r="F14" i="11"/>
  <c r="F7" i="11"/>
  <c r="B42" i="11"/>
  <c r="B21" i="11"/>
  <c r="B14" i="11"/>
  <c r="O33" i="11"/>
  <c r="N7" i="11"/>
  <c r="P33" i="11"/>
  <c r="F35" i="11"/>
  <c r="P32" i="11"/>
  <c r="O32" i="11"/>
  <c r="P31" i="11"/>
  <c r="N33" i="11"/>
  <c r="G16" i="26"/>
  <c r="D16" i="26"/>
  <c r="E16" i="26"/>
  <c r="L5" i="26" l="1"/>
  <c r="N32" i="11"/>
  <c r="N31" i="11"/>
  <c r="L9" i="26"/>
  <c r="L8" i="26" l="1"/>
  <c r="L10" i="26"/>
  <c r="L11" i="26"/>
  <c r="L15" i="26"/>
  <c r="L13" i="26"/>
  <c r="L12" i="26"/>
  <c r="L6" i="26"/>
  <c r="L16" i="26"/>
  <c r="L7" i="26"/>
  <c r="L14" i="26"/>
</calcChain>
</file>

<file path=xl/sharedStrings.xml><?xml version="1.0" encoding="utf-8"?>
<sst xmlns="http://schemas.openxmlformats.org/spreadsheetml/2006/main" count="1636" uniqueCount="868">
  <si>
    <t>１．　人　口　動　態　の　推　移</t>
    <rPh sb="3" eb="4">
      <t>ジン</t>
    </rPh>
    <rPh sb="5" eb="6">
      <t>クチ</t>
    </rPh>
    <rPh sb="7" eb="8">
      <t>ドウ</t>
    </rPh>
    <rPh sb="9" eb="10">
      <t>タイ</t>
    </rPh>
    <rPh sb="13" eb="14">
      <t>スイ</t>
    </rPh>
    <rPh sb="15" eb="16">
      <t>ウツリ</t>
    </rPh>
    <phoneticPr fontId="3"/>
  </si>
  <si>
    <t>４．住 民 登 録 人 口 の 推 移</t>
    <rPh sb="2" eb="3">
      <t>ジュウ</t>
    </rPh>
    <rPh sb="4" eb="5">
      <t>ミン</t>
    </rPh>
    <rPh sb="6" eb="7">
      <t>ノボル</t>
    </rPh>
    <rPh sb="8" eb="9">
      <t>ロク</t>
    </rPh>
    <rPh sb="10" eb="11">
      <t>ジン</t>
    </rPh>
    <rPh sb="12" eb="13">
      <t>クチ</t>
    </rPh>
    <rPh sb="16" eb="17">
      <t>スイ</t>
    </rPh>
    <rPh sb="18" eb="19">
      <t>ウツリ</t>
    </rPh>
    <phoneticPr fontId="3"/>
  </si>
  <si>
    <t>（各年12月末現在）</t>
    <rPh sb="1" eb="3">
      <t>カクトシ</t>
    </rPh>
    <rPh sb="5" eb="6">
      <t>ツキ</t>
    </rPh>
    <rPh sb="6" eb="7">
      <t>マツ</t>
    </rPh>
    <rPh sb="7" eb="9">
      <t>ゲンザイ</t>
    </rPh>
    <phoneticPr fontId="3"/>
  </si>
  <si>
    <t>５．外 国 人 住 民 人 口</t>
    <rPh sb="2" eb="3">
      <t>ソト</t>
    </rPh>
    <rPh sb="4" eb="5">
      <t>コク</t>
    </rPh>
    <rPh sb="6" eb="7">
      <t>ジン</t>
    </rPh>
    <rPh sb="8" eb="9">
      <t>スミ</t>
    </rPh>
    <rPh sb="10" eb="11">
      <t>タミ</t>
    </rPh>
    <rPh sb="12" eb="13">
      <t>ジン</t>
    </rPh>
    <rPh sb="14" eb="15">
      <t>クチ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</si>
  <si>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</si>
  <si>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</si>
  <si>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</si>
  <si>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（各年10月1日現在）</t>
    <rPh sb="1" eb="2">
      <t>カク</t>
    </rPh>
    <rPh sb="2" eb="3">
      <t>ネン</t>
    </rPh>
    <rPh sb="5" eb="6">
      <t>ツキ</t>
    </rPh>
    <rPh sb="7" eb="8">
      <t>ニチ</t>
    </rPh>
    <rPh sb="8" eb="10">
      <t>ゲンザイ</t>
    </rPh>
    <phoneticPr fontId="3"/>
  </si>
  <si>
    <t>８．産 業 別 就 業 者 の 推 移</t>
    <rPh sb="2" eb="3">
      <t>サン</t>
    </rPh>
    <rPh sb="4" eb="5">
      <t>ギョウ</t>
    </rPh>
    <rPh sb="6" eb="7">
      <t>ベツ</t>
    </rPh>
    <rPh sb="8" eb="9">
      <t>シュウ</t>
    </rPh>
    <rPh sb="10" eb="11">
      <t>ギョウ</t>
    </rPh>
    <rPh sb="12" eb="13">
      <t>シャ</t>
    </rPh>
    <rPh sb="16" eb="17">
      <t>スイ</t>
    </rPh>
    <rPh sb="18" eb="19">
      <t>ウツリ</t>
    </rPh>
    <phoneticPr fontId="3"/>
  </si>
  <si>
    <t>９．産 業（ 大 分 類 ）別 就 業 者 数</t>
    <rPh sb="2" eb="3">
      <t>サン</t>
    </rPh>
    <rPh sb="4" eb="5">
      <t>ギョウ</t>
    </rPh>
    <rPh sb="7" eb="8">
      <t>ダイ</t>
    </rPh>
    <rPh sb="9" eb="10">
      <t>ブン</t>
    </rPh>
    <rPh sb="11" eb="12">
      <t>タグイ</t>
    </rPh>
    <rPh sb="14" eb="15">
      <t>ベツ</t>
    </rPh>
    <rPh sb="16" eb="17">
      <t>シュウ</t>
    </rPh>
    <rPh sb="18" eb="19">
      <t>ギョウ</t>
    </rPh>
    <rPh sb="20" eb="21">
      <t>シャ</t>
    </rPh>
    <rPh sb="22" eb="23">
      <t>スウ</t>
    </rPh>
    <phoneticPr fontId="3"/>
  </si>
  <si>
    <t>８．産業別就業者の推移</t>
    <rPh sb="2" eb="4">
      <t>サンギョウ</t>
    </rPh>
    <rPh sb="4" eb="5">
      <t>ベツ</t>
    </rPh>
    <rPh sb="5" eb="8">
      <t>シュウギョウシャ</t>
    </rPh>
    <rPh sb="9" eb="11">
      <t>スイイ</t>
    </rPh>
    <phoneticPr fontId="3"/>
  </si>
  <si>
    <t>平成22年</t>
    <rPh sb="0" eb="2">
      <t>ヘイセイ</t>
    </rPh>
    <rPh sb="4" eb="5">
      <t>ネン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</si>
  <si>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</si>
  <si>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</si>
  <si>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</si>
  <si>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出生</t>
    <rPh sb="0" eb="1">
      <t>デ</t>
    </rPh>
    <rPh sb="1" eb="2">
      <t>セイ</t>
    </rPh>
    <phoneticPr fontId="3"/>
  </si>
  <si>
    <t>昭和60年</t>
    <rPh sb="0" eb="2">
      <t>ショウワ</t>
    </rPh>
    <rPh sb="4" eb="5">
      <t>ネン</t>
    </rPh>
    <phoneticPr fontId="3"/>
  </si>
  <si>
    <t>死亡</t>
    <rPh sb="0" eb="1">
      <t>シ</t>
    </rPh>
    <rPh sb="1" eb="2">
      <t>ボウ</t>
    </rPh>
    <phoneticPr fontId="3"/>
  </si>
  <si>
    <t>平成2年</t>
    <rPh sb="0" eb="2">
      <t>ヘイセイ</t>
    </rPh>
    <rPh sb="3" eb="4">
      <t>ネン</t>
    </rPh>
    <phoneticPr fontId="3"/>
  </si>
  <si>
    <t>転入</t>
    <rPh sb="0" eb="1">
      <t>テン</t>
    </rPh>
    <rPh sb="1" eb="2">
      <t>イ</t>
    </rPh>
    <phoneticPr fontId="3"/>
  </si>
  <si>
    <t>7年</t>
    <rPh sb="1" eb="2">
      <t>ネン</t>
    </rPh>
    <phoneticPr fontId="3"/>
  </si>
  <si>
    <t>転出</t>
    <rPh sb="0" eb="1">
      <t>テン</t>
    </rPh>
    <rPh sb="1" eb="2">
      <t>デ</t>
    </rPh>
    <phoneticPr fontId="3"/>
  </si>
  <si>
    <t>12年</t>
    <rPh sb="2" eb="3">
      <t>ネン</t>
    </rPh>
    <phoneticPr fontId="3"/>
  </si>
  <si>
    <t>総数</t>
    <rPh sb="0" eb="1">
      <t>フサ</t>
    </rPh>
    <rPh sb="1" eb="2">
      <t>スウ</t>
    </rPh>
    <phoneticPr fontId="3"/>
  </si>
  <si>
    <t>17年</t>
    <rPh sb="2" eb="3">
      <t>ネン</t>
    </rPh>
    <phoneticPr fontId="3"/>
  </si>
  <si>
    <t>２．自然動態</t>
    <rPh sb="2" eb="4">
      <t>シゼン</t>
    </rPh>
    <rPh sb="4" eb="6">
      <t>ドウタイ</t>
    </rPh>
    <phoneticPr fontId="3"/>
  </si>
  <si>
    <t>22年</t>
    <rPh sb="2" eb="3">
      <t>ネン</t>
    </rPh>
    <phoneticPr fontId="3"/>
  </si>
  <si>
    <t>３．社会動態</t>
    <rPh sb="2" eb="4">
      <t>シャカイ</t>
    </rPh>
    <rPh sb="4" eb="6">
      <t>ドウタイ</t>
    </rPh>
    <phoneticPr fontId="3"/>
  </si>
  <si>
    <t>９．産業（大分類）別就業者数</t>
    <rPh sb="2" eb="4">
      <t>サンギョウ</t>
    </rPh>
    <rPh sb="5" eb="8">
      <t>ダイブンルイ</t>
    </rPh>
    <rPh sb="9" eb="10">
      <t>ベツ</t>
    </rPh>
    <rPh sb="10" eb="13">
      <t>シュウギョウシャ</t>
    </rPh>
    <rPh sb="13" eb="14">
      <t>スウ</t>
    </rPh>
    <phoneticPr fontId="3"/>
  </si>
  <si>
    <t>４．住民登録人口の推移</t>
    <rPh sb="2" eb="4">
      <t>ジュウミン</t>
    </rPh>
    <rPh sb="4" eb="6">
      <t>トウロク</t>
    </rPh>
    <rPh sb="6" eb="8">
      <t>ジンコウ</t>
    </rPh>
    <rPh sb="9" eb="11">
      <t>スイイ</t>
    </rPh>
    <phoneticPr fontId="3"/>
  </si>
  <si>
    <t>総数</t>
    <rPh sb="0" eb="2">
      <t>ソウスウ</t>
    </rPh>
    <phoneticPr fontId="3"/>
  </si>
  <si>
    <t>建設業</t>
    <rPh sb="0" eb="3">
      <t>ケンセツギョウ</t>
    </rPh>
    <phoneticPr fontId="3"/>
  </si>
  <si>
    <t>対前年比増加率</t>
    <rPh sb="0" eb="1">
      <t>タイ</t>
    </rPh>
    <rPh sb="1" eb="4">
      <t>ゼンネンヒ</t>
    </rPh>
    <rPh sb="4" eb="5">
      <t>ゾウ</t>
    </rPh>
    <rPh sb="5" eb="6">
      <t>クワ</t>
    </rPh>
    <rPh sb="6" eb="7">
      <t>リツ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</si>
  <si>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</si>
  <si>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</si>
  <si>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その他</t>
    <rPh sb="2" eb="3">
      <t>タ</t>
    </rPh>
    <phoneticPr fontId="3"/>
  </si>
  <si>
    <t>５．外国人住民人口</t>
    <rPh sb="2" eb="4">
      <t>ガイコク</t>
    </rPh>
    <rPh sb="4" eb="5">
      <t>ジン</t>
    </rPh>
    <rPh sb="5" eb="7">
      <t>ジュウミン</t>
    </rPh>
    <rPh sb="7" eb="9">
      <t>ジンコウ</t>
    </rPh>
    <phoneticPr fontId="3"/>
  </si>
  <si>
    <t>年　次</t>
    <rPh sb="0" eb="1">
      <t>トシ</t>
    </rPh>
    <rPh sb="2" eb="3">
      <t>ツギ</t>
    </rPh>
    <phoneticPr fontId="3"/>
  </si>
  <si>
    <t>ブラジル</t>
    <phoneticPr fontId="3"/>
  </si>
  <si>
    <t>総数</t>
    <rPh sb="0" eb="1">
      <t>フサ</t>
    </rPh>
    <rPh sb="1" eb="2">
      <t>カズ</t>
    </rPh>
    <phoneticPr fontId="3"/>
  </si>
  <si>
    <t>.</t>
    <phoneticPr fontId="3"/>
  </si>
  <si>
    <t>0～4歳</t>
    <rPh sb="3" eb="4">
      <t>サイ</t>
    </rPh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</si>
  <si>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</si>
  <si>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</si>
  <si>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</si>
  <si>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</si>
  <si>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</si>
  <si>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</si>
  <si>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</si>
  <si>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</si>
  <si>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</si>
  <si>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40～44</t>
    <phoneticPr fontId="3"/>
  </si>
  <si>
    <t>45～49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</si>
  <si>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</si>
  <si>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</si>
  <si>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</si>
  <si>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</si>
  <si>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</si>
  <si>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</si>
  <si>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</si>
  <si>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</si>
  <si>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3">
      <t>サイ</t>
    </rPh>
    <rPh sb="3" eb="5">
      <t>イジョウ</t>
    </rPh>
    <phoneticPr fontId="3"/>
  </si>
  <si>
    <t>７．国勢調査人口の推移</t>
    <rPh sb="2" eb="4">
      <t>コクセイ</t>
    </rPh>
    <rPh sb="4" eb="6">
      <t>チョウサ</t>
    </rPh>
    <rPh sb="6" eb="8">
      <t>ジンコウ</t>
    </rPh>
    <rPh sb="9" eb="11">
      <t>スイイ</t>
    </rPh>
    <phoneticPr fontId="3"/>
  </si>
  <si>
    <t>15年</t>
    <rPh sb="2" eb="3">
      <t>ネン</t>
    </rPh>
    <phoneticPr fontId="3"/>
  </si>
  <si>
    <t>20年</t>
    <rPh sb="2" eb="3">
      <t>ネン</t>
    </rPh>
    <phoneticPr fontId="3"/>
  </si>
  <si>
    <t>25年</t>
    <rPh sb="2" eb="3">
      <t>ネン</t>
    </rPh>
    <phoneticPr fontId="3"/>
  </si>
  <si>
    <t>30年</t>
    <rPh sb="2" eb="3">
      <t>ネン</t>
    </rPh>
    <phoneticPr fontId="3"/>
  </si>
  <si>
    <t>35年</t>
    <rPh sb="2" eb="3">
      <t>ネン</t>
    </rPh>
    <phoneticPr fontId="3"/>
  </si>
  <si>
    <t>40年</t>
    <rPh sb="2" eb="3">
      <t>ネン</t>
    </rPh>
    <phoneticPr fontId="3"/>
  </si>
  <si>
    <t>45年</t>
    <rPh sb="2" eb="3">
      <t>ネン</t>
    </rPh>
    <phoneticPr fontId="3"/>
  </si>
  <si>
    <t>50年</t>
    <rPh sb="2" eb="3">
      <t>ネン</t>
    </rPh>
    <phoneticPr fontId="3"/>
  </si>
  <si>
    <t>55年</t>
    <rPh sb="2" eb="3">
      <t>ネン</t>
    </rPh>
    <phoneticPr fontId="3"/>
  </si>
  <si>
    <t>60年</t>
    <rPh sb="2" eb="3">
      <t>ネン</t>
    </rPh>
    <phoneticPr fontId="3"/>
  </si>
  <si>
    <t>－</t>
  </si>
  <si>
    <t>平成22年</t>
    <rPh sb="0" eb="1">
      <t>ヒラ</t>
    </rPh>
    <rPh sb="1" eb="2">
      <t>シゲル</t>
    </rPh>
    <rPh sb="4" eb="5">
      <t>ネン</t>
    </rPh>
    <phoneticPr fontId="3"/>
  </si>
  <si>
    <t>世帯数</t>
    <rPh sb="0" eb="3">
      <t>セタイスウ</t>
    </rPh>
    <phoneticPr fontId="3"/>
  </si>
  <si>
    <t>年　　　次</t>
    <rPh sb="0" eb="1">
      <t>トシ</t>
    </rPh>
    <rPh sb="4" eb="5">
      <t>ツギ</t>
    </rPh>
    <phoneticPr fontId="3"/>
  </si>
  <si>
    <t>年齢</t>
    <rPh sb="0" eb="2">
      <t>ネンレイ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</si>
  <si>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</si>
  <si>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</si>
  <si>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国　勢　調　査</t>
    <rPh sb="0" eb="1">
      <t>コク</t>
    </rPh>
    <rPh sb="2" eb="3">
      <t>セイ</t>
    </rPh>
    <rPh sb="4" eb="5">
      <t>チョウ</t>
    </rPh>
    <rPh sb="6" eb="7">
      <t>サ</t>
    </rPh>
    <phoneticPr fontId="3"/>
  </si>
  <si>
    <t>８．沖縄県市別、郡別人口及び世帯数</t>
    <rPh sb="2" eb="4">
      <t>オキナワ</t>
    </rPh>
    <rPh sb="4" eb="5">
      <t>ケン</t>
    </rPh>
    <rPh sb="5" eb="6">
      <t>シ</t>
    </rPh>
    <rPh sb="6" eb="7">
      <t>ベツ</t>
    </rPh>
    <rPh sb="8" eb="9">
      <t>グン</t>
    </rPh>
    <rPh sb="9" eb="10">
      <t>ベツ</t>
    </rPh>
    <rPh sb="10" eb="12">
      <t>ジンコウ</t>
    </rPh>
    <rPh sb="12" eb="13">
      <t>オヨ</t>
    </rPh>
    <rPh sb="14" eb="17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</si>
  <si>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</si>
  <si>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平成17年</t>
    <rPh sb="0" eb="2">
      <t>ヘイセイ</t>
    </rPh>
    <rPh sb="4" eb="5">
      <t>ネン</t>
    </rPh>
    <phoneticPr fontId="3"/>
  </si>
  <si>
    <t>世 帯 数</t>
    <rPh sb="0" eb="1">
      <t>ヨ</t>
    </rPh>
    <rPh sb="2" eb="3">
      <t>オビ</t>
    </rPh>
    <rPh sb="4" eb="5">
      <t>スウ</t>
    </rPh>
    <phoneticPr fontId="3"/>
  </si>
  <si>
    <t>総　数</t>
    <rPh sb="0" eb="1">
      <t>フサ</t>
    </rPh>
    <rPh sb="2" eb="3">
      <t>スウ</t>
    </rPh>
    <phoneticPr fontId="3"/>
  </si>
  <si>
    <t>人　　口</t>
    <rPh sb="0" eb="1">
      <t>ヒト</t>
    </rPh>
    <rPh sb="3" eb="4">
      <t>クチ</t>
    </rPh>
    <phoneticPr fontId="3"/>
  </si>
  <si>
    <t>実　数</t>
    <rPh sb="0" eb="1">
      <t>ミ</t>
    </rPh>
    <rPh sb="2" eb="3">
      <t>カズ</t>
    </rPh>
    <phoneticPr fontId="3"/>
  </si>
  <si>
    <t>沖縄県</t>
    <rPh sb="0" eb="3">
      <t>オキナワケン</t>
    </rPh>
    <phoneticPr fontId="3"/>
  </si>
  <si>
    <t>市部</t>
    <phoneticPr fontId="3"/>
  </si>
  <si>
    <t>郡部</t>
    <phoneticPr fontId="3"/>
  </si>
  <si>
    <t>宜野湾市</t>
    <rPh sb="0" eb="4">
      <t>ギノワンシ</t>
    </rPh>
    <phoneticPr fontId="3"/>
  </si>
  <si>
    <t>那覇市</t>
    <rPh sb="0" eb="3">
      <t>ナハシ</t>
    </rPh>
    <phoneticPr fontId="3"/>
  </si>
  <si>
    <t>石垣市</t>
    <rPh sb="0" eb="3">
      <t>イシガキシ</t>
    </rPh>
    <phoneticPr fontId="3"/>
  </si>
  <si>
    <t>浦添市</t>
    <rPh sb="0" eb="3">
      <t>ウラソエシ</t>
    </rPh>
    <phoneticPr fontId="3"/>
  </si>
  <si>
    <t>名護市</t>
    <rPh sb="0" eb="2">
      <t>ナゴ</t>
    </rPh>
    <rPh sb="2" eb="3">
      <t>シ</t>
    </rPh>
    <phoneticPr fontId="3"/>
  </si>
  <si>
    <t>糸満市</t>
    <rPh sb="0" eb="3">
      <t>イトマンシ</t>
    </rPh>
    <phoneticPr fontId="3"/>
  </si>
  <si>
    <t>沖縄市</t>
    <rPh sb="0" eb="3">
      <t>オキナワシ</t>
    </rPh>
    <phoneticPr fontId="3"/>
  </si>
  <si>
    <t>豊見城市</t>
    <rPh sb="0" eb="3">
      <t>トミグスク</t>
    </rPh>
    <rPh sb="3" eb="4">
      <t>シ</t>
    </rPh>
    <phoneticPr fontId="3"/>
  </si>
  <si>
    <t>うるま市</t>
    <rPh sb="3" eb="4">
      <t>シ</t>
    </rPh>
    <phoneticPr fontId="3"/>
  </si>
  <si>
    <t>宮古島市</t>
    <rPh sb="0" eb="2">
      <t>ミヤコ</t>
    </rPh>
    <rPh sb="2" eb="3">
      <t>ジマ</t>
    </rPh>
    <rPh sb="3" eb="4">
      <t>シ</t>
    </rPh>
    <phoneticPr fontId="3"/>
  </si>
  <si>
    <t>南城市</t>
    <rPh sb="0" eb="3">
      <t>ナンジョウシ</t>
    </rPh>
    <phoneticPr fontId="3"/>
  </si>
  <si>
    <t>国頭郡</t>
    <rPh sb="0" eb="2">
      <t>クニガミ</t>
    </rPh>
    <rPh sb="2" eb="3">
      <t>グン</t>
    </rPh>
    <phoneticPr fontId="3"/>
  </si>
  <si>
    <t>中頭郡</t>
    <rPh sb="0" eb="2">
      <t>ナカガミ</t>
    </rPh>
    <rPh sb="2" eb="3">
      <t>グン</t>
    </rPh>
    <phoneticPr fontId="3"/>
  </si>
  <si>
    <t>島尻郡</t>
    <rPh sb="0" eb="2">
      <t>シマジリ</t>
    </rPh>
    <rPh sb="2" eb="3">
      <t>グン</t>
    </rPh>
    <phoneticPr fontId="3"/>
  </si>
  <si>
    <t>宮古郡</t>
    <rPh sb="0" eb="2">
      <t>ミヤコ</t>
    </rPh>
    <rPh sb="2" eb="3">
      <t>グン</t>
    </rPh>
    <phoneticPr fontId="3"/>
  </si>
  <si>
    <t>八重山郡</t>
    <rPh sb="0" eb="3">
      <t>ヤエヤマ</t>
    </rPh>
    <rPh sb="3" eb="4">
      <t>グン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</si>
  <si>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</si>
  <si>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９.国勢調査人口及び世帯数の推移</t>
    <rPh sb="2" eb="4">
      <t>コクセイ</t>
    </rPh>
    <rPh sb="4" eb="6">
      <t>チョウサ</t>
    </rPh>
    <rPh sb="6" eb="8">
      <t>ジンコウ</t>
    </rPh>
    <rPh sb="8" eb="9">
      <t>オヨ</t>
    </rPh>
    <rPh sb="10" eb="13">
      <t>セタイスウ</t>
    </rPh>
    <rPh sb="14" eb="16">
      <t>スイイ</t>
    </rPh>
    <phoneticPr fontId="3"/>
  </si>
  <si>
    <t>人　　　　　　　　　　口</t>
    <rPh sb="0" eb="1">
      <t>ジン</t>
    </rPh>
    <rPh sb="11" eb="12">
      <t>クチ</t>
    </rPh>
    <phoneticPr fontId="3"/>
  </si>
  <si>
    <t>対前回</t>
    <rPh sb="0" eb="1">
      <t>タイ</t>
    </rPh>
    <rPh sb="1" eb="2">
      <t>ゼン</t>
    </rPh>
    <rPh sb="2" eb="3">
      <t>カイ</t>
    </rPh>
    <phoneticPr fontId="3"/>
  </si>
  <si>
    <t>世　帯　数</t>
    <rPh sb="0" eb="1">
      <t>セ</t>
    </rPh>
    <rPh sb="2" eb="3">
      <t>タイ</t>
    </rPh>
    <rPh sb="4" eb="5">
      <t>スウ</t>
    </rPh>
    <phoneticPr fontId="3"/>
  </si>
  <si>
    <t>一　世　帯</t>
    <rPh sb="0" eb="1">
      <t>１</t>
    </rPh>
    <rPh sb="2" eb="3">
      <t>ヨ</t>
    </rPh>
    <rPh sb="4" eb="5">
      <t>オビ</t>
    </rPh>
    <phoneticPr fontId="3"/>
  </si>
  <si>
    <t>総　　数</t>
    <rPh sb="0" eb="1">
      <t>ソウ</t>
    </rPh>
    <rPh sb="3" eb="4">
      <t>スウ</t>
    </rPh>
    <phoneticPr fontId="3"/>
  </si>
  <si>
    <t>当たり人員</t>
    <rPh sb="0" eb="1">
      <t>ア</t>
    </rPh>
    <rPh sb="3" eb="5">
      <t>ジンイン</t>
    </rPh>
    <phoneticPr fontId="3"/>
  </si>
  <si>
    <t>昭和15年</t>
    <rPh sb="0" eb="2">
      <t>ショウワ</t>
    </rPh>
    <rPh sb="4" eb="5">
      <t>ネン</t>
    </rPh>
    <phoneticPr fontId="3"/>
  </si>
  <si>
    <t>昭和20年</t>
    <rPh sb="0" eb="2">
      <t>ショウワ</t>
    </rPh>
    <rPh sb="4" eb="5">
      <t>ネン</t>
    </rPh>
    <phoneticPr fontId="3"/>
  </si>
  <si>
    <t>昭和25年</t>
    <rPh sb="0" eb="2">
      <t>ショウワ</t>
    </rPh>
    <rPh sb="4" eb="5">
      <t>ネン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</si>
  <si>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</si>
  <si>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4" eb="5">
      <t>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</si>
  <si>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</si>
  <si>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4" eb="5">
      <t>ネン</t>
    </rPh>
    <phoneticPr fontId="3"/>
  </si>
  <si>
    <t>昭和50年</t>
    <rPh sb="0" eb="2">
      <t>ショウワ</t>
    </rPh>
    <rPh sb="4" eb="5">
      <t>ネン</t>
    </rPh>
    <phoneticPr fontId="3"/>
  </si>
  <si>
    <t>昭和55年</t>
    <rPh sb="0" eb="2">
      <t>ショウワ</t>
    </rPh>
    <rPh sb="4" eb="5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</si>
  <si>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</si>
  <si>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</si>
  <si>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　注 ： 昭和20年国勢調査は実施されていない</t>
    <rPh sb="1" eb="2">
      <t>チュウ</t>
    </rPh>
    <rPh sb="5" eb="7">
      <t>ショウワ</t>
    </rPh>
    <rPh sb="9" eb="10">
      <t>ネン</t>
    </rPh>
    <rPh sb="10" eb="12">
      <t>コクセイ</t>
    </rPh>
    <rPh sb="12" eb="14">
      <t>チョウサ</t>
    </rPh>
    <rPh sb="15" eb="17">
      <t>ジッシ</t>
    </rPh>
    <phoneticPr fontId="3"/>
  </si>
  <si>
    <t>　      資料：国勢調査</t>
    <rPh sb="7" eb="9">
      <t>シリョウ</t>
    </rPh>
    <rPh sb="10" eb="12">
      <t>コクセイ</t>
    </rPh>
    <rPh sb="12" eb="14">
      <t>チョウサ</t>
    </rPh>
    <phoneticPr fontId="3"/>
  </si>
  <si>
    <t>１０. 年　齢　（各　歳）、</t>
    <rPh sb="4" eb="5">
      <t>トシ</t>
    </rPh>
    <rPh sb="6" eb="7">
      <t>ヨワイ</t>
    </rPh>
    <rPh sb="9" eb="10">
      <t>カク</t>
    </rPh>
    <rPh sb="11" eb="12">
      <t>サイ</t>
    </rPh>
    <phoneticPr fontId="3"/>
  </si>
  <si>
    <t>男　女　別　人　口</t>
    <phoneticPr fontId="3"/>
  </si>
  <si>
    <t>総数</t>
    <rPh sb="0" eb="1">
      <t>ソウ</t>
    </rPh>
    <rPh sb="1" eb="2">
      <t>スウ</t>
    </rPh>
    <phoneticPr fontId="3"/>
  </si>
  <si>
    <t>年齢</t>
    <rPh sb="0" eb="1">
      <t>ネン</t>
    </rPh>
    <rPh sb="1" eb="2">
      <t>レイ</t>
    </rPh>
    <phoneticPr fontId="3"/>
  </si>
  <si>
    <t>（各歳）</t>
    <rPh sb="1" eb="2">
      <t>カク</t>
    </rPh>
    <rPh sb="2" eb="3">
      <t>サイ</t>
    </rPh>
    <phoneticPr fontId="3"/>
  </si>
  <si>
    <t>30～34</t>
    <phoneticPr fontId="3"/>
  </si>
  <si>
    <t>60～64</t>
    <phoneticPr fontId="3"/>
  </si>
  <si>
    <t>90～94</t>
    <phoneticPr fontId="3"/>
  </si>
  <si>
    <t>5～9</t>
    <phoneticPr fontId="3"/>
  </si>
  <si>
    <t>35～39</t>
    <phoneticPr fontId="3"/>
  </si>
  <si>
    <t>65～69</t>
    <phoneticPr fontId="3"/>
  </si>
  <si>
    <t>95～99</t>
    <phoneticPr fontId="3"/>
  </si>
  <si>
    <t>10～14</t>
    <phoneticPr fontId="3"/>
  </si>
  <si>
    <t>40～44</t>
    <phoneticPr fontId="3"/>
  </si>
  <si>
    <t>70～74</t>
    <phoneticPr fontId="3"/>
  </si>
  <si>
    <t>100歳以上</t>
    <rPh sb="3" eb="4">
      <t>サイ</t>
    </rPh>
    <rPh sb="4" eb="6">
      <t>イジョウ</t>
    </rPh>
    <phoneticPr fontId="3"/>
  </si>
  <si>
    <t>不詳</t>
    <rPh sb="0" eb="2">
      <t>フショウ</t>
    </rPh>
    <phoneticPr fontId="3"/>
  </si>
  <si>
    <t>15～19</t>
    <phoneticPr fontId="3"/>
  </si>
  <si>
    <t>45～49</t>
    <phoneticPr fontId="3"/>
  </si>
  <si>
    <t>75～79</t>
    <phoneticPr fontId="3"/>
  </si>
  <si>
    <t>（再掲）</t>
    <rPh sb="1" eb="3">
      <t>サイケイ</t>
    </rPh>
    <phoneticPr fontId="3"/>
  </si>
  <si>
    <t>65歳以上</t>
    <rPh sb="2" eb="3">
      <t>サイ</t>
    </rPh>
    <rPh sb="3" eb="5">
      <t>イジョウ</t>
    </rPh>
    <phoneticPr fontId="3"/>
  </si>
  <si>
    <t>20～24</t>
    <phoneticPr fontId="3"/>
  </si>
  <si>
    <t>50～54</t>
    <phoneticPr fontId="3"/>
  </si>
  <si>
    <t>80～84</t>
    <phoneticPr fontId="3"/>
  </si>
  <si>
    <t>平均年齢</t>
    <rPh sb="0" eb="2">
      <t>ヘイキン</t>
    </rPh>
    <rPh sb="2" eb="4">
      <t>ネンレイ</t>
    </rPh>
    <phoneticPr fontId="3"/>
  </si>
  <si>
    <t>年齢中位数</t>
    <rPh sb="0" eb="2">
      <t>ネンレイ</t>
    </rPh>
    <rPh sb="2" eb="4">
      <t>チュウクライ</t>
    </rPh>
    <rPh sb="4" eb="5">
      <t>スウ</t>
    </rPh>
    <phoneticPr fontId="3"/>
  </si>
  <si>
    <t>25～29</t>
    <phoneticPr fontId="3"/>
  </si>
  <si>
    <t>55～59</t>
    <phoneticPr fontId="3"/>
  </si>
  <si>
    <t>85～89</t>
    <phoneticPr fontId="3"/>
  </si>
  <si>
    <t>１１. 産業（大分類）男女別</t>
    <rPh sb="4" eb="6">
      <t>サンギョウ</t>
    </rPh>
    <rPh sb="7" eb="10">
      <t>ダイブンルイ</t>
    </rPh>
    <rPh sb="11" eb="13">
      <t>ダンジョ</t>
    </rPh>
    <rPh sb="13" eb="14">
      <t>ベツ</t>
    </rPh>
    <phoneticPr fontId="3"/>
  </si>
  <si>
    <t>産業別</t>
    <rPh sb="0" eb="1">
      <t>サン</t>
    </rPh>
    <rPh sb="1" eb="2">
      <t>ギョウ</t>
    </rPh>
    <rPh sb="2" eb="3">
      <t>ベツ</t>
    </rPh>
    <phoneticPr fontId="3"/>
  </si>
  <si>
    <t>（大分類）</t>
    <rPh sb="1" eb="2">
      <t>ダイ</t>
    </rPh>
    <rPh sb="2" eb="3">
      <t>ブン</t>
    </rPh>
    <rPh sb="3" eb="4">
      <t>タグイ</t>
    </rPh>
    <phoneticPr fontId="3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</si>
  <si>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</si>
  <si>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</si>
  <si>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</si>
  <si>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</si>
  <si>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製造業</t>
    <rPh sb="0" eb="3">
      <t>セイゾウギョウ</t>
    </rPh>
    <phoneticPr fontId="3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</si>
  <si>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3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</si>
  <si>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6">
      <t>サン</t>
    </rPh>
    <rPh sb="6" eb="7">
      <t>ギョウ</t>
    </rPh>
    <phoneticPr fontId="3"/>
  </si>
  <si>
    <t>15歳以上の就業者の推移</t>
  </si>
  <si>
    <t>平成17年</t>
    <rPh sb="0" eb="1">
      <t>ヒラ</t>
    </rPh>
    <rPh sb="1" eb="2">
      <t>シゲル</t>
    </rPh>
    <rPh sb="4" eb="5">
      <t>ネン</t>
    </rPh>
    <phoneticPr fontId="3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</si>
  <si>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</si>
  <si>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卸売・小売業</t>
    <rPh sb="0" eb="1">
      <t>オロシ</t>
    </rPh>
    <rPh sb="1" eb="2">
      <t>ウ</t>
    </rPh>
    <rPh sb="3" eb="5">
      <t>コウリ</t>
    </rPh>
    <rPh sb="5" eb="6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</si>
  <si>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</si>
  <si>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</si>
  <si>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</si>
  <si>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</si>
  <si>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</si>
  <si>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複合サービス業</t>
    <rPh sb="0" eb="2">
      <t>フクゴウ</t>
    </rPh>
    <rPh sb="6" eb="7">
      <t>ギョウ</t>
    </rPh>
    <phoneticPr fontId="3"/>
  </si>
  <si>
    <t>　資料：国勢調査</t>
    <rPh sb="1" eb="3">
      <t>シリョウ</t>
    </rPh>
    <rPh sb="4" eb="6">
      <t>コクセイ</t>
    </rPh>
    <rPh sb="6" eb="8">
      <t>チョウサ</t>
    </rPh>
    <phoneticPr fontId="3"/>
  </si>
  <si>
    <t>１２. 男女別15歳以上</t>
    <rPh sb="4" eb="6">
      <t>ダンジョ</t>
    </rPh>
    <rPh sb="6" eb="7">
      <t>ベツ</t>
    </rPh>
    <rPh sb="9" eb="10">
      <t>サイ</t>
    </rPh>
    <rPh sb="10" eb="12">
      <t>イジョウ</t>
    </rPh>
    <phoneticPr fontId="3"/>
  </si>
  <si>
    <t>労働力人口の推移</t>
  </si>
  <si>
    <t>労働力人口</t>
    <rPh sb="0" eb="1">
      <t>ロウ</t>
    </rPh>
    <rPh sb="1" eb="2">
      <t>ドウ</t>
    </rPh>
    <rPh sb="2" eb="3">
      <t>チカラ</t>
    </rPh>
    <rPh sb="3" eb="4">
      <t>ヒト</t>
    </rPh>
    <rPh sb="4" eb="5">
      <t>クチ</t>
    </rPh>
    <phoneticPr fontId="3"/>
  </si>
  <si>
    <t>非労働</t>
    <rPh sb="0" eb="1">
      <t>ヒ</t>
    </rPh>
    <rPh sb="1" eb="3">
      <t>ロウドウ</t>
    </rPh>
    <phoneticPr fontId="3"/>
  </si>
  <si>
    <t>労働力人口</t>
    <rPh sb="0" eb="3">
      <t>ロウドウリョク</t>
    </rPh>
    <rPh sb="3" eb="5">
      <t>ジンコウ</t>
    </rPh>
    <phoneticPr fontId="3"/>
  </si>
  <si>
    <t>就業者</t>
    <rPh sb="0" eb="3">
      <t>シュウギョウシャ</t>
    </rPh>
    <phoneticPr fontId="3"/>
  </si>
  <si>
    <t>完全失業者</t>
    <rPh sb="0" eb="2">
      <t>カンゼン</t>
    </rPh>
    <rPh sb="2" eb="5">
      <t>シツギョウシャ</t>
    </rPh>
    <phoneticPr fontId="3"/>
  </si>
  <si>
    <t>力人口</t>
    <rPh sb="0" eb="1">
      <t>リョク</t>
    </rPh>
    <rPh sb="1" eb="3">
      <t>ジンコウ</t>
    </rPh>
    <phoneticPr fontId="3"/>
  </si>
  <si>
    <t>　　資料：国勢調査</t>
    <rPh sb="2" eb="4">
      <t>シリョウ</t>
    </rPh>
    <rPh sb="5" eb="7">
      <t>コクセイ</t>
    </rPh>
    <rPh sb="7" eb="9">
      <t>チョウサ</t>
    </rPh>
    <phoneticPr fontId="3"/>
  </si>
  <si>
    <t>１３. 配偶関係（4区分）､年齢（5歳階級）､男女別15歳以上人口</t>
    <rPh sb="4" eb="6">
      <t>ハイグウ</t>
    </rPh>
    <rPh sb="6" eb="8">
      <t>カンケイ</t>
    </rPh>
    <rPh sb="10" eb="12">
      <t>クブン</t>
    </rPh>
    <rPh sb="14" eb="16">
      <t>ネンレイ</t>
    </rPh>
    <rPh sb="18" eb="19">
      <t>サイ</t>
    </rPh>
    <rPh sb="19" eb="21">
      <t>カイキュウ</t>
    </rPh>
    <rPh sb="23" eb="25">
      <t>ダンジョ</t>
    </rPh>
    <rPh sb="25" eb="26">
      <t>ベツ</t>
    </rPh>
    <rPh sb="28" eb="29">
      <t>サイ</t>
    </rPh>
    <rPh sb="29" eb="31">
      <t>イジョウ</t>
    </rPh>
    <rPh sb="31" eb="33">
      <t>ジンコウ</t>
    </rPh>
    <phoneticPr fontId="3"/>
  </si>
  <si>
    <t>年　　齢</t>
    <rPh sb="0" eb="1">
      <t>ネン</t>
    </rPh>
    <rPh sb="3" eb="4">
      <t>レイ</t>
    </rPh>
    <phoneticPr fontId="3"/>
  </si>
  <si>
    <t>総　数</t>
    <rPh sb="0" eb="1">
      <t>ソウ</t>
    </rPh>
    <rPh sb="2" eb="3">
      <t>スウ</t>
    </rPh>
    <phoneticPr fontId="3"/>
  </si>
  <si>
    <t>（5歳階級）</t>
    <rPh sb="2" eb="3">
      <t>サイ</t>
    </rPh>
    <rPh sb="3" eb="5">
      <t>カイキュウ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</si>
  <si>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</si>
  <si>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</si>
  <si>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</si>
  <si>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</si>
  <si>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15～19歳</t>
    <rPh sb="5" eb="6">
      <t>サイ</t>
    </rPh>
    <phoneticPr fontId="3"/>
  </si>
  <si>
    <t>-</t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</si>
  <si>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</si>
  <si>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</si>
  <si>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</si>
  <si>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</si>
  <si>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</si>
  <si>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</si>
  <si>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</si>
  <si>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</si>
  <si>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</si>
  <si>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</si>
  <si>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</si>
  <si>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</si>
  <si>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</si>
  <si>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地区</t>
    <rPh sb="0" eb="2">
      <t>チク</t>
    </rPh>
    <phoneticPr fontId="3"/>
  </si>
  <si>
    <t>人　口</t>
    <rPh sb="0" eb="1">
      <t>ジン</t>
    </rPh>
    <rPh sb="2" eb="3">
      <t>コウ</t>
    </rPh>
    <phoneticPr fontId="3"/>
  </si>
  <si>
    <t>面積</t>
    <rPh sb="0" eb="2">
      <t>メンセキ</t>
    </rPh>
    <phoneticPr fontId="3"/>
  </si>
  <si>
    <t>人口密度</t>
    <rPh sb="0" eb="2">
      <t>ジンコウ</t>
    </rPh>
    <rPh sb="2" eb="4">
      <t>ミツド</t>
    </rPh>
    <phoneticPr fontId="3"/>
  </si>
  <si>
    <t>市町村別</t>
    <rPh sb="0" eb="3">
      <t>シチョウソン</t>
    </rPh>
    <rPh sb="3" eb="4">
      <t>ベツ</t>
    </rPh>
    <phoneticPr fontId="3"/>
  </si>
  <si>
    <t>国頭郡</t>
    <rPh sb="0" eb="3">
      <t>クニガミグン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</si>
  <si>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</si>
  <si>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チョウ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</si>
  <si>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</si>
  <si>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</si>
  <si>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2">
      <t>ナカグスク</t>
    </rPh>
    <rPh sb="2" eb="3">
      <t>ソン</t>
    </rPh>
    <phoneticPr fontId="3"/>
  </si>
  <si>
    <t>西原町</t>
    <rPh sb="0" eb="3">
      <t>ニシハラチョウ</t>
    </rPh>
    <phoneticPr fontId="3"/>
  </si>
  <si>
    <t>島尻郡</t>
    <rPh sb="0" eb="3">
      <t>シマジリグン</t>
    </rPh>
    <phoneticPr fontId="3"/>
  </si>
  <si>
    <t>宮古郡</t>
    <rPh sb="0" eb="3">
      <t>ミヤコグン</t>
    </rPh>
    <phoneticPr fontId="3"/>
  </si>
  <si>
    <t>八重山郡</t>
    <rPh sb="0" eb="4">
      <t>ヤエヤマグン</t>
    </rPh>
    <phoneticPr fontId="3"/>
  </si>
  <si>
    <t>世帯人員</t>
    <rPh sb="0" eb="2">
      <t>セタイ</t>
    </rPh>
    <rPh sb="2" eb="4">
      <t>ジンイン</t>
    </rPh>
    <phoneticPr fontId="3"/>
  </si>
  <si>
    <t>住宅の建て方　　（6区分）　　　　　</t>
    <rPh sb="0" eb="2">
      <t>ジュウタク</t>
    </rPh>
    <rPh sb="3" eb="4">
      <t>タ</t>
    </rPh>
    <rPh sb="5" eb="6">
      <t>カタ</t>
    </rPh>
    <rPh sb="10" eb="12">
      <t>クブン</t>
    </rPh>
    <phoneticPr fontId="3"/>
  </si>
  <si>
    <t>一戸建</t>
    <rPh sb="0" eb="3">
      <t>イッコダ</t>
    </rPh>
    <phoneticPr fontId="3"/>
  </si>
  <si>
    <t>長屋建</t>
    <rPh sb="0" eb="2">
      <t>ナガヤ</t>
    </rPh>
    <rPh sb="2" eb="3">
      <t>ダ</t>
    </rPh>
    <phoneticPr fontId="3"/>
  </si>
  <si>
    <t>共同住宅</t>
    <rPh sb="0" eb="2">
      <t>キョウドウ</t>
    </rPh>
    <rPh sb="2" eb="4">
      <t>ジュウタク</t>
    </rPh>
    <phoneticPr fontId="3"/>
  </si>
  <si>
    <t>建物全体の階数</t>
    <rPh sb="0" eb="2">
      <t>タテモノ</t>
    </rPh>
    <rPh sb="2" eb="4">
      <t>ゼンタイ</t>
    </rPh>
    <rPh sb="5" eb="7">
      <t>カイスウ</t>
    </rPh>
    <phoneticPr fontId="3"/>
  </si>
  <si>
    <t>1･2階建</t>
    <rPh sb="3" eb="4">
      <t>カイ</t>
    </rPh>
    <rPh sb="4" eb="5">
      <t>タ</t>
    </rPh>
    <phoneticPr fontId="3"/>
  </si>
  <si>
    <t>一般世帯数</t>
    <rPh sb="0" eb="2">
      <t>イッパン</t>
    </rPh>
    <rPh sb="2" eb="5">
      <t>セタイスウ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</si>
  <si>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</si>
  <si>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1世帯当たり</t>
    <rPh sb="1" eb="3">
      <t>セタイ</t>
    </rPh>
    <rPh sb="3" eb="4">
      <t>ア</t>
    </rPh>
    <phoneticPr fontId="3"/>
  </si>
  <si>
    <t>区　　　　分</t>
    <rPh sb="0" eb="1">
      <t>ク</t>
    </rPh>
    <rPh sb="5" eb="6">
      <t>ブン</t>
    </rPh>
    <phoneticPr fontId="3"/>
  </si>
  <si>
    <t>親族</t>
    <rPh sb="0" eb="2">
      <t>シンゾク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</si>
  <si>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</si>
  <si>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非親族</t>
    <rPh sb="0" eb="1">
      <t>ヒ</t>
    </rPh>
    <rPh sb="1" eb="3">
      <t>シンゾク</t>
    </rPh>
    <phoneticPr fontId="3"/>
  </si>
  <si>
    <t>単独</t>
    <rPh sb="0" eb="2">
      <t>タンドク</t>
    </rPh>
    <phoneticPr fontId="3"/>
  </si>
  <si>
    <t>総  数</t>
    <rPh sb="0" eb="1">
      <t>フサ</t>
    </rPh>
    <rPh sb="3" eb="4">
      <t>カズ</t>
    </rPh>
    <phoneticPr fontId="3"/>
  </si>
  <si>
    <t>夫婦のみの世帯</t>
    <rPh sb="0" eb="1">
      <t>オット</t>
    </rPh>
    <rPh sb="1" eb="2">
      <t>フ</t>
    </rPh>
    <rPh sb="5" eb="7">
      <t>セタイ</t>
    </rPh>
    <phoneticPr fontId="3"/>
  </si>
  <si>
    <t>夫婦と子供から成る世帯</t>
    <rPh sb="0" eb="2">
      <t>フウフ</t>
    </rPh>
    <rPh sb="3" eb="5">
      <t>コドモ</t>
    </rPh>
    <rPh sb="7" eb="8">
      <t>ナ</t>
    </rPh>
    <rPh sb="9" eb="11">
      <t>セタイ</t>
    </rPh>
    <phoneticPr fontId="3"/>
  </si>
  <si>
    <t>男親と子供から成る世帯</t>
    <rPh sb="0" eb="1">
      <t>オトコ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</si>
  <si>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女親と子供から成る世帯</t>
    <rPh sb="0" eb="1">
      <t>オンナ</t>
    </rPh>
    <rPh sb="1" eb="2">
      <t>オヤ</t>
    </rPh>
    <rPh sb="3" eb="5">
      <t>コドモ</t>
    </rPh>
    <rPh sb="7" eb="8">
      <t>ナ</t>
    </rPh>
    <rPh sb="9" eb="11">
      <t>セタイ</t>
    </rPh>
    <phoneticPr fontId="3"/>
  </si>
  <si>
    <t>夫婦と両親から成る世帯</t>
    <rPh sb="0" eb="2">
      <t>フウフ</t>
    </rPh>
    <rPh sb="3" eb="5">
      <t>リョウシン</t>
    </rPh>
    <rPh sb="7" eb="8">
      <t>ナ</t>
    </rPh>
    <rPh sb="9" eb="11">
      <t>セタイ</t>
    </rPh>
    <phoneticPr fontId="3"/>
  </si>
  <si>
    <t>夫婦とひとり親から成る世帯</t>
    <rPh sb="0" eb="2">
      <t>フウフ</t>
    </rPh>
    <rPh sb="6" eb="7">
      <t>オヤ</t>
    </rPh>
    <rPh sb="9" eb="10">
      <t>ナ</t>
    </rPh>
    <rPh sb="11" eb="13">
      <t>セタイ</t>
    </rPh>
    <phoneticPr fontId="3"/>
  </si>
  <si>
    <t>夫婦、子供と両親からなる世帯</t>
    <rPh sb="0" eb="2">
      <t>フウフ</t>
    </rPh>
    <rPh sb="3" eb="5">
      <t>コドモ</t>
    </rPh>
    <rPh sb="6" eb="8">
      <t>リョウシン</t>
    </rPh>
    <rPh sb="12" eb="14">
      <t>セタイ</t>
    </rPh>
    <phoneticPr fontId="3"/>
  </si>
  <si>
    <t>夫婦、子供とひとり親から成る世帯</t>
    <rPh sb="0" eb="2">
      <t>フウフ</t>
    </rPh>
    <rPh sb="3" eb="5">
      <t>コドモ</t>
    </rPh>
    <rPh sb="9" eb="10">
      <t>オヤ</t>
    </rPh>
    <rPh sb="12" eb="13">
      <t>ナ</t>
    </rPh>
    <rPh sb="14" eb="16">
      <t>セタイ</t>
    </rPh>
    <phoneticPr fontId="3"/>
  </si>
  <si>
    <t>夫婦と他の親族（親､子供を含まない）から成る世帯</t>
    <rPh sb="0" eb="2">
      <t>フウフ</t>
    </rPh>
    <rPh sb="3" eb="4">
      <t>ホカ</t>
    </rPh>
    <rPh sb="5" eb="7">
      <t>シンゾク</t>
    </rPh>
    <rPh sb="8" eb="9">
      <t>オヤ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</si>
  <si>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夫婦､子供と他の親族（親を含まない）から成る世帯</t>
    <rPh sb="0" eb="2">
      <t>フウフ</t>
    </rPh>
    <rPh sb="3" eb="5">
      <t>コドモ</t>
    </rPh>
    <rPh sb="6" eb="7">
      <t>ホカ</t>
    </rPh>
    <rPh sb="8" eb="10">
      <t>シンゾク</t>
    </rPh>
    <rPh sb="11" eb="12">
      <t>オヤ</t>
    </rPh>
    <rPh sb="13" eb="14">
      <t>フク</t>
    </rPh>
    <rPh sb="20" eb="21">
      <t>ナ</t>
    </rPh>
    <rPh sb="22" eb="24">
      <t>セタイ</t>
    </rPh>
    <phoneticPr fontId="3"/>
  </si>
  <si>
    <t>夫婦、親と他の親族（子供を含まない）から成る世帯</t>
    <rPh sb="0" eb="2">
      <t>フウフ</t>
    </rPh>
    <rPh sb="3" eb="4">
      <t>オヤ</t>
    </rPh>
    <rPh sb="5" eb="6">
      <t>ホカ</t>
    </rPh>
    <rPh sb="7" eb="9">
      <t>シンゾク</t>
    </rPh>
    <rPh sb="10" eb="12">
      <t>コドモ</t>
    </rPh>
    <rPh sb="13" eb="14">
      <t>フク</t>
    </rPh>
    <rPh sb="20" eb="21">
      <t>ナ</t>
    </rPh>
    <rPh sb="22" eb="24">
      <t>セタイ</t>
    </rPh>
    <phoneticPr fontId="3"/>
  </si>
  <si>
    <t>夫婦、子供、親と他の親族から成る世帯</t>
    <rPh sb="0" eb="2">
      <t>フウフ</t>
    </rPh>
    <rPh sb="3" eb="5">
      <t>コドモ</t>
    </rPh>
    <rPh sb="6" eb="7">
      <t>オヤ</t>
    </rPh>
    <rPh sb="8" eb="9">
      <t>タ</t>
    </rPh>
    <rPh sb="10" eb="12">
      <t>シンゾク</t>
    </rPh>
    <rPh sb="14" eb="15">
      <t>ナ</t>
    </rPh>
    <rPh sb="16" eb="18">
      <t>セタイ</t>
    </rPh>
    <phoneticPr fontId="3"/>
  </si>
  <si>
    <t>兄弟姉妹のみから成る世帯</t>
    <rPh sb="0" eb="2">
      <t>キョウダイ</t>
    </rPh>
    <rPh sb="2" eb="4">
      <t>シマイ</t>
    </rPh>
    <rPh sb="8" eb="9">
      <t>ナ</t>
    </rPh>
    <rPh sb="10" eb="12">
      <t>セタイ</t>
    </rPh>
    <phoneticPr fontId="3"/>
  </si>
  <si>
    <t>他に分類されない世帯</t>
    <rPh sb="0" eb="1">
      <t>タ</t>
    </rPh>
    <rPh sb="2" eb="4">
      <t>ブンルイ</t>
    </rPh>
    <rPh sb="8" eb="10">
      <t>セタイ</t>
    </rPh>
    <phoneticPr fontId="3"/>
  </si>
  <si>
    <t>を含む</t>
    <rPh sb="1" eb="2">
      <t>フク</t>
    </rPh>
    <phoneticPr fontId="3"/>
  </si>
  <si>
    <t>世帯</t>
    <rPh sb="0" eb="2">
      <t>セタイ</t>
    </rPh>
    <phoneticPr fontId="3"/>
  </si>
  <si>
    <t>（再掲）</t>
    <rPh sb="1" eb="2">
      <t>サイ</t>
    </rPh>
    <rPh sb="2" eb="3">
      <t>ケイ</t>
    </rPh>
    <phoneticPr fontId="3"/>
  </si>
  <si>
    <t>３世代世帯</t>
    <rPh sb="1" eb="3">
      <t>セダイ</t>
    </rPh>
    <rPh sb="3" eb="5">
      <t>セタイ</t>
    </rPh>
    <phoneticPr fontId="3"/>
  </si>
  <si>
    <t>１８．人口集中地区、人口増減数、面積及び人口密度の推移</t>
    <rPh sb="3" eb="5">
      <t>ジンコウ</t>
    </rPh>
    <rPh sb="5" eb="7">
      <t>シュウチュウ</t>
    </rPh>
    <rPh sb="7" eb="9">
      <t>チク</t>
    </rPh>
    <rPh sb="10" eb="12">
      <t>ジンコウ</t>
    </rPh>
    <rPh sb="12" eb="14">
      <t>ゾウゲン</t>
    </rPh>
    <rPh sb="14" eb="15">
      <t>スウ</t>
    </rPh>
    <rPh sb="16" eb="18">
      <t>メンセキ</t>
    </rPh>
    <rPh sb="18" eb="19">
      <t>オヨ</t>
    </rPh>
    <rPh sb="20" eb="22">
      <t>ジンコウ</t>
    </rPh>
    <rPh sb="22" eb="24">
      <t>ミツド</t>
    </rPh>
    <rPh sb="25" eb="27">
      <t>スイイ</t>
    </rPh>
    <phoneticPr fontId="3"/>
  </si>
  <si>
    <t>人　口</t>
    <rPh sb="0" eb="1">
      <t>ヒト</t>
    </rPh>
    <rPh sb="2" eb="3">
      <t>クチ</t>
    </rPh>
    <phoneticPr fontId="3"/>
  </si>
  <si>
    <t>増減数</t>
    <rPh sb="0" eb="1">
      <t>ゾウ</t>
    </rPh>
    <rPh sb="1" eb="2">
      <t>ゲン</t>
    </rPh>
    <rPh sb="2" eb="3">
      <t>カズ</t>
    </rPh>
    <phoneticPr fontId="3"/>
  </si>
  <si>
    <t>人口密度１k㎡当たり</t>
    <rPh sb="0" eb="2">
      <t>ジンコウ</t>
    </rPh>
    <rPh sb="2" eb="4">
      <t>ミツド</t>
    </rPh>
    <rPh sb="7" eb="8">
      <t>アタ</t>
    </rPh>
    <phoneticPr fontId="3"/>
  </si>
  <si>
    <t>(DIDs)</t>
    <phoneticPr fontId="3"/>
  </si>
  <si>
    <t>親族のみの世帯</t>
    <rPh sb="0" eb="2">
      <t>シンゾク</t>
    </rPh>
    <rPh sb="5" eb="7">
      <t>セタイ</t>
    </rPh>
    <phoneticPr fontId="3"/>
  </si>
  <si>
    <t>非親族を
含む世帯</t>
    <rPh sb="0" eb="1">
      <t>ヒ</t>
    </rPh>
    <rPh sb="1" eb="3">
      <t>シンゾク</t>
    </rPh>
    <rPh sb="5" eb="6">
      <t>フク</t>
    </rPh>
    <rPh sb="7" eb="9">
      <t>セタイ</t>
    </rPh>
    <phoneticPr fontId="3"/>
  </si>
  <si>
    <t>単独世帯</t>
    <rPh sb="0" eb="2">
      <t>タンドク</t>
    </rPh>
    <rPh sb="2" eb="4">
      <t>セタイ</t>
    </rPh>
    <phoneticPr fontId="3"/>
  </si>
  <si>
    <t>核家族世帯</t>
    <rPh sb="0" eb="3">
      <t>カクカゾク</t>
    </rPh>
    <rPh sb="3" eb="5">
      <t>セタイ</t>
    </rPh>
    <phoneticPr fontId="3"/>
  </si>
  <si>
    <t>核家族以外
の世帯</t>
    <rPh sb="0" eb="3">
      <t>カクカゾク</t>
    </rPh>
    <rPh sb="3" eb="5">
      <t>イガイ</t>
    </rPh>
    <rPh sb="7" eb="9">
      <t>セタイ</t>
    </rPh>
    <phoneticPr fontId="3"/>
  </si>
  <si>
    <t>２０．産業（大分類）、従業上の地位　</t>
    <rPh sb="3" eb="5">
      <t>サンギョウ</t>
    </rPh>
    <rPh sb="6" eb="9">
      <t>ダイブンルイ</t>
    </rPh>
    <rPh sb="11" eb="13">
      <t>ジュウギョウ</t>
    </rPh>
    <rPh sb="13" eb="14">
      <t>ジョウ</t>
    </rPh>
    <rPh sb="15" eb="17">
      <t>チイ</t>
    </rPh>
    <phoneticPr fontId="3"/>
  </si>
  <si>
    <t>（８区分）、男女別15歳以上就業者数</t>
    <rPh sb="2" eb="4">
      <t>クブン</t>
    </rPh>
    <rPh sb="6" eb="8">
      <t>ダンジョ</t>
    </rPh>
    <rPh sb="8" eb="9">
      <t>ベツ</t>
    </rPh>
    <rPh sb="11" eb="12">
      <t>サイ</t>
    </rPh>
    <rPh sb="12" eb="14">
      <t>イジョウ</t>
    </rPh>
    <rPh sb="14" eb="17">
      <t>シュウギョウシャ</t>
    </rPh>
    <rPh sb="17" eb="18">
      <t>スウ</t>
    </rPh>
    <phoneticPr fontId="3"/>
  </si>
  <si>
    <t>産　業（大分類）</t>
    <rPh sb="0" eb="1">
      <t>サン</t>
    </rPh>
    <rPh sb="2" eb="3">
      <t>ギョウ</t>
    </rPh>
    <rPh sb="4" eb="7">
      <t>ダイブンルイ</t>
    </rPh>
    <phoneticPr fontId="3"/>
  </si>
  <si>
    <t>総　　　　　　　　　　　　　　　数</t>
    <rPh sb="0" eb="1">
      <t>フサ</t>
    </rPh>
    <rPh sb="16" eb="17">
      <t>カズ</t>
    </rPh>
    <phoneticPr fontId="3"/>
  </si>
  <si>
    <t>雇用者</t>
    <rPh sb="0" eb="3">
      <t>コヨウシャ</t>
    </rPh>
    <phoneticPr fontId="3"/>
  </si>
  <si>
    <t>役員</t>
    <rPh sb="0" eb="1">
      <t>ヤク</t>
    </rPh>
    <rPh sb="1" eb="2">
      <t>イン</t>
    </rPh>
    <phoneticPr fontId="3"/>
  </si>
  <si>
    <t>雇人の
ある
業主</t>
    <rPh sb="0" eb="1">
      <t>ヤトイ</t>
    </rPh>
    <rPh sb="1" eb="2">
      <t>ヒト</t>
    </rPh>
    <rPh sb="7" eb="9">
      <t>ギョウシュ</t>
    </rPh>
    <phoneticPr fontId="3"/>
  </si>
  <si>
    <t>雇人の
ない
業主</t>
    <rPh sb="0" eb="1">
      <t>ヤトイ</t>
    </rPh>
    <rPh sb="1" eb="2">
      <t>ジン</t>
    </rPh>
    <rPh sb="7" eb="9">
      <t>ギョウシュ</t>
    </rPh>
    <phoneticPr fontId="3"/>
  </si>
  <si>
    <t>家族
従業者</t>
    <rPh sb="0" eb="1">
      <t>イエ</t>
    </rPh>
    <rPh sb="1" eb="2">
      <t>ヤカラ</t>
    </rPh>
    <rPh sb="3" eb="6">
      <t>ジュウギョウシャ</t>
    </rPh>
    <phoneticPr fontId="3"/>
  </si>
  <si>
    <t>家庭
内職者</t>
    <rPh sb="0" eb="1">
      <t>イエ</t>
    </rPh>
    <rPh sb="1" eb="2">
      <t>ニワ</t>
    </rPh>
    <rPh sb="3" eb="5">
      <t>ナイショク</t>
    </rPh>
    <rPh sb="5" eb="6">
      <t>シャ</t>
    </rPh>
    <phoneticPr fontId="3"/>
  </si>
  <si>
    <t>正規の職員・従業員</t>
    <rPh sb="0" eb="2">
      <t>セイキ</t>
    </rPh>
    <rPh sb="3" eb="5">
      <t>ショクイン</t>
    </rPh>
    <rPh sb="6" eb="9">
      <t>ジュウギョウイン</t>
    </rPh>
    <phoneticPr fontId="3"/>
  </si>
  <si>
    <t>労働者派遣事業所の派遣社員</t>
    <rPh sb="0" eb="2">
      <t>ロウドウ</t>
    </rPh>
    <rPh sb="2" eb="3">
      <t>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</si>
  <si>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パート・アルバイト・その他</t>
    <rPh sb="12" eb="13">
      <t>タ</t>
    </rPh>
    <phoneticPr fontId="3"/>
  </si>
  <si>
    <t>労働者派遣事業所の派遣社員</t>
    <rPh sb="0" eb="3">
      <t>ロウドウシャ</t>
    </rPh>
    <rPh sb="3" eb="5">
      <t>ハケン</t>
    </rPh>
    <rPh sb="5" eb="7">
      <t>ジギョウ</t>
    </rPh>
    <rPh sb="7" eb="8">
      <t>ショ</t>
    </rPh>
    <rPh sb="9" eb="11">
      <t>ハケン</t>
    </rPh>
    <rPh sb="11" eb="13">
      <t>シャイン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</si>
  <si>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</si>
  <si>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</si>
  <si>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（再　掲）</t>
    <rPh sb="1" eb="2">
      <t>サイ</t>
    </rPh>
    <rPh sb="3" eb="4">
      <t>ケイ</t>
    </rPh>
    <phoneticPr fontId="3"/>
  </si>
  <si>
    <t>第３次産業</t>
    <rPh sb="0" eb="1">
      <t>ダイ</t>
    </rPh>
    <rPh sb="2" eb="3">
      <t>ツギ</t>
    </rPh>
    <rPh sb="3" eb="5">
      <t>サンギョウ</t>
    </rPh>
    <phoneticPr fontId="3"/>
  </si>
  <si>
    <t>２１. 夫の年齢（7区分）、妻の年齢（7区分）別夫婦のみの世帯数</t>
    <rPh sb="4" eb="5">
      <t>オット</t>
    </rPh>
    <rPh sb="6" eb="8">
      <t>ネンレイ</t>
    </rPh>
    <rPh sb="10" eb="12">
      <t>クブン</t>
    </rPh>
    <rPh sb="14" eb="15">
      <t>ツマ</t>
    </rPh>
    <rPh sb="16" eb="18">
      <t>ネンレイ</t>
    </rPh>
    <rPh sb="20" eb="22">
      <t>クブン</t>
    </rPh>
    <rPh sb="23" eb="24">
      <t>ベツ</t>
    </rPh>
    <rPh sb="24" eb="26">
      <t>フウフ</t>
    </rPh>
    <rPh sb="29" eb="32">
      <t>セタイスウ</t>
    </rPh>
    <phoneticPr fontId="3"/>
  </si>
  <si>
    <t>妻が60歳未満</t>
    <rPh sb="0" eb="1">
      <t>ツマ</t>
    </rPh>
    <rPh sb="4" eb="5">
      <t>サイ</t>
    </rPh>
    <rPh sb="5" eb="7">
      <t>ミマン</t>
    </rPh>
    <phoneticPr fontId="3"/>
  </si>
  <si>
    <t>妻　が　60　歳　以　上</t>
    <rPh sb="0" eb="1">
      <t>ツマ</t>
    </rPh>
    <rPh sb="7" eb="8">
      <t>サイ</t>
    </rPh>
    <rPh sb="9" eb="10">
      <t>イ</t>
    </rPh>
    <rPh sb="11" eb="12">
      <t>ウエ</t>
    </rPh>
    <phoneticPr fontId="3"/>
  </si>
  <si>
    <t>60～64歳</t>
    <rPh sb="5" eb="6">
      <t>サイ</t>
    </rPh>
    <phoneticPr fontId="3"/>
  </si>
  <si>
    <t>85歳</t>
    <rPh sb="2" eb="3">
      <t>サイ</t>
    </rPh>
    <phoneticPr fontId="3"/>
  </si>
  <si>
    <t>以上</t>
    <rPh sb="0" eb="1">
      <t>イ</t>
    </rPh>
    <rPh sb="1" eb="2">
      <t>ウエ</t>
    </rPh>
    <phoneticPr fontId="3"/>
  </si>
  <si>
    <t>総　　　　　　数</t>
    <rPh sb="0" eb="1">
      <t>フサ</t>
    </rPh>
    <rPh sb="7" eb="8">
      <t>カズ</t>
    </rPh>
    <phoneticPr fontId="3"/>
  </si>
  <si>
    <t>夫が</t>
    <rPh sb="0" eb="1">
      <t>オット</t>
    </rPh>
    <phoneticPr fontId="3"/>
  </si>
  <si>
    <t>60歳未満</t>
    <rPh sb="2" eb="3">
      <t>サイ</t>
    </rPh>
    <rPh sb="3" eb="5">
      <t>ミマン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</si>
  <si>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</si>
  <si>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</si>
  <si>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</si>
  <si>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</si>
  <si>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２２. 常住地又は従業地 ・通学地による年齢</t>
    <rPh sb="4" eb="5">
      <t>ジョウ</t>
    </rPh>
    <rPh sb="5" eb="6">
      <t>ジュウ</t>
    </rPh>
    <rPh sb="6" eb="7">
      <t>チ</t>
    </rPh>
    <rPh sb="7" eb="8">
      <t>マタ</t>
    </rPh>
    <rPh sb="9" eb="11">
      <t>ジュウギョウ</t>
    </rPh>
    <rPh sb="11" eb="12">
      <t>チ</t>
    </rPh>
    <rPh sb="14" eb="16">
      <t>ツウガク</t>
    </rPh>
    <rPh sb="16" eb="17">
      <t>チ</t>
    </rPh>
    <rPh sb="20" eb="22">
      <t>ネンレイ</t>
    </rPh>
    <phoneticPr fontId="3"/>
  </si>
  <si>
    <t>（5歳階級）、男女別人口及び15歳以上就業者数</t>
    <phoneticPr fontId="3"/>
  </si>
  <si>
    <t>常  住  地  に  よ  る  人  口　</t>
    <rPh sb="0" eb="1">
      <t>ジョウ</t>
    </rPh>
    <rPh sb="3" eb="4">
      <t>ジュウ</t>
    </rPh>
    <rPh sb="6" eb="7">
      <t>チ</t>
    </rPh>
    <rPh sb="18" eb="19">
      <t>ヒト</t>
    </rPh>
    <rPh sb="21" eb="22">
      <t>クチ</t>
    </rPh>
    <phoneticPr fontId="3"/>
  </si>
  <si>
    <t>常　住　地</t>
    <rPh sb="0" eb="1">
      <t>ツネ</t>
    </rPh>
    <rPh sb="2" eb="3">
      <t>スミ</t>
    </rPh>
    <rPh sb="4" eb="5">
      <t>チ</t>
    </rPh>
    <phoneticPr fontId="3"/>
  </si>
  <si>
    <t xml:space="preserve"> に  よ　る　就　業　者　数</t>
    <phoneticPr fontId="3"/>
  </si>
  <si>
    <t>従業地・通学地による人口</t>
    <rPh sb="0" eb="1">
      <t>ジュウ</t>
    </rPh>
    <rPh sb="1" eb="2">
      <t>ギョウ</t>
    </rPh>
    <rPh sb="2" eb="3">
      <t>チ</t>
    </rPh>
    <rPh sb="4" eb="5">
      <t>ツウ</t>
    </rPh>
    <rPh sb="5" eb="6">
      <t>ガク</t>
    </rPh>
    <rPh sb="6" eb="7">
      <t>チ</t>
    </rPh>
    <rPh sb="10" eb="11">
      <t>ヒト</t>
    </rPh>
    <rPh sb="11" eb="12">
      <t>クチ</t>
    </rPh>
    <phoneticPr fontId="3"/>
  </si>
  <si>
    <t>従業地による就業者数</t>
    <rPh sb="0" eb="1">
      <t>ジュウ</t>
    </rPh>
    <rPh sb="1" eb="2">
      <t>ギョウ</t>
    </rPh>
    <rPh sb="2" eb="3">
      <t>チ</t>
    </rPh>
    <rPh sb="6" eb="7">
      <t>ジュ</t>
    </rPh>
    <rPh sb="7" eb="8">
      <t>ギョウ</t>
    </rPh>
    <rPh sb="8" eb="9">
      <t>シャ</t>
    </rPh>
    <rPh sb="9" eb="10">
      <t>スウ</t>
    </rPh>
    <phoneticPr fontId="3"/>
  </si>
  <si>
    <t>男女年齢
(5歳階級)</t>
    <rPh sb="0" eb="2">
      <t>ダンジョ</t>
    </rPh>
    <rPh sb="2" eb="4">
      <t>ネンレイ</t>
    </rPh>
    <rPh sb="7" eb="8">
      <t>サイ</t>
    </rPh>
    <rPh sb="8" eb="10">
      <t>カイキュウ</t>
    </rPh>
    <phoneticPr fontId="3"/>
  </si>
  <si>
    <t xml:space="preserve"> 総 数</t>
    <rPh sb="1" eb="2">
      <t>フサ</t>
    </rPh>
    <rPh sb="3" eb="4">
      <t>カズ</t>
    </rPh>
    <phoneticPr fontId="3"/>
  </si>
  <si>
    <t>自宅で従業</t>
    <rPh sb="0" eb="2">
      <t>ジタク</t>
    </rPh>
    <rPh sb="3" eb="5">
      <t>ジュウギョウ</t>
    </rPh>
    <phoneticPr fontId="3"/>
  </si>
  <si>
    <t>自宅外の自市区町村で従業･通学</t>
    <rPh sb="0" eb="2">
      <t>ジタク</t>
    </rPh>
    <rPh sb="4" eb="5">
      <t>ジ</t>
    </rPh>
    <rPh sb="5" eb="6">
      <t>シ</t>
    </rPh>
    <rPh sb="6" eb="7">
      <t>ク</t>
    </rPh>
    <rPh sb="7" eb="9">
      <t>チョウソン</t>
    </rPh>
    <rPh sb="10" eb="12">
      <t>ジュウギョウ</t>
    </rPh>
    <rPh sb="13" eb="15">
      <t>ツウガク</t>
    </rPh>
    <phoneticPr fontId="3"/>
  </si>
  <si>
    <t>県内他市区町村で従業･通学</t>
    <rPh sb="0" eb="2">
      <t>ケンナイ</t>
    </rPh>
    <rPh sb="2" eb="3">
      <t>タ</t>
    </rPh>
    <rPh sb="3" eb="5">
      <t>シク</t>
    </rPh>
    <rPh sb="5" eb="7">
      <t>チョウソン</t>
    </rPh>
    <rPh sb="8" eb="10">
      <t>ジュウギョウ</t>
    </rPh>
    <rPh sb="11" eb="13">
      <t>ツウガク</t>
    </rPh>
    <phoneticPr fontId="3"/>
  </si>
  <si>
    <t>他県で従業 ・通学</t>
    <rPh sb="0" eb="1">
      <t>タ</t>
    </rPh>
    <rPh sb="1" eb="2">
      <t>ケン</t>
    </rPh>
    <rPh sb="3" eb="5">
      <t>ジュウギョウ</t>
    </rPh>
    <rPh sb="7" eb="9">
      <t>ツウガク</t>
    </rPh>
    <phoneticPr fontId="3"/>
  </si>
  <si>
    <t>自宅で
従業</t>
    <phoneticPr fontId="3"/>
  </si>
  <si>
    <t>自宅外の自市区町村で従業</t>
    <rPh sb="0" eb="2">
      <t>ジタク</t>
    </rPh>
    <rPh sb="2" eb="3">
      <t>ガイ</t>
    </rPh>
    <rPh sb="4" eb="5">
      <t>ジ</t>
    </rPh>
    <rPh sb="5" eb="6">
      <t>シ</t>
    </rPh>
    <phoneticPr fontId="3"/>
  </si>
  <si>
    <t>県内他市
区町村に
常    任</t>
    <rPh sb="0" eb="2">
      <t>ケンナイ</t>
    </rPh>
    <rPh sb="2" eb="3">
      <t>タ</t>
    </rPh>
    <rPh sb="3" eb="4">
      <t>シ</t>
    </rPh>
    <rPh sb="5" eb="6">
      <t>ク</t>
    </rPh>
    <phoneticPr fontId="3"/>
  </si>
  <si>
    <t>県内他市
区町村に
常   住</t>
    <rPh sb="0" eb="2">
      <t>ケンナイ</t>
    </rPh>
    <rPh sb="2" eb="3">
      <t>タ</t>
    </rPh>
    <rPh sb="3" eb="4">
      <t>シ</t>
    </rPh>
    <rPh sb="5" eb="6">
      <t>ク</t>
    </rPh>
    <rPh sb="6" eb="8">
      <t>チョウソン</t>
    </rPh>
    <phoneticPr fontId="3"/>
  </si>
  <si>
    <t>他県で
常住</t>
    <rPh sb="0" eb="1">
      <t>ホカ</t>
    </rPh>
    <rPh sb="1" eb="2">
      <t>ケン</t>
    </rPh>
    <rPh sb="4" eb="6">
      <t>ジョウジュウ</t>
    </rPh>
    <phoneticPr fontId="3"/>
  </si>
  <si>
    <t>(夜間人口)</t>
    <rPh sb="1" eb="3">
      <t>ヤカン</t>
    </rPh>
    <rPh sb="3" eb="5">
      <t>ジンコウ</t>
    </rPh>
    <phoneticPr fontId="3"/>
  </si>
  <si>
    <t>（昼間人口）</t>
    <rPh sb="1" eb="3">
      <t>ヒルマ</t>
    </rPh>
    <rPh sb="3" eb="5">
      <t>ジンコウ</t>
    </rPh>
    <phoneticPr fontId="3"/>
  </si>
  <si>
    <t>総　　数</t>
    <rPh sb="0" eb="1">
      <t>フサ</t>
    </rPh>
    <rPh sb="3" eb="4">
      <t>カズ</t>
    </rPh>
    <phoneticPr fontId="3"/>
  </si>
  <si>
    <t>15歳未満</t>
    <rPh sb="2" eb="5">
      <t>サイミマン</t>
    </rPh>
    <phoneticPr fontId="3"/>
  </si>
  <si>
    <t>15歳～19歳</t>
    <rPh sb="2" eb="3">
      <t>サイ</t>
    </rPh>
    <rPh sb="6" eb="7">
      <t>サイ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</si>
  <si>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</si>
  <si>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</si>
  <si>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</si>
  <si>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</si>
  <si>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</si>
  <si>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</si>
  <si>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</si>
  <si>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</si>
  <si>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</si>
  <si>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</si>
  <si>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</si>
  <si>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</si>
  <si>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</si>
  <si>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rPh sb="2" eb="5">
      <t>サイイジョウ</t>
    </rPh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</si>
  <si>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</si>
  <si>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</si>
  <si>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</si>
  <si>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</si>
  <si>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</si>
  <si>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</si>
  <si>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</si>
  <si>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</si>
  <si>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</si>
  <si>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</si>
  <si>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</si>
  <si>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２３. 労働力状態（8区分）、年齢（5歳階級）、男女別15歳以上人口</t>
    <rPh sb="4" eb="7">
      <t>ロウドウリョク</t>
    </rPh>
    <rPh sb="7" eb="9">
      <t>ジョウタイ</t>
    </rPh>
    <rPh sb="11" eb="13">
      <t>クブン</t>
    </rPh>
    <rPh sb="15" eb="17">
      <t>ネンレイ</t>
    </rPh>
    <rPh sb="19" eb="20">
      <t>サイ</t>
    </rPh>
    <rPh sb="20" eb="22">
      <t>カイキュウ</t>
    </rPh>
    <rPh sb="24" eb="26">
      <t>ダンジョ</t>
    </rPh>
    <rPh sb="26" eb="27">
      <t>ベツ</t>
    </rPh>
    <rPh sb="29" eb="32">
      <t>サイイジョウ</t>
    </rPh>
    <rPh sb="32" eb="34">
      <t>ジンコウ</t>
    </rPh>
    <phoneticPr fontId="3"/>
  </si>
  <si>
    <t>労　　　働　　　力　　　人　　　口</t>
    <rPh sb="0" eb="1">
      <t>ロウ</t>
    </rPh>
    <rPh sb="4" eb="5">
      <t>ドウ</t>
    </rPh>
    <rPh sb="8" eb="9">
      <t>チカラ</t>
    </rPh>
    <rPh sb="12" eb="13">
      <t>ヒト</t>
    </rPh>
    <rPh sb="16" eb="17">
      <t>クチ</t>
    </rPh>
    <phoneticPr fontId="3"/>
  </si>
  <si>
    <t>非労働力人口</t>
    <rPh sb="0" eb="1">
      <t>ヒ</t>
    </rPh>
    <rPh sb="1" eb="3">
      <t>ロウドウ</t>
    </rPh>
    <rPh sb="3" eb="4">
      <t>リョク</t>
    </rPh>
    <rPh sb="4" eb="6">
      <t>ジンコウ</t>
    </rPh>
    <phoneticPr fontId="3"/>
  </si>
  <si>
    <t>男　女</t>
    <rPh sb="0" eb="1">
      <t>オトコ</t>
    </rPh>
    <rPh sb="2" eb="3">
      <t>オンナ</t>
    </rPh>
    <phoneticPr fontId="3"/>
  </si>
  <si>
    <t>就業者</t>
    <rPh sb="0" eb="1">
      <t>ジュ</t>
    </rPh>
    <rPh sb="1" eb="2">
      <t>ギョウ</t>
    </rPh>
    <rPh sb="2" eb="3">
      <t>モノ</t>
    </rPh>
    <phoneticPr fontId="3"/>
  </si>
  <si>
    <t>完全
失業者</t>
    <rPh sb="0" eb="1">
      <t>カン</t>
    </rPh>
    <rPh sb="1" eb="2">
      <t>ゼン</t>
    </rPh>
    <rPh sb="3" eb="6">
      <t>シツギョウシャ</t>
    </rPh>
    <phoneticPr fontId="3"/>
  </si>
  <si>
    <t>家　事</t>
    <rPh sb="0" eb="1">
      <t>イエ</t>
    </rPh>
    <rPh sb="2" eb="3">
      <t>コト</t>
    </rPh>
    <phoneticPr fontId="3"/>
  </si>
  <si>
    <t>通　学</t>
    <rPh sb="0" eb="1">
      <t>ツウ</t>
    </rPh>
    <rPh sb="2" eb="3">
      <t>ガク</t>
    </rPh>
    <phoneticPr fontId="3"/>
  </si>
  <si>
    <t>年　齢</t>
    <rPh sb="0" eb="1">
      <t>トシ</t>
    </rPh>
    <rPh sb="2" eb="3">
      <t>ヨワイ</t>
    </rPh>
    <phoneticPr fontId="3"/>
  </si>
  <si>
    <t>主に
仕事</t>
    <rPh sb="0" eb="1">
      <t>オモ</t>
    </rPh>
    <rPh sb="3" eb="4">
      <t>ツカ</t>
    </rPh>
    <rPh sb="4" eb="5">
      <t>コト</t>
    </rPh>
    <phoneticPr fontId="3"/>
  </si>
  <si>
    <t>家事の
ほか
仕事</t>
    <rPh sb="0" eb="2">
      <t>カジ</t>
    </rPh>
    <rPh sb="7" eb="9">
      <t>シゴト</t>
    </rPh>
    <phoneticPr fontId="3"/>
  </si>
  <si>
    <t>通学の
かたわら</t>
    <rPh sb="0" eb="2">
      <t>ツウガク</t>
    </rPh>
    <phoneticPr fontId="3"/>
  </si>
  <si>
    <t>休業者</t>
    <rPh sb="0" eb="3">
      <t>キュウギョウシャ</t>
    </rPh>
    <phoneticPr fontId="3"/>
  </si>
  <si>
    <t>総     数</t>
    <rPh sb="0" eb="1">
      <t>フサ</t>
    </rPh>
    <rPh sb="6" eb="7">
      <t>カズ</t>
    </rPh>
    <phoneticPr fontId="3"/>
  </si>
  <si>
    <t>　15～19歳</t>
    <rPh sb="6" eb="7">
      <t>サイ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</si>
  <si>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</si>
  <si>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</si>
  <si>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</si>
  <si>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</si>
  <si>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</si>
  <si>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</si>
  <si>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</si>
  <si>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</si>
  <si>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</si>
  <si>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</si>
  <si>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</si>
  <si>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</si>
  <si>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</si>
  <si>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　85歳以上</t>
    <rPh sb="3" eb="6">
      <t>サイイジョウ</t>
    </rPh>
    <phoneticPr fontId="3"/>
  </si>
  <si>
    <t>　15～64歳</t>
    <rPh sb="6" eb="7">
      <t>サイ</t>
    </rPh>
    <phoneticPr fontId="3"/>
  </si>
  <si>
    <t>　65歳以上</t>
    <rPh sb="3" eb="6">
      <t>サイイジョウ</t>
    </rPh>
    <phoneticPr fontId="3"/>
  </si>
  <si>
    <t>　20～24</t>
    <phoneticPr fontId="3"/>
  </si>
  <si>
    <t>　25～29</t>
    <phoneticPr fontId="3"/>
  </si>
  <si>
    <t>　30～34</t>
    <phoneticPr fontId="3"/>
  </si>
  <si>
    <t>　35～39</t>
    <phoneticPr fontId="3"/>
  </si>
  <si>
    <t>　40～44</t>
    <phoneticPr fontId="3"/>
  </si>
  <si>
    <t>　45～49</t>
    <phoneticPr fontId="3"/>
  </si>
  <si>
    <t>　50～54</t>
    <phoneticPr fontId="3"/>
  </si>
  <si>
    <t>　55～59</t>
    <phoneticPr fontId="3"/>
  </si>
  <si>
    <t>　60～64</t>
    <phoneticPr fontId="3"/>
  </si>
  <si>
    <t>　65～69</t>
    <phoneticPr fontId="3"/>
  </si>
  <si>
    <t>　70～74</t>
    <phoneticPr fontId="3"/>
  </si>
  <si>
    <t>　75～79</t>
    <phoneticPr fontId="3"/>
  </si>
  <si>
    <t>　80～84</t>
    <phoneticPr fontId="3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</si>
  <si>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</si>
  <si>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</si>
  <si>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</si>
  <si>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４. 将 来 人 口 の 推 移</t>
    <rPh sb="3" eb="4">
      <t>ショウ</t>
    </rPh>
    <rPh sb="5" eb="6">
      <t>キ</t>
    </rPh>
    <rPh sb="7" eb="8">
      <t>ヒト</t>
    </rPh>
    <rPh sb="9" eb="10">
      <t>クチ</t>
    </rPh>
    <rPh sb="13" eb="14">
      <t>スイ</t>
    </rPh>
    <rPh sb="15" eb="16">
      <t>ワタル</t>
    </rPh>
    <phoneticPr fontId="2"/>
  </si>
  <si>
    <t>各年12月末現在</t>
    <rPh sb="0" eb="2">
      <t>カクネン</t>
    </rPh>
    <rPh sb="4" eb="5">
      <t>ガツ</t>
    </rPh>
    <rPh sb="5" eb="6">
      <t>マツ</t>
    </rPh>
    <rPh sb="6" eb="8">
      <t>ゲンザイ</t>
    </rPh>
    <phoneticPr fontId="2"/>
  </si>
  <si>
    <t>年次</t>
    <rPh sb="0" eb="2">
      <t>ネンジ</t>
    </rPh>
    <phoneticPr fontId="2"/>
  </si>
  <si>
    <t>27年</t>
    <rPh sb="2" eb="3">
      <t>ネン</t>
    </rPh>
    <phoneticPr fontId="2"/>
  </si>
  <si>
    <t>合  計</t>
    <rPh sb="0" eb="1">
      <t>ゴウ</t>
    </rPh>
    <rPh sb="3" eb="4">
      <t>ケイ</t>
    </rPh>
    <phoneticPr fontId="2"/>
  </si>
  <si>
    <t>資料：企画政策課</t>
    <rPh sb="0" eb="2">
      <t>シリョウ</t>
    </rPh>
    <rPh sb="3" eb="5">
      <t>キカク</t>
    </rPh>
    <rPh sb="5" eb="7">
      <t>セイサク</t>
    </rPh>
    <rPh sb="7" eb="8">
      <t>カ</t>
    </rPh>
    <phoneticPr fontId="2"/>
  </si>
  <si>
    <t>２次曲線の求め方</t>
    <rPh sb="1" eb="2">
      <t>ジ</t>
    </rPh>
    <rPh sb="2" eb="4">
      <t>キョクセン</t>
    </rPh>
    <rPh sb="5" eb="6">
      <t>モト</t>
    </rPh>
    <rPh sb="7" eb="8">
      <t>カタ</t>
    </rPh>
    <phoneticPr fontId="2"/>
  </si>
  <si>
    <r>
      <t>　Tｎ＝ａ＋ｂｔｎ＋ｃｔｎ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・・・・・・・２次曲線の方程式</t>
    </r>
    <rPh sb="22" eb="23">
      <t>ジ</t>
    </rPh>
    <rPh sb="23" eb="25">
      <t>キョクセン</t>
    </rPh>
    <rPh sb="26" eb="29">
      <t>ホウテイシキ</t>
    </rPh>
    <phoneticPr fontId="2"/>
  </si>
  <si>
    <t>　上記の母数ａ、ｂ、ｃを求めるため最小２乗法（方程式に対するデータの偏差の２乗和が</t>
    <rPh sb="1" eb="3">
      <t>ジョウキ</t>
    </rPh>
    <rPh sb="4" eb="6">
      <t>ボスウ</t>
    </rPh>
    <rPh sb="12" eb="13">
      <t>モト</t>
    </rPh>
    <rPh sb="17" eb="19">
      <t>サイショウ</t>
    </rPh>
    <rPh sb="20" eb="22">
      <t>ジョウホウ</t>
    </rPh>
    <rPh sb="23" eb="26">
      <t>ホウテイシキ</t>
    </rPh>
    <rPh sb="27" eb="28">
      <t>タイ</t>
    </rPh>
    <rPh sb="34" eb="36">
      <t>ヘンサ</t>
    </rPh>
    <rPh sb="38" eb="39">
      <t>ジョウ</t>
    </rPh>
    <rPh sb="39" eb="40">
      <t>ワ</t>
    </rPh>
    <phoneticPr fontId="2"/>
  </si>
  <si>
    <t>最小となるように母数を求める方法）を用いる。</t>
    <rPh sb="8" eb="10">
      <t>ボスウ</t>
    </rPh>
    <rPh sb="11" eb="12">
      <t>モト</t>
    </rPh>
    <rPh sb="14" eb="16">
      <t>ホウホウ</t>
    </rPh>
    <rPh sb="18" eb="19">
      <t>モチ</t>
    </rPh>
    <phoneticPr fontId="2"/>
  </si>
  <si>
    <t>　その正規方程式は、</t>
    <rPh sb="3" eb="5">
      <t>セイキ</t>
    </rPh>
    <rPh sb="5" eb="8">
      <t>ホウテイシキ</t>
    </rPh>
    <phoneticPr fontId="2"/>
  </si>
  <si>
    <t>　∑：総和（合計）</t>
    <rPh sb="3" eb="5">
      <t>ソウワ</t>
    </rPh>
    <rPh sb="6" eb="8">
      <t>ゴウケイ</t>
    </rPh>
    <phoneticPr fontId="2"/>
  </si>
  <si>
    <t>　 Y：住民登録人口</t>
    <rPh sb="4" eb="6">
      <t>ジュウミン</t>
    </rPh>
    <rPh sb="6" eb="8">
      <t>トウロク</t>
    </rPh>
    <rPh sb="8" eb="10">
      <t>ジンコウ</t>
    </rPh>
    <phoneticPr fontId="2"/>
  </si>
  <si>
    <r>
      <t>ｔｎ</t>
    </r>
    <r>
      <rPr>
        <sz val="10"/>
        <rFont val="ＭＳ 明朝"/>
        <family val="1"/>
        <charset val="128"/>
      </rPr>
      <t>：ｎ年次おける変換値</t>
    </r>
    <rPh sb="4" eb="6">
      <t>ネンジ</t>
    </rPh>
    <rPh sb="9" eb="11">
      <t>ヘンカン</t>
    </rPh>
    <rPh sb="11" eb="12">
      <t>チ</t>
    </rPh>
    <phoneticPr fontId="2"/>
  </si>
  <si>
    <t>　である。この式に上表の数値を代入すると、</t>
    <rPh sb="7" eb="8">
      <t>シキ</t>
    </rPh>
    <rPh sb="9" eb="10">
      <t>ウエ</t>
    </rPh>
    <rPh sb="10" eb="11">
      <t>ヒョウ</t>
    </rPh>
    <rPh sb="12" eb="14">
      <t>スウチ</t>
    </rPh>
    <rPh sb="15" eb="17">
      <t>ダイニュウ</t>
    </rPh>
    <phoneticPr fontId="2"/>
  </si>
  <si>
    <t xml:space="preserve"> 　N：データYの個数</t>
    <rPh sb="9" eb="11">
      <t>コスウ</t>
    </rPh>
    <phoneticPr fontId="2"/>
  </si>
  <si>
    <t>区分</t>
    <rPh sb="0" eb="2">
      <t>クブン</t>
    </rPh>
    <phoneticPr fontId="2"/>
  </si>
  <si>
    <t>　　　区分
市群別</t>
    <rPh sb="3" eb="5">
      <t>クブン</t>
    </rPh>
    <rPh sb="6" eb="7">
      <t>シ</t>
    </rPh>
    <rPh sb="7" eb="8">
      <t>グン</t>
    </rPh>
    <rPh sb="8" eb="9">
      <t>ベツ</t>
    </rPh>
    <phoneticPr fontId="2"/>
  </si>
  <si>
    <t>　　　区分
年次</t>
    <rPh sb="3" eb="5">
      <t>クブン</t>
    </rPh>
    <rPh sb="6" eb="8">
      <t>ネンジ</t>
    </rPh>
    <phoneticPr fontId="3"/>
  </si>
  <si>
    <t>1.人口動態の推移</t>
    <rPh sb="2" eb="4">
      <t>ジンコウ</t>
    </rPh>
    <rPh sb="4" eb="6">
      <t>ドウタイ</t>
    </rPh>
    <rPh sb="7" eb="9">
      <t>スイイ</t>
    </rPh>
    <phoneticPr fontId="2"/>
  </si>
  <si>
    <t>(各年12月末現在)</t>
    <rPh sb="1" eb="3">
      <t>カクトシ</t>
    </rPh>
    <rPh sb="5" eb="6">
      <t>ガツ</t>
    </rPh>
    <rPh sb="6" eb="7">
      <t>マツ</t>
    </rPh>
    <rPh sb="7" eb="9">
      <t>ゲンザイ</t>
    </rPh>
    <phoneticPr fontId="2"/>
  </si>
  <si>
    <t>６．年齢別（５歳階級）男女別人口</t>
    <rPh sb="2" eb="4">
      <t>ネンレイ</t>
    </rPh>
    <rPh sb="4" eb="5">
      <t>ベツ</t>
    </rPh>
    <rPh sb="7" eb="8">
      <t>サイ</t>
    </rPh>
    <rPh sb="8" eb="10">
      <t>カイキュウ</t>
    </rPh>
    <rPh sb="11" eb="13">
      <t>ダンジョ</t>
    </rPh>
    <rPh sb="13" eb="14">
      <t>ベツ</t>
    </rPh>
    <rPh sb="14" eb="16">
      <t>ジンコウ</t>
    </rPh>
    <phoneticPr fontId="3"/>
  </si>
  <si>
    <t>国勢調査</t>
    <rPh sb="0" eb="2">
      <t>コクセイ</t>
    </rPh>
    <rPh sb="2" eb="4">
      <t>チョウサ</t>
    </rPh>
    <phoneticPr fontId="2"/>
  </si>
  <si>
    <t>７．人 口 の 推 移</t>
    <rPh sb="2" eb="3">
      <t>ジン</t>
    </rPh>
    <rPh sb="4" eb="5">
      <t>クチ</t>
    </rPh>
    <rPh sb="8" eb="9">
      <t>スイ</t>
    </rPh>
    <rPh sb="10" eb="11">
      <t>ウツリ</t>
    </rPh>
    <phoneticPr fontId="3"/>
  </si>
  <si>
    <t>国 勢 調 査</t>
    <rPh sb="0" eb="1">
      <t>コク</t>
    </rPh>
    <rPh sb="2" eb="3">
      <t>ゼイ</t>
    </rPh>
    <rPh sb="4" eb="5">
      <t>チョウ</t>
    </rPh>
    <rPh sb="6" eb="7">
      <t>サ</t>
    </rPh>
    <phoneticPr fontId="3"/>
  </si>
  <si>
    <t>(各年10月1日現在)</t>
    <rPh sb="1" eb="3">
      <t>カクトシ</t>
    </rPh>
    <rPh sb="5" eb="6">
      <t>ガツ</t>
    </rPh>
    <rPh sb="7" eb="8">
      <t>ニチ</t>
    </rPh>
    <rPh sb="8" eb="10">
      <t>ゲンザイ</t>
    </rPh>
    <phoneticPr fontId="2"/>
  </si>
  <si>
    <t>29年</t>
  </si>
  <si>
    <t>30年</t>
  </si>
  <si>
    <r>
      <t>　　ΣY＝Nａ＋ｂΣｔｎ＋ｃΣｔｎ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</si>
  <si>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　　ΣｔｎY＝ａΣｔｎ＋ｂΣｔｎ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</si>
  <si>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t>ａ＝</t>
    <phoneticPr fontId="2"/>
  </si>
  <si>
    <t>ｂ＝</t>
    <phoneticPr fontId="2"/>
  </si>
  <si>
    <t>ｃ＝</t>
    <phoneticPr fontId="2"/>
  </si>
  <si>
    <t>平成27年</t>
    <rPh sb="0" eb="2">
      <t>ヘイセイ</t>
    </rPh>
    <rPh sb="4" eb="5">
      <t>ネン</t>
    </rPh>
    <phoneticPr fontId="3"/>
  </si>
  <si>
    <t>総　数</t>
  </si>
  <si>
    <t>男</t>
  </si>
  <si>
    <t>女</t>
  </si>
  <si>
    <t>世帯数</t>
  </si>
  <si>
    <t>20年</t>
  </si>
  <si>
    <t>21年</t>
  </si>
  <si>
    <t>22年</t>
  </si>
  <si>
    <t>23年</t>
  </si>
  <si>
    <t>13年</t>
  </si>
  <si>
    <t>24年</t>
  </si>
  <si>
    <t>14年</t>
  </si>
  <si>
    <t>25年</t>
  </si>
  <si>
    <t>15年</t>
  </si>
  <si>
    <t>26年</t>
  </si>
  <si>
    <t>５. 行 政 区 別</t>
  </si>
  <si>
    <t>人 口 の 推 移</t>
  </si>
  <si>
    <t>総数</t>
  </si>
  <si>
    <t>野嵩1区</t>
  </si>
  <si>
    <t>野嵩2区</t>
  </si>
  <si>
    <t>野嵩3区</t>
  </si>
  <si>
    <t>普天間1区</t>
  </si>
  <si>
    <t>普天間2区</t>
  </si>
  <si>
    <t>普天間3区</t>
  </si>
  <si>
    <t>新城区</t>
  </si>
  <si>
    <t>喜友名区</t>
  </si>
  <si>
    <t>伊佐区</t>
  </si>
  <si>
    <t>大山区</t>
  </si>
  <si>
    <t>真志喜区</t>
  </si>
  <si>
    <t>宇地泊区</t>
  </si>
  <si>
    <t>大謝名区</t>
  </si>
  <si>
    <t>嘉数区</t>
  </si>
  <si>
    <t>真栄原区</t>
  </si>
  <si>
    <t>我如古区</t>
  </si>
  <si>
    <t>長田区</t>
  </si>
  <si>
    <t>宜野湾区</t>
  </si>
  <si>
    <t>愛知区</t>
  </si>
  <si>
    <t>中原区</t>
  </si>
  <si>
    <t>基地内</t>
  </si>
  <si>
    <t>資料：市民課</t>
  </si>
  <si>
    <t>６．年　別　人　口</t>
  </si>
  <si>
    <t>の　推　移</t>
  </si>
  <si>
    <t>各年12月末現在(単位:人・世帯)</t>
  </si>
  <si>
    <t>人　　　　　　　　　　　口</t>
  </si>
  <si>
    <t>対前年比</t>
  </si>
  <si>
    <t>１世帯当</t>
  </si>
  <si>
    <t>総　　　数</t>
  </si>
  <si>
    <t>増 加 数</t>
  </si>
  <si>
    <t>たり人員</t>
  </si>
  <si>
    <t>16年</t>
  </si>
  <si>
    <t>27年</t>
  </si>
  <si>
    <t xml:space="preserve"> 資料：市民課</t>
  </si>
  <si>
    <t>人　口</t>
  </si>
  <si>
    <t>１. 人　口　動　態</t>
  </si>
  <si>
    <t>人口</t>
  </si>
  <si>
    <t>自然動態</t>
  </si>
  <si>
    <t>社会動態</t>
  </si>
  <si>
    <t>婚姻
受理件数</t>
  </si>
  <si>
    <t>離婚
受理件数</t>
  </si>
  <si>
    <t>出生</t>
  </si>
  <si>
    <t>死亡</t>
  </si>
  <si>
    <t>増減</t>
  </si>
  <si>
    <t>転入</t>
  </si>
  <si>
    <t>転出</t>
  </si>
  <si>
    <t xml:space="preserve">    資料：市民課</t>
  </si>
  <si>
    <t>　資料：市民課</t>
  </si>
  <si>
    <r>
      <t xml:space="preserve">Ｙ
</t>
    </r>
    <r>
      <rPr>
        <sz val="7"/>
        <rFont val="ＭＳ 明朝"/>
        <family val="1"/>
        <charset val="128"/>
      </rPr>
      <t>（住民登録人口）</t>
    </r>
    <rPh sb="3" eb="5">
      <t>ジュウミン</t>
    </rPh>
    <rPh sb="5" eb="7">
      <t>トウロク</t>
    </rPh>
    <rPh sb="7" eb="9">
      <t>ジンコウ</t>
    </rPh>
    <phoneticPr fontId="2"/>
  </si>
  <si>
    <t>　   　　各年10月1日現在（単位：人・％・世帯）</t>
    <rPh sb="6" eb="8">
      <t>カクネン</t>
    </rPh>
    <rPh sb="10" eb="11">
      <t>ガツ</t>
    </rPh>
    <rPh sb="12" eb="13">
      <t>ニチ</t>
    </rPh>
    <rPh sb="13" eb="15">
      <t>ゲンザイ</t>
    </rPh>
    <rPh sb="16" eb="18">
      <t>タンイ</t>
    </rPh>
    <rPh sb="19" eb="20">
      <t>ヒト</t>
    </rPh>
    <rPh sb="23" eb="25">
      <t>セタイ</t>
    </rPh>
    <phoneticPr fontId="3"/>
  </si>
  <si>
    <t>　　　各年10月1日現在（単位：人）</t>
    <rPh sb="3" eb="5">
      <t>カクネン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phoneticPr fontId="3"/>
  </si>
  <si>
    <r>
      <t>各年10月1日現在（単位：人・％・ｋｍ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・人/ｋｍ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）</t>
    </r>
    <rPh sb="0" eb="2">
      <t>カクネン</t>
    </rPh>
    <rPh sb="4" eb="5">
      <t>ガツ</t>
    </rPh>
    <rPh sb="6" eb="7">
      <t>ニチ</t>
    </rPh>
    <rPh sb="7" eb="9">
      <t>ゲンザイ</t>
    </rPh>
    <phoneticPr fontId="3"/>
  </si>
  <si>
    <t>夫　の　年　齢
（５歳階級）</t>
    <rPh sb="0" eb="1">
      <t>オット</t>
    </rPh>
    <rPh sb="4" eb="5">
      <t>トシ</t>
    </rPh>
    <rPh sb="6" eb="7">
      <t>ヨワイ</t>
    </rPh>
    <rPh sb="10" eb="11">
      <t>サイ</t>
    </rPh>
    <rPh sb="11" eb="13">
      <t>カイキュウ</t>
    </rPh>
    <phoneticPr fontId="3"/>
  </si>
  <si>
    <t>28年</t>
    <rPh sb="2" eb="3">
      <t>ネン</t>
    </rPh>
    <phoneticPr fontId="2"/>
  </si>
  <si>
    <t>27年</t>
    <rPh sb="2" eb="3">
      <t>ネン</t>
    </rPh>
    <phoneticPr fontId="3"/>
  </si>
  <si>
    <t>29年</t>
    <rPh sb="2" eb="3">
      <t>ネン</t>
    </rPh>
    <phoneticPr fontId="2"/>
  </si>
  <si>
    <r>
      <t xml:space="preserve">Ｔｎ
</t>
    </r>
    <r>
      <rPr>
        <sz val="8"/>
        <rFont val="ＭＳ 明朝"/>
        <family val="1"/>
        <charset val="128"/>
      </rPr>
      <t>(推計人口）</t>
    </r>
    <rPh sb="4" eb="6">
      <t>スイケイ</t>
    </rPh>
    <rPh sb="6" eb="8">
      <t>ジンコウ</t>
    </rPh>
    <phoneticPr fontId="2"/>
  </si>
  <si>
    <t>産業別</t>
    <phoneticPr fontId="2"/>
  </si>
  <si>
    <t>（大分類）</t>
    <phoneticPr fontId="2"/>
  </si>
  <si>
    <t>分類不能の産業</t>
    <phoneticPr fontId="2"/>
  </si>
  <si>
    <t>　75歳以上</t>
    <rPh sb="3" eb="6">
      <t>サイイジョウ</t>
    </rPh>
    <phoneticPr fontId="3"/>
  </si>
  <si>
    <t>従業・通学市区町村「不詳・外国」</t>
    <rPh sb="0" eb="2">
      <t>ジュウギョウ</t>
    </rPh>
    <rPh sb="3" eb="5">
      <t>ツウガク</t>
    </rPh>
    <rPh sb="5" eb="7">
      <t>シク</t>
    </rPh>
    <rPh sb="7" eb="9">
      <t>チョウソン</t>
    </rPh>
    <rPh sb="10" eb="12">
      <t>フショウ</t>
    </rPh>
    <rPh sb="13" eb="15">
      <t>ガイコク</t>
    </rPh>
    <phoneticPr fontId="3"/>
  </si>
  <si>
    <r>
      <t>総　数</t>
    </r>
    <r>
      <rPr>
        <vertAlign val="subscript"/>
        <sz val="10"/>
        <rFont val="ＭＳ 明朝"/>
        <family val="1"/>
        <charset val="128"/>
      </rPr>
      <t>3</t>
    </r>
    <r>
      <rPr>
        <vertAlign val="subscript"/>
        <sz val="8"/>
        <rFont val="ＭＳ 明朝"/>
        <family val="1"/>
        <charset val="128"/>
      </rPr>
      <t>）</t>
    </r>
    <rPh sb="0" eb="1">
      <t>フサ</t>
    </rPh>
    <rPh sb="2" eb="3">
      <t>カズ</t>
    </rPh>
    <phoneticPr fontId="3"/>
  </si>
  <si>
    <r>
      <t>従業も通学もしていない</t>
    </r>
    <r>
      <rPr>
        <vertAlign val="subscript"/>
        <sz val="10"/>
        <rFont val="ＭＳ 明朝"/>
        <family val="1"/>
        <charset val="128"/>
      </rPr>
      <t>1）</t>
    </r>
    <rPh sb="0" eb="2">
      <t>ジュウギョウ</t>
    </rPh>
    <rPh sb="3" eb="5">
      <t>ツウガク</t>
    </rPh>
    <phoneticPr fontId="3"/>
  </si>
  <si>
    <r>
      <t>（従業地・通学地）不詳</t>
    </r>
    <r>
      <rPr>
        <vertAlign val="subscript"/>
        <sz val="8"/>
        <rFont val="ＭＳ 明朝"/>
        <family val="1"/>
        <charset val="128"/>
      </rPr>
      <t>2)</t>
    </r>
    <rPh sb="1" eb="3">
      <t>ジュウギョウ</t>
    </rPh>
    <rPh sb="3" eb="4">
      <t>チ</t>
    </rPh>
    <rPh sb="5" eb="7">
      <t>ツウガク</t>
    </rPh>
    <rPh sb="7" eb="8">
      <t>チ</t>
    </rPh>
    <rPh sb="9" eb="11">
      <t>フショウ</t>
    </rPh>
    <phoneticPr fontId="3"/>
  </si>
  <si>
    <r>
      <rPr>
        <sz val="10"/>
        <rFont val="ＭＳ 明朝"/>
        <family val="1"/>
        <charset val="128"/>
      </rPr>
      <t>総数</t>
    </r>
    <r>
      <rPr>
        <vertAlign val="subscript"/>
        <sz val="10"/>
        <rFont val="ＭＳ 明朝"/>
        <family val="1"/>
        <charset val="128"/>
      </rPr>
      <t>2)3)</t>
    </r>
    <rPh sb="0" eb="1">
      <t>ソウ</t>
    </rPh>
    <rPh sb="1" eb="2">
      <t>スウ</t>
    </rPh>
    <phoneticPr fontId="3"/>
  </si>
  <si>
    <t>注：1) 労働力状態「完全失業者」，「家事」及び「その他」</t>
    <rPh sb="0" eb="1">
      <t>チュウ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</si>
  <si>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</si>
  <si>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平成30年</t>
  </si>
  <si>
    <t>30年</t>
    <rPh sb="2" eb="3">
      <t>ネン</t>
    </rPh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</si>
  <si>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</si>
  <si>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t>ｔｎ</t>
    <phoneticPr fontId="2"/>
  </si>
  <si>
    <r>
      <t>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</si>
  <si>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3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</si>
  <si>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phoneticPr fontId="2"/>
  </si>
  <si>
    <r>
      <t>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Ｙ</t>
    </r>
    <phoneticPr fontId="2"/>
  </si>
  <si>
    <t>ｔｎＹ</t>
    <phoneticPr fontId="2"/>
  </si>
  <si>
    <t>ｔｎ</t>
    <phoneticPr fontId="2"/>
  </si>
  <si>
    <t xml:space="preserve"> 平成30年</t>
  </si>
  <si>
    <t>2年</t>
    <rPh sb="1" eb="2">
      <t>ネン</t>
    </rPh>
    <phoneticPr fontId="2"/>
  </si>
  <si>
    <t>3年</t>
    <rPh sb="1" eb="2">
      <t>ネン</t>
    </rPh>
    <phoneticPr fontId="2"/>
  </si>
  <si>
    <t>17年</t>
  </si>
  <si>
    <t>18年</t>
  </si>
  <si>
    <t>19年</t>
  </si>
  <si>
    <t>米国</t>
  </si>
  <si>
    <t>中国</t>
  </si>
  <si>
    <t>フィリピン</t>
  </si>
  <si>
    <t>建設業</t>
    <rPh sb="0" eb="2">
      <t>ケンセツ</t>
    </rPh>
    <rPh sb="2" eb="3">
      <t>ギョウ</t>
    </rPh>
    <phoneticPr fontId="2"/>
  </si>
  <si>
    <t>率</t>
    <rPh sb="0" eb="1">
      <t>リツ</t>
    </rPh>
    <phoneticPr fontId="3"/>
  </si>
  <si>
    <t>増減率</t>
    <rPh sb="0" eb="2">
      <t>ゾウゲン</t>
    </rPh>
    <rPh sb="2" eb="3">
      <t>リツ</t>
    </rPh>
    <phoneticPr fontId="3"/>
  </si>
  <si>
    <t>年齢別割合</t>
    <rPh sb="0" eb="2">
      <t>ネンレイ</t>
    </rPh>
    <rPh sb="2" eb="3">
      <t>ベツ</t>
    </rPh>
    <rPh sb="3" eb="5">
      <t>ワリアイ</t>
    </rPh>
    <phoneticPr fontId="3"/>
  </si>
  <si>
    <t>面　積</t>
    <rPh sb="0" eb="1">
      <t>メン</t>
    </rPh>
    <rPh sb="2" eb="3">
      <t>セキ</t>
    </rPh>
    <phoneticPr fontId="3"/>
  </si>
  <si>
    <t>令和元年</t>
  </si>
  <si>
    <t>令和2年</t>
  </si>
  <si>
    <t>2年</t>
  </si>
  <si>
    <t>14年</t>
    <rPh sb="2" eb="3">
      <t>ネン</t>
    </rPh>
    <phoneticPr fontId="39"/>
  </si>
  <si>
    <t>沖縄県人口に対する割合</t>
    <rPh sb="0" eb="3">
      <t>オキナワケン</t>
    </rPh>
    <phoneticPr fontId="3"/>
  </si>
  <si>
    <t>郡　部人口に対する割合</t>
    <rPh sb="0" eb="1">
      <t>グン</t>
    </rPh>
    <rPh sb="2" eb="3">
      <t>ブ</t>
    </rPh>
    <phoneticPr fontId="3"/>
  </si>
  <si>
    <t>沖縄県人口に対する割合</t>
    <rPh sb="0" eb="2">
      <t>オキナワ</t>
    </rPh>
    <rPh sb="2" eb="3">
      <t>ケン</t>
    </rPh>
    <phoneticPr fontId="3"/>
  </si>
  <si>
    <t>市　部
人口に対する割合</t>
    <rPh sb="0" eb="1">
      <t>シ</t>
    </rPh>
    <rPh sb="2" eb="3">
      <t>ブ</t>
    </rPh>
    <phoneticPr fontId="3"/>
  </si>
  <si>
    <t>過去11年間の住民登録人口の結果に基づき、データの偏差の２乗和が最小となるように母数を求</t>
    <phoneticPr fontId="39"/>
  </si>
  <si>
    <t>める方法（最小二乗法）を用いて将来人口を推計した。</t>
    <phoneticPr fontId="39"/>
  </si>
  <si>
    <t>令和
2年</t>
  </si>
  <si>
    <t>令和2年</t>
    <rPh sb="0" eb="2">
      <t>レイワ</t>
    </rPh>
    <rPh sb="3" eb="4">
      <t>ネン</t>
    </rPh>
    <phoneticPr fontId="3"/>
  </si>
  <si>
    <t>令和2年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</si>
  <si>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</si>
  <si>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4年</t>
    <rPh sb="1" eb="2">
      <t>ネン</t>
    </rPh>
    <phoneticPr fontId="2"/>
  </si>
  <si>
    <t>8年</t>
    <rPh sb="1" eb="2">
      <t>ネン</t>
    </rPh>
    <phoneticPr fontId="39"/>
  </si>
  <si>
    <t>11年</t>
    <rPh sb="2" eb="3">
      <t>ネン</t>
    </rPh>
    <phoneticPr fontId="39"/>
  </si>
  <si>
    <t>15年</t>
    <rPh sb="2" eb="3">
      <t>ネン</t>
    </rPh>
    <phoneticPr fontId="39"/>
  </si>
  <si>
    <t>令和2年10月1日現在（単位：人・％・世帯）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ニン</t>
    </rPh>
    <rPh sb="19" eb="21">
      <t>セタイ</t>
    </rPh>
    <phoneticPr fontId="3"/>
  </si>
  <si>
    <t>平成27年～令和2年の人口増減</t>
    <rPh sb="0" eb="2">
      <t>ヘイセイ</t>
    </rPh>
    <rPh sb="4" eb="5">
      <t>ネン</t>
    </rPh>
    <rPh sb="6" eb="8">
      <t>レイワ</t>
    </rPh>
    <rPh sb="9" eb="10">
      <t>ネン</t>
    </rPh>
    <rPh sb="11" eb="13">
      <t>ジンコウ</t>
    </rPh>
    <rPh sb="13" eb="15">
      <t>ゾウゲン</t>
    </rPh>
    <phoneticPr fontId="3"/>
  </si>
  <si>
    <t>　　令和2年10月1日現在（単位：人・％・歳）</t>
    <rPh sb="2" eb="4">
      <t>レイワ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タンイ</t>
    </rPh>
    <rPh sb="17" eb="18">
      <t>ヒト</t>
    </rPh>
    <rPh sb="21" eb="22">
      <t>サイ</t>
    </rPh>
    <phoneticPr fontId="3"/>
  </si>
  <si>
    <t>－</t>
    <phoneticPr fontId="2"/>
  </si>
  <si>
    <t>　注：総数には労働力状態「不詳」を含む</t>
    <rPh sb="1" eb="2">
      <t>チュウ</t>
    </rPh>
    <rPh sb="3" eb="5">
      <t>ソウスウ</t>
    </rPh>
    <rPh sb="7" eb="9">
      <t>ロウドウ</t>
    </rPh>
    <rPh sb="9" eb="10">
      <t>リョク</t>
    </rPh>
    <rPh sb="10" eb="12">
      <t>ジョウタイ</t>
    </rPh>
    <rPh sb="13" eb="15">
      <t>フショウ</t>
    </rPh>
    <rPh sb="17" eb="18">
      <t>フク</t>
    </rPh>
    <phoneticPr fontId="3"/>
  </si>
  <si>
    <t>　　</t>
    <phoneticPr fontId="2"/>
  </si>
  <si>
    <t>　令和2年の国勢調査結果を見ると、本市の人口は100,125 人（44,163世帯）で、県総合人口の約6.8％に</t>
    <rPh sb="1" eb="3">
      <t>レイワ</t>
    </rPh>
    <rPh sb="4" eb="5">
      <t>ネン</t>
    </rPh>
    <rPh sb="6" eb="8">
      <t>コクセイ</t>
    </rPh>
    <rPh sb="8" eb="10">
      <t>チョウサ</t>
    </rPh>
    <rPh sb="10" eb="12">
      <t>ケッカ</t>
    </rPh>
    <rPh sb="13" eb="14">
      <t>ミ</t>
    </rPh>
    <rPh sb="17" eb="19">
      <t>ホンシ</t>
    </rPh>
    <rPh sb="20" eb="22">
      <t>ジンコウ</t>
    </rPh>
    <rPh sb="31" eb="32">
      <t>ニン</t>
    </rPh>
    <rPh sb="39" eb="41">
      <t>セタイ</t>
    </rPh>
    <rPh sb="44" eb="45">
      <t>ケン</t>
    </rPh>
    <rPh sb="45" eb="47">
      <t>ソウゴウ</t>
    </rPh>
    <rPh sb="47" eb="49">
      <t>ジンコウ</t>
    </rPh>
    <rPh sb="50" eb="51">
      <t>ヤク</t>
    </rPh>
    <phoneticPr fontId="3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</si>
  <si>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3"/>
  </si>
  <si>
    <t>　資料：令和2年国勢調査</t>
    <rPh sb="1" eb="3">
      <t>シリョウ</t>
    </rPh>
    <rPh sb="4" eb="6">
      <t>レイワ</t>
    </rPh>
    <rPh sb="7" eb="8">
      <t>ネン</t>
    </rPh>
    <rPh sb="8" eb="10">
      <t>コクセイ</t>
    </rPh>
    <rPh sb="10" eb="12">
      <t>チョウサ</t>
    </rPh>
    <phoneticPr fontId="3"/>
  </si>
  <si>
    <t>－</t>
    <phoneticPr fontId="2"/>
  </si>
  <si>
    <t>　令和2年10月1日現在（単位：人・歳）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ニン</t>
    </rPh>
    <rPh sb="18" eb="19">
      <t>サイ</t>
    </rPh>
    <phoneticPr fontId="3"/>
  </si>
  <si>
    <t>　注：総数には配偶関係「不詳」を含む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3"/>
  </si>
  <si>
    <t>　　資料：令和2年国勢調査</t>
    <rPh sb="2" eb="4">
      <t>シリョウ</t>
    </rPh>
    <rPh sb="5" eb="7">
      <t>レイワ</t>
    </rPh>
    <rPh sb="8" eb="9">
      <t>ネン</t>
    </rPh>
    <rPh sb="9" eb="11">
      <t>コクセイ</t>
    </rPh>
    <rPh sb="11" eb="13">
      <t>チョウサ</t>
    </rPh>
    <phoneticPr fontId="3"/>
  </si>
  <si>
    <t>　注：割合の計数は四捨五入によるため、必ずしも符号しない。</t>
    <rPh sb="1" eb="2">
      <t>チュウ</t>
    </rPh>
    <rPh sb="3" eb="5">
      <t>ワリアイ</t>
    </rPh>
    <rPh sb="6" eb="8">
      <t>ケイスウ</t>
    </rPh>
    <rPh sb="9" eb="13">
      <t>シシャゴニュウ</t>
    </rPh>
    <rPh sb="19" eb="20">
      <t>カナラ</t>
    </rPh>
    <rPh sb="23" eb="25">
      <t>フゴウ</t>
    </rPh>
    <phoneticPr fontId="2"/>
  </si>
  <si>
    <t>令和2年10月1日現在（単位：世帯・人）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セタイ</t>
    </rPh>
    <rPh sb="18" eb="19">
      <t>ヒト</t>
    </rPh>
    <phoneticPr fontId="3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</si>
  <si>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66"/>
  </si>
  <si>
    <t>－</t>
    <phoneticPr fontId="2"/>
  </si>
  <si>
    <t>－</t>
    <phoneticPr fontId="2"/>
  </si>
  <si>
    <t>－</t>
    <phoneticPr fontId="2"/>
  </si>
  <si>
    <t>平成17年</t>
  </si>
  <si>
    <t>平成22年</t>
  </si>
  <si>
    <t>平成27年</t>
  </si>
  <si>
    <t>平成12年</t>
    <phoneticPr fontId="2"/>
  </si>
  <si>
    <t>　注：労働力状態｢不詳｣を含む</t>
    <rPh sb="1" eb="2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2"/>
  </si>
  <si>
    <t>　　</t>
    <phoneticPr fontId="2"/>
  </si>
  <si>
    <t>　　2) 労働力状態「不詳」を含む</t>
    <phoneticPr fontId="2"/>
  </si>
  <si>
    <t>　　3) 従業・通学市区町村「不詳・外国」及び従業地・通学地「不詳」で，当地に常住している者を含む</t>
    <phoneticPr fontId="38"/>
  </si>
  <si>
    <t>あたり、前回（平成27年）の調査と比べて4.03％増となっている。</t>
    <rPh sb="4" eb="6">
      <t>ゼンカイ</t>
    </rPh>
    <rPh sb="7" eb="9">
      <t>ヘイセイ</t>
    </rPh>
    <rPh sb="11" eb="12">
      <t>ネン</t>
    </rPh>
    <rPh sb="14" eb="16">
      <t>チョウサ</t>
    </rPh>
    <rPh sb="17" eb="18">
      <t>クラ</t>
    </rPh>
    <rPh sb="25" eb="26">
      <t>ゾウ</t>
    </rPh>
    <phoneticPr fontId="3"/>
  </si>
  <si>
    <t>－</t>
    <phoneticPr fontId="2"/>
  </si>
  <si>
    <t xml:space="preserve">     資料：令和2年国勢調査</t>
    <rPh sb="5" eb="7">
      <t>シリョウ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</si>
  <si>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</si>
  <si>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</si>
  <si>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</si>
  <si>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</si>
  <si>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　　令和2年10月1日現在（単位：世帯）</t>
    <rPh sb="2" eb="4">
      <t>レイワ</t>
    </rPh>
    <rPh sb="5" eb="6">
      <t>ネン</t>
    </rPh>
    <rPh sb="8" eb="9">
      <t>ガツ</t>
    </rPh>
    <rPh sb="10" eb="11">
      <t>ヒ</t>
    </rPh>
    <rPh sb="11" eb="13">
      <t>ゲンザイ</t>
    </rPh>
    <rPh sb="14" eb="16">
      <t>タンイ</t>
    </rPh>
    <rPh sb="17" eb="19">
      <t>セタイ</t>
    </rPh>
    <phoneticPr fontId="3"/>
  </si>
  <si>
    <t>鉱業</t>
    <rPh sb="0" eb="2">
      <t>コウギョウ</t>
    </rPh>
    <phoneticPr fontId="3"/>
  </si>
  <si>
    <t>漁業</t>
  </si>
  <si>
    <t>農業</t>
    <rPh sb="0" eb="1">
      <t>ノウ</t>
    </rPh>
    <rPh sb="1" eb="2">
      <t>ギョウ</t>
    </rPh>
    <phoneticPr fontId="3"/>
  </si>
  <si>
    <t>林業</t>
    <phoneticPr fontId="2"/>
  </si>
  <si>
    <t>運輸業</t>
    <rPh sb="0" eb="2">
      <t>ウンユ</t>
    </rPh>
    <rPh sb="2" eb="3">
      <t>ギョウ</t>
    </rPh>
    <phoneticPr fontId="3"/>
  </si>
  <si>
    <t>不動産業</t>
    <rPh sb="0" eb="3">
      <t>フドウサン</t>
    </rPh>
    <rPh sb="3" eb="4">
      <t>ギョウ</t>
    </rPh>
    <phoneticPr fontId="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</si>
  <si>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</si>
  <si>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農業，林業</t>
    <rPh sb="0" eb="1">
      <t>ノウ</t>
    </rPh>
    <rPh sb="1" eb="2">
      <t>ギョウ</t>
    </rPh>
    <rPh sb="3" eb="5">
      <t>リンギョウ</t>
    </rPh>
    <phoneticPr fontId="3"/>
  </si>
  <si>
    <t>医療，福祉</t>
    <rPh sb="0" eb="2">
      <t>イリョウ</t>
    </rPh>
    <rPh sb="3" eb="5">
      <t>フクシ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</si>
  <si>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6">
      <t>コウリ</t>
    </rPh>
    <rPh sb="6" eb="7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</si>
  <si>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</si>
  <si>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平成27年</t>
    <phoneticPr fontId="2"/>
  </si>
  <si>
    <t>総数</t>
    <phoneticPr fontId="2"/>
  </si>
  <si>
    <t>産業別</t>
    <phoneticPr fontId="2"/>
  </si>
  <si>
    <t>（大分類）</t>
    <phoneticPr fontId="2"/>
  </si>
  <si>
    <t>大正14年</t>
    <rPh sb="0" eb="2">
      <t>タイショウ</t>
    </rPh>
    <rPh sb="4" eb="5">
      <t>ネン</t>
    </rPh>
    <phoneticPr fontId="2"/>
  </si>
  <si>
    <t>昭和10年</t>
    <rPh sb="0" eb="2">
      <t>ショウワ</t>
    </rPh>
    <rPh sb="4" eb="5">
      <t>ネン</t>
    </rPh>
    <phoneticPr fontId="2"/>
  </si>
  <si>
    <t>－</t>
    <phoneticPr fontId="2"/>
  </si>
  <si>
    <t>公務(他に分類されないもの)</t>
    <rPh sb="0" eb="2">
      <t>コウム</t>
    </rPh>
    <rPh sb="3" eb="4">
      <t>タ</t>
    </rPh>
    <rPh sb="5" eb="7">
      <t>ブンルイ</t>
    </rPh>
    <phoneticPr fontId="3"/>
  </si>
  <si>
    <t>サービス業(他に分類されないもの)</t>
    <phoneticPr fontId="2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</si>
  <si>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</si>
  <si>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１４. 沖縄県市別・郡別　人口、面積及び人口密度</t>
    <rPh sb="4" eb="6">
      <t>オキナワ</t>
    </rPh>
    <rPh sb="6" eb="7">
      <t>ケン</t>
    </rPh>
    <rPh sb="7" eb="8">
      <t>シ</t>
    </rPh>
    <rPh sb="8" eb="9">
      <t>ベツ</t>
    </rPh>
    <rPh sb="10" eb="11">
      <t>グン</t>
    </rPh>
    <rPh sb="11" eb="12">
      <t>ベツ</t>
    </rPh>
    <rPh sb="13" eb="15">
      <t>ジンコウ</t>
    </rPh>
    <rPh sb="16" eb="18">
      <t>メンセキ</t>
    </rPh>
    <rPh sb="18" eb="19">
      <t>オヨ</t>
    </rPh>
    <rPh sb="20" eb="22">
      <t>ジンコウ</t>
    </rPh>
    <rPh sb="22" eb="24">
      <t>ミツド</t>
    </rPh>
    <phoneticPr fontId="3"/>
  </si>
  <si>
    <t>宜野湾市</t>
  </si>
  <si>
    <t>那覇市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</si>
  <si>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</si>
  <si>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</si>
  <si>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</si>
  <si>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</si>
  <si>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</si>
  <si>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</si>
  <si>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</si>
  <si>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</si>
  <si>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市　部</t>
    <rPh sb="0" eb="1">
      <t>シ</t>
    </rPh>
    <rPh sb="2" eb="3">
      <t>ブ</t>
    </rPh>
    <phoneticPr fontId="3"/>
  </si>
  <si>
    <t>郡　部</t>
    <rPh sb="0" eb="1">
      <t>グン</t>
    </rPh>
    <rPh sb="2" eb="3">
      <t>ブ</t>
    </rPh>
    <phoneticPr fontId="3"/>
  </si>
  <si>
    <t xml:space="preserve">中頭郡(再掲) </t>
    <rPh sb="0" eb="2">
      <t>ナカガミ</t>
    </rPh>
    <rPh sb="2" eb="3">
      <t>グン</t>
    </rPh>
    <rPh sb="4" eb="6">
      <t>サイケイ</t>
    </rPh>
    <phoneticPr fontId="3"/>
  </si>
  <si>
    <t>持ち家</t>
    <rPh sb="0" eb="1">
      <t>モ</t>
    </rPh>
    <rPh sb="2" eb="3">
      <t>イエ</t>
    </rPh>
    <phoneticPr fontId="3"/>
  </si>
  <si>
    <t>民営の借家</t>
    <rPh sb="0" eb="2">
      <t>ミンエイ</t>
    </rPh>
    <rPh sb="3" eb="5">
      <t>シャクヤ</t>
    </rPh>
    <phoneticPr fontId="3"/>
  </si>
  <si>
    <t>給与住宅</t>
    <rPh sb="0" eb="2">
      <t>キュウヨ</t>
    </rPh>
    <rPh sb="2" eb="4">
      <t>ジュウタク</t>
    </rPh>
    <phoneticPr fontId="3"/>
  </si>
  <si>
    <t>不詳</t>
    <phoneticPr fontId="2"/>
  </si>
  <si>
    <t>世帯</t>
    <phoneticPr fontId="2"/>
  </si>
  <si>
    <t>他の親族世帯</t>
    <phoneticPr fontId="2"/>
  </si>
  <si>
    <t>不詳</t>
    <rPh sb="0" eb="2">
      <t>フショウ</t>
    </rPh>
    <phoneticPr fontId="2"/>
  </si>
  <si>
    <t>－</t>
    <phoneticPr fontId="2"/>
  </si>
  <si>
    <t>－</t>
    <phoneticPr fontId="2"/>
  </si>
  <si>
    <t>昭和 5年</t>
    <rPh sb="0" eb="2">
      <t>ショウワ</t>
    </rPh>
    <rPh sb="4" eb="5">
      <t>ネン</t>
    </rPh>
    <phoneticPr fontId="2"/>
  </si>
  <si>
    <t>大正 9年</t>
    <rPh sb="0" eb="2">
      <t>タイショウ</t>
    </rPh>
    <rPh sb="4" eb="5">
      <t>ネン</t>
    </rPh>
    <phoneticPr fontId="2"/>
  </si>
  <si>
    <t>各年10月1日現在（単位：人）</t>
    <phoneticPr fontId="2"/>
  </si>
  <si>
    <t>複合サービス事業</t>
    <rPh sb="0" eb="2">
      <t>フクゴウ</t>
    </rPh>
    <rPh sb="6" eb="7">
      <t>ジ</t>
    </rPh>
    <rPh sb="7" eb="8">
      <t>ギョウ</t>
    </rPh>
    <phoneticPr fontId="3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</si>
  <si>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</si>
  <si>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3"/>
  </si>
  <si>
    <t>　令和2年10月1日現在（単位：人・％・㎢・人/㎢ 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タンイ</t>
    </rPh>
    <rPh sb="16" eb="17">
      <t>ヒト</t>
    </rPh>
    <rPh sb="22" eb="23">
      <t>ヒト</t>
    </rPh>
    <phoneticPr fontId="3"/>
  </si>
  <si>
    <t>１７．世帯の家族類型（16区分）別一般世帯数及び一般世帯</t>
    <rPh sb="3" eb="5">
      <t>セタイ</t>
    </rPh>
    <rPh sb="6" eb="8">
      <t>カゾク</t>
    </rPh>
    <rPh sb="8" eb="9">
      <t>ルイ</t>
    </rPh>
    <rPh sb="9" eb="10">
      <t>カタ</t>
    </rPh>
    <rPh sb="13" eb="15">
      <t>クブン</t>
    </rPh>
    <rPh sb="16" eb="17">
      <t>ベツ</t>
    </rPh>
    <rPh sb="17" eb="19">
      <t>イッパン</t>
    </rPh>
    <rPh sb="19" eb="21">
      <t>セタイ</t>
    </rPh>
    <rPh sb="21" eb="22">
      <t>スウ</t>
    </rPh>
    <rPh sb="22" eb="23">
      <t>オヨ</t>
    </rPh>
    <rPh sb="24" eb="26">
      <t>イッパン</t>
    </rPh>
    <rPh sb="26" eb="28">
      <t>セタイ</t>
    </rPh>
    <phoneticPr fontId="3"/>
  </si>
  <si>
    <t>6歳未満世帯員
のいる一般世帯</t>
    <rPh sb="1" eb="4">
      <t>サイミマン</t>
    </rPh>
    <rPh sb="4" eb="6">
      <t>セタイ</t>
    </rPh>
    <rPh sb="6" eb="7">
      <t>イン</t>
    </rPh>
    <rPh sb="11" eb="13">
      <t>イッパン</t>
    </rPh>
    <rPh sb="13" eb="15">
      <t>セタイ</t>
    </rPh>
    <phoneticPr fontId="3"/>
  </si>
  <si>
    <t>18歳未満世帯員
のいる一般世帯</t>
    <rPh sb="2" eb="3">
      <t>サイ</t>
    </rPh>
    <rPh sb="3" eb="5">
      <t>ミマン</t>
    </rPh>
    <rPh sb="5" eb="8">
      <t>セタイイン</t>
    </rPh>
    <rPh sb="12" eb="14">
      <t>イッパン</t>
    </rPh>
    <rPh sb="14" eb="16">
      <t>セタイ</t>
    </rPh>
    <phoneticPr fontId="3"/>
  </si>
  <si>
    <t>人員(6歳未満・18歳未満親族のいる一般世帯</t>
    <phoneticPr fontId="2"/>
  </si>
  <si>
    <t>　その　</t>
    <phoneticPr fontId="3"/>
  </si>
  <si>
    <t>6歳未満
世帯人員</t>
    <rPh sb="1" eb="4">
      <t>サイミマン</t>
    </rPh>
    <rPh sb="5" eb="7">
      <t>セタイ</t>
    </rPh>
    <rPh sb="7" eb="9">
      <t>ジンイン</t>
    </rPh>
    <phoneticPr fontId="3"/>
  </si>
  <si>
    <t>18歳未満
世帯人員</t>
    <rPh sb="2" eb="3">
      <t>サイ</t>
    </rPh>
    <rPh sb="3" eb="5">
      <t>ミマン</t>
    </rPh>
    <rPh sb="6" eb="8">
      <t>セタイ</t>
    </rPh>
    <rPh sb="8" eb="10">
      <t>ジンイン</t>
    </rPh>
    <phoneticPr fontId="3"/>
  </si>
  <si>
    <t>　　　　　 及び3世代世帯並びに母子世帯及び父子世帯－特掲)</t>
    <phoneticPr fontId="3"/>
  </si>
  <si>
    <t>－</t>
    <phoneticPr fontId="2"/>
  </si>
  <si>
    <t>不詳</t>
    <rPh sb="0" eb="2">
      <t>フショウ</t>
    </rPh>
    <phoneticPr fontId="66"/>
  </si>
  <si>
    <t>－</t>
    <phoneticPr fontId="2"/>
  </si>
  <si>
    <t>－</t>
    <phoneticPr fontId="66"/>
  </si>
  <si>
    <t>6階～
10階建</t>
    <rPh sb="1" eb="2">
      <t>カイ</t>
    </rPh>
    <rPh sb="6" eb="7">
      <t>カイ</t>
    </rPh>
    <rPh sb="7" eb="8">
      <t>タ</t>
    </rPh>
    <phoneticPr fontId="3"/>
  </si>
  <si>
    <t>3～
5階建</t>
    <rPh sb="4" eb="5">
      <t>カイ</t>
    </rPh>
    <rPh sb="5" eb="6">
      <t>タ</t>
    </rPh>
    <phoneticPr fontId="3"/>
  </si>
  <si>
    <t>11階建
以上</t>
    <rPh sb="2" eb="3">
      <t>カイ</t>
    </rPh>
    <rPh sb="3" eb="4">
      <t>タ</t>
    </rPh>
    <rPh sb="5" eb="7">
      <t>イジョウ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</si>
  <si>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</si>
  <si>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</si>
  <si>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</si>
  <si>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</si>
  <si>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１９．世帯の家族類型、65歳以上世帯員の有無別一般世帯数、一般世</t>
    <rPh sb="3" eb="5">
      <t>セタイ</t>
    </rPh>
    <rPh sb="6" eb="8">
      <t>カゾク</t>
    </rPh>
    <rPh sb="8" eb="10">
      <t>ルイケイ</t>
    </rPh>
    <rPh sb="13" eb="14">
      <t>サイ</t>
    </rPh>
    <rPh sb="14" eb="16">
      <t>イジョウ</t>
    </rPh>
    <rPh sb="16" eb="19">
      <t>セタイイン</t>
    </rPh>
    <rPh sb="20" eb="22">
      <t>ウム</t>
    </rPh>
    <rPh sb="22" eb="23">
      <t>ベツ</t>
    </rPh>
    <rPh sb="23" eb="25">
      <t>イッパン</t>
    </rPh>
    <rPh sb="25" eb="27">
      <t>セタイ</t>
    </rPh>
    <rPh sb="27" eb="28">
      <t>スウ</t>
    </rPh>
    <phoneticPr fontId="3"/>
  </si>
  <si>
    <t>第３次産業</t>
    <phoneticPr fontId="2"/>
  </si>
  <si>
    <t>第１次産業</t>
    <phoneticPr fontId="2"/>
  </si>
  <si>
    <t>総数</t>
    <phoneticPr fontId="2"/>
  </si>
  <si>
    <t>第２次産業</t>
    <phoneticPr fontId="2"/>
  </si>
  <si>
    <t>第３次産業</t>
    <phoneticPr fontId="2"/>
  </si>
  <si>
    <t>総数</t>
    <phoneticPr fontId="2"/>
  </si>
  <si>
    <t>分類不能の産業</t>
    <phoneticPr fontId="2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</si>
  <si>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3"/>
  </si>
  <si>
    <r>
      <t xml:space="preserve">住居の種類(3区分)
</t>
    </r>
    <r>
      <rPr>
        <sz val="9.5"/>
        <rFont val="ＭＳ 明朝"/>
        <family val="1"/>
        <charset val="128"/>
      </rPr>
      <t>住宅の所有の関係（6 区分）</t>
    </r>
    <rPh sb="0" eb="2">
      <t>ジュウキョ</t>
    </rPh>
    <rPh sb="3" eb="5">
      <t>シュルイ</t>
    </rPh>
    <rPh sb="7" eb="9">
      <t>クブン</t>
    </rPh>
    <phoneticPr fontId="3"/>
  </si>
  <si>
    <t>公営、都市再生機構･
公社の借家</t>
    <rPh sb="0" eb="2">
      <t>コウエイ</t>
    </rPh>
    <rPh sb="3" eb="5">
      <t>トシ</t>
    </rPh>
    <rPh sb="5" eb="7">
      <t>サイセイ</t>
    </rPh>
    <rPh sb="7" eb="9">
      <t>キコウ</t>
    </rPh>
    <rPh sb="11" eb="13">
      <t>コウシャ</t>
    </rPh>
    <rPh sb="14" eb="16">
      <t>シャクヤ</t>
    </rPh>
    <phoneticPr fontId="3"/>
  </si>
  <si>
    <t>住　　宅</t>
    <rPh sb="0" eb="1">
      <t>ジュウ</t>
    </rPh>
    <rPh sb="3" eb="4">
      <t>タク</t>
    </rPh>
    <phoneticPr fontId="3"/>
  </si>
  <si>
    <t>主　世　帯</t>
    <rPh sb="0" eb="1">
      <t>シュ</t>
    </rPh>
    <rPh sb="2" eb="3">
      <t>セ</t>
    </rPh>
    <rPh sb="4" eb="5">
      <t>オビ</t>
    </rPh>
    <phoneticPr fontId="3"/>
  </si>
  <si>
    <t>間　借　り</t>
    <phoneticPr fontId="2"/>
  </si>
  <si>
    <t>住　宅　以　外</t>
    <phoneticPr fontId="2"/>
  </si>
  <si>
    <t>不　　詳</t>
    <phoneticPr fontId="2"/>
  </si>
  <si>
    <t>一　般　世　帯</t>
    <rPh sb="0" eb="1">
      <t>イチ</t>
    </rPh>
    <rPh sb="2" eb="3">
      <t>ハン</t>
    </rPh>
    <rPh sb="4" eb="5">
      <t>セ</t>
    </rPh>
    <rPh sb="6" eb="7">
      <t>オビ</t>
    </rPh>
    <phoneticPr fontId="3"/>
  </si>
  <si>
    <t>　　住宅の所有の関係は主世帯の5区分（持ち家、公営の借家、都市再生</t>
    <rPh sb="2" eb="4">
      <t>ジュウタク</t>
    </rPh>
    <rPh sb="5" eb="7">
      <t>ショユウ</t>
    </rPh>
    <rPh sb="8" eb="10">
      <t>カンケイ</t>
    </rPh>
    <rPh sb="11" eb="12">
      <t>シュ</t>
    </rPh>
    <rPh sb="12" eb="14">
      <t>セタイ</t>
    </rPh>
    <rPh sb="16" eb="18">
      <t>クブン</t>
    </rPh>
    <rPh sb="19" eb="20">
      <t>モ</t>
    </rPh>
    <rPh sb="21" eb="22">
      <t>イエ</t>
    </rPh>
    <rPh sb="23" eb="25">
      <t>コウエイ</t>
    </rPh>
    <rPh sb="26" eb="28">
      <t>シャッカ</t>
    </rPh>
    <rPh sb="29" eb="31">
      <t>トシ</t>
    </rPh>
    <rPh sb="31" eb="33">
      <t>サイセイ</t>
    </rPh>
    <phoneticPr fontId="2"/>
  </si>
  <si>
    <t>　　機構・公社の借家、民営の借家、給与住宅）と、間借りの計6区分</t>
    <rPh sb="28" eb="29">
      <t>ケイ</t>
    </rPh>
    <phoneticPr fontId="2"/>
  </si>
  <si>
    <t>　　　一般世帯人員及び1世帯当たり世帯人員</t>
    <rPh sb="9" eb="10">
      <t>オヨ</t>
    </rPh>
    <rPh sb="12" eb="14">
      <t>セタイ</t>
    </rPh>
    <rPh sb="14" eb="15">
      <t>ア</t>
    </rPh>
    <rPh sb="17" eb="19">
      <t>セタイ</t>
    </rPh>
    <rPh sb="19" eb="21">
      <t>ジンイン</t>
    </rPh>
    <phoneticPr fontId="3"/>
  </si>
  <si>
    <t>１６．住宅の建て方（4区分）別住宅に住む一般世帯数、</t>
    <rPh sb="3" eb="5">
      <t>ジュウタク</t>
    </rPh>
    <rPh sb="6" eb="7">
      <t>タ</t>
    </rPh>
    <rPh sb="8" eb="9">
      <t>カタ</t>
    </rPh>
    <rPh sb="11" eb="13">
      <t>クブン</t>
    </rPh>
    <rPh sb="14" eb="15">
      <t>ベツ</t>
    </rPh>
    <rPh sb="15" eb="17">
      <t>ジュウタク</t>
    </rPh>
    <rPh sb="18" eb="19">
      <t>ス</t>
    </rPh>
    <rPh sb="20" eb="22">
      <t>イッパン</t>
    </rPh>
    <rPh sb="22" eb="23">
      <t>ヨ</t>
    </rPh>
    <phoneticPr fontId="3"/>
  </si>
  <si>
    <t>一般世帯数</t>
    <phoneticPr fontId="66"/>
  </si>
  <si>
    <t>一般世帯人員</t>
    <phoneticPr fontId="66"/>
  </si>
  <si>
    <t>3～5階建</t>
    <rPh sb="3" eb="4">
      <t>カイ</t>
    </rPh>
    <rPh sb="4" eb="5">
      <t>タ</t>
    </rPh>
    <phoneticPr fontId="3"/>
  </si>
  <si>
    <t>6階～10階建</t>
    <rPh sb="1" eb="2">
      <t>カイ</t>
    </rPh>
    <rPh sb="5" eb="6">
      <t>カイ</t>
    </rPh>
    <rPh sb="6" eb="7">
      <t>タ</t>
    </rPh>
    <phoneticPr fontId="3"/>
  </si>
  <si>
    <t>建物全体
の階数</t>
    <rPh sb="0" eb="2">
      <t>タテモノ</t>
    </rPh>
    <rPh sb="2" eb="4">
      <t>ゼンタイ</t>
    </rPh>
    <rPh sb="6" eb="8">
      <t>カイスウ</t>
    </rPh>
    <phoneticPr fontId="3"/>
  </si>
  <si>
    <t>11階建以上</t>
    <rPh sb="2" eb="3">
      <t>カイ</t>
    </rPh>
    <rPh sb="3" eb="4">
      <t>タ</t>
    </rPh>
    <rPh sb="4" eb="6">
      <t>イジョウ</t>
    </rPh>
    <phoneticPr fontId="3"/>
  </si>
  <si>
    <t>令和2年10月1日現在（単位：世帯・人）</t>
    <phoneticPr fontId="66"/>
  </si>
  <si>
    <t>住宅の建て方（4区分）</t>
    <rPh sb="0" eb="2">
      <t>ジュウタク</t>
    </rPh>
    <rPh sb="3" eb="4">
      <t>タ</t>
    </rPh>
    <rPh sb="5" eb="6">
      <t>カタ</t>
    </rPh>
    <rPh sb="8" eb="10">
      <t>クブン</t>
    </rPh>
    <phoneticPr fontId="3"/>
  </si>
  <si>
    <t>当たり人員</t>
    <phoneticPr fontId="66"/>
  </si>
  <si>
    <t>一般世帯の
１世帯
当たり人員</t>
    <rPh sb="0" eb="4">
      <t>イッパンセタイ</t>
    </rPh>
    <rPh sb="7" eb="9">
      <t>セタイ</t>
    </rPh>
    <phoneticPr fontId="3"/>
  </si>
  <si>
    <t>1世帯</t>
    <phoneticPr fontId="66"/>
  </si>
  <si>
    <t>一般世帯の</t>
    <rPh sb="0" eb="4">
      <t>イッパンセタイ</t>
    </rPh>
    <phoneticPr fontId="66"/>
  </si>
  <si>
    <t>　　　一般世帯人員及び一般世帯の1世帯当たり人員</t>
    <rPh sb="9" eb="10">
      <t>オヨ</t>
    </rPh>
    <rPh sb="11" eb="15">
      <t>イッパンセタイ</t>
    </rPh>
    <rPh sb="17" eb="19">
      <t>セタイ</t>
    </rPh>
    <rPh sb="19" eb="20">
      <t>ア</t>
    </rPh>
    <rPh sb="22" eb="24">
      <t>ジンイン</t>
    </rPh>
    <phoneticPr fontId="3"/>
  </si>
  <si>
    <t>　一般世帯人員及び一般世帯の1世帯当たり人員</t>
    <rPh sb="7" eb="8">
      <t>オヨ</t>
    </rPh>
    <rPh sb="9" eb="13">
      <t>イッパンセタイ</t>
    </rPh>
    <rPh sb="15" eb="17">
      <t>セタイ</t>
    </rPh>
    <rPh sb="17" eb="18">
      <t>ア</t>
    </rPh>
    <rPh sb="20" eb="22">
      <t>ジンイン</t>
    </rPh>
    <phoneticPr fontId="3"/>
  </si>
  <si>
    <t>１５．住居の種類(3区分)・住宅の所有の関係(6区分)別一般世帯数、</t>
    <rPh sb="10" eb="12">
      <t>クブン</t>
    </rPh>
    <phoneticPr fontId="3"/>
  </si>
  <si>
    <t>65歳以上
世帯人員</t>
    <rPh sb="2" eb="3">
      <t>サイ</t>
    </rPh>
    <rPh sb="3" eb="5">
      <t>イジョウ</t>
    </rPh>
    <rPh sb="6" eb="8">
      <t>セタイ</t>
    </rPh>
    <rPh sb="8" eb="10">
      <t>ジンイン</t>
    </rPh>
    <phoneticPr fontId="3"/>
  </si>
  <si>
    <t xml:space="preserve">     　 帯人員及び65歳以上世帯人員</t>
    <phoneticPr fontId="3"/>
  </si>
  <si>
    <t>うち65歳以上世帯員
がいる世帯</t>
    <rPh sb="4" eb="5">
      <t>サイ</t>
    </rPh>
    <rPh sb="5" eb="7">
      <t>イジョウ</t>
    </rPh>
    <rPh sb="7" eb="10">
      <t>セタイイン</t>
    </rPh>
    <rPh sb="14" eb="16">
      <t>セタイ</t>
    </rPh>
    <phoneticPr fontId="3"/>
  </si>
  <si>
    <t>うち65歳以上世帯員
がいる世帯人員</t>
    <rPh sb="4" eb="5">
      <t>サイ</t>
    </rPh>
    <rPh sb="5" eb="7">
      <t>イジョウ</t>
    </rPh>
    <rPh sb="7" eb="10">
      <t>セタイイン</t>
    </rPh>
    <rPh sb="14" eb="16">
      <t>セタイ</t>
    </rPh>
    <rPh sb="16" eb="18">
      <t>ジンイン</t>
    </rPh>
    <phoneticPr fontId="3"/>
  </si>
  <si>
    <t>一 般 世 帯 人 員</t>
    <rPh sb="0" eb="1">
      <t>イチ</t>
    </rPh>
    <rPh sb="2" eb="3">
      <t>ハン</t>
    </rPh>
    <rPh sb="4" eb="5">
      <t>セ</t>
    </rPh>
    <rPh sb="6" eb="7">
      <t>オビ</t>
    </rPh>
    <rPh sb="8" eb="9">
      <t>ニン</t>
    </rPh>
    <rPh sb="10" eb="11">
      <t>イン</t>
    </rPh>
    <phoneticPr fontId="3"/>
  </si>
  <si>
    <t>一 般 世 帯</t>
    <rPh sb="0" eb="1">
      <t>イチ</t>
    </rPh>
    <rPh sb="2" eb="3">
      <t>ハン</t>
    </rPh>
    <rPh sb="4" eb="5">
      <t>セ</t>
    </rPh>
    <rPh sb="6" eb="7">
      <t>オビ</t>
    </rPh>
    <phoneticPr fontId="3"/>
  </si>
  <si>
    <t>　注：住宅の建て方は一戸建、長屋建、共同住宅、その他の4区分</t>
    <rPh sb="1" eb="2">
      <t>チュウ</t>
    </rPh>
    <rPh sb="3" eb="5">
      <t>ジュウタク</t>
    </rPh>
    <rPh sb="6" eb="7">
      <t>タ</t>
    </rPh>
    <rPh sb="8" eb="9">
      <t>カタ</t>
    </rPh>
    <rPh sb="10" eb="12">
      <t>イッコ</t>
    </rPh>
    <rPh sb="12" eb="13">
      <t>ダテ</t>
    </rPh>
    <rPh sb="14" eb="16">
      <t>ナガヤ</t>
    </rPh>
    <rPh sb="16" eb="17">
      <t>ダテ</t>
    </rPh>
    <rPh sb="18" eb="20">
      <t>キョウドウ</t>
    </rPh>
    <rPh sb="20" eb="22">
      <t>ジュウタク</t>
    </rPh>
    <rPh sb="25" eb="26">
      <t>タ</t>
    </rPh>
    <rPh sb="28" eb="30">
      <t>クブン</t>
    </rPh>
    <phoneticPr fontId="66"/>
  </si>
  <si>
    <t>注：住居の種類は住宅、住宅以外、不詳の3区分</t>
    <rPh sb="0" eb="1">
      <t>チュウ</t>
    </rPh>
    <rPh sb="2" eb="4">
      <t>ジュウキョ</t>
    </rPh>
    <rPh sb="5" eb="7">
      <t>シュルイ</t>
    </rPh>
    <rPh sb="8" eb="10">
      <t>ジュウタク</t>
    </rPh>
    <rPh sb="11" eb="13">
      <t>ジュウタク</t>
    </rPh>
    <rPh sb="13" eb="15">
      <t>イガイ</t>
    </rPh>
    <rPh sb="16" eb="18">
      <t>フショウ</t>
    </rPh>
    <rPh sb="20" eb="22">
      <t>クブン</t>
    </rPh>
    <phoneticPr fontId="2"/>
  </si>
  <si>
    <t>注：「夫婦、親と他の親族（子供を含まない）からなる世帯」に夫の親か妻の親か特定できない場合を含む</t>
    <rPh sb="0" eb="1">
      <t>チュウ</t>
    </rPh>
    <rPh sb="3" eb="5">
      <t>フウフ</t>
    </rPh>
    <rPh sb="6" eb="7">
      <t>オヤ</t>
    </rPh>
    <rPh sb="8" eb="9">
      <t>ホカ</t>
    </rPh>
    <rPh sb="10" eb="12">
      <t>シンゾク</t>
    </rPh>
    <rPh sb="13" eb="15">
      <t>コドモ</t>
    </rPh>
    <rPh sb="16" eb="17">
      <t>フク</t>
    </rPh>
    <rPh sb="25" eb="27">
      <t>セタイ</t>
    </rPh>
    <rPh sb="43" eb="45">
      <t>バアイ</t>
    </rPh>
    <rPh sb="46" eb="47">
      <t>フク</t>
    </rPh>
    <phoneticPr fontId="3"/>
  </si>
  <si>
    <t>年次 ・月</t>
  </si>
  <si>
    <t xml:space="preserve"> 令和元年</t>
  </si>
  <si>
    <t xml:space="preserve"> 令和2年</t>
  </si>
  <si>
    <t xml:space="preserve"> 令和3年</t>
  </si>
  <si>
    <t xml:space="preserve">    1  月</t>
  </si>
  <si>
    <t xml:space="preserve">    2  月</t>
  </si>
  <si>
    <t xml:space="preserve">    3  月</t>
  </si>
  <si>
    <t xml:space="preserve">    4  月</t>
  </si>
  <si>
    <t xml:space="preserve">    5  月</t>
  </si>
  <si>
    <t xml:space="preserve">    6  月</t>
  </si>
  <si>
    <t xml:space="preserve">    7  月</t>
  </si>
  <si>
    <t xml:space="preserve">    8  月</t>
  </si>
  <si>
    <t xml:space="preserve">    9  月</t>
  </si>
  <si>
    <t xml:space="preserve">   10  月</t>
  </si>
  <si>
    <t xml:space="preserve">   11  月</t>
  </si>
  <si>
    <t xml:space="preserve">   12  月</t>
  </si>
  <si>
    <t xml:space="preserve">   各年12月末現在(単位：人・件）</t>
    <phoneticPr fontId="40"/>
  </si>
  <si>
    <t>２. 戸　籍　人　口</t>
  </si>
  <si>
    <t xml:space="preserve">       各年12月末現在（単位：人）</t>
  </si>
  <si>
    <t>年　　　　　次</t>
  </si>
  <si>
    <t>本　　籍　　数</t>
  </si>
  <si>
    <t>本　籍　人　口</t>
  </si>
  <si>
    <t>令和3年</t>
  </si>
  <si>
    <t xml:space="preserve">          資料：市民課</t>
  </si>
  <si>
    <t>３. 外 国 人 住 民 人 口</t>
  </si>
  <si>
    <t>　　　各年12月末現在（単位：人）</t>
  </si>
  <si>
    <t>フィリ</t>
  </si>
  <si>
    <t>韓国</t>
  </si>
  <si>
    <t>無国籍</t>
  </si>
  <si>
    <t>その他</t>
  </si>
  <si>
    <t>ピン</t>
  </si>
  <si>
    <t>　注：平成24年からは、住民基本台帳法に基づく外国人住民人口を合算</t>
  </si>
  <si>
    <t>資料：市民課</t>
    <phoneticPr fontId="2"/>
  </si>
  <si>
    <t>　　　平成24年7月の外国人登録法廃止及び住民基本台帳法改正のため</t>
  </si>
  <si>
    <t xml:space="preserve">       　各年12月末現在（単位：人・世帯）</t>
  </si>
  <si>
    <t>28年</t>
  </si>
  <si>
    <t>3年</t>
  </si>
  <si>
    <t>年齢</t>
  </si>
  <si>
    <t>0歳</t>
  </si>
  <si>
    <t>15歳未満</t>
  </si>
  <si>
    <t>15～64歳</t>
  </si>
  <si>
    <t>65歳以上</t>
  </si>
  <si>
    <t>割合</t>
  </si>
  <si>
    <t xml:space="preserve">注：年齢不詳を含めない
</t>
    <rPh sb="0" eb="1">
      <t>チュウ</t>
    </rPh>
    <phoneticPr fontId="2"/>
  </si>
  <si>
    <t>（令和2年10月1日現在）</t>
    <rPh sb="1" eb="3">
      <t>レイワ</t>
    </rPh>
    <rPh sb="4" eb="5">
      <t>ネン</t>
    </rPh>
    <rPh sb="5" eb="6">
      <t>ヘイネン</t>
    </rPh>
    <rPh sb="7" eb="8">
      <t>ツキ</t>
    </rPh>
    <rPh sb="9" eb="10">
      <t>ニチ</t>
    </rPh>
    <rPh sb="10" eb="12">
      <t>ゲンザイ</t>
    </rPh>
    <phoneticPr fontId="3"/>
  </si>
  <si>
    <t>昭和5年</t>
    <rPh sb="0" eb="2">
      <t>ショウワ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</si>
  <si>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</si>
  <si>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製造業</t>
    <rPh sb="0" eb="3">
      <t>セイゾウギョウ</t>
    </rPh>
    <phoneticPr fontId="2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</si>
  <si>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</si>
  <si>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農業，林業、漁業</t>
    <rPh sb="0" eb="2">
      <t>ノウギョウ</t>
    </rPh>
    <rPh sb="3" eb="5">
      <t>リンギョウ</t>
    </rPh>
    <rPh sb="6" eb="8">
      <t>ギョギョウ</t>
    </rPh>
    <phoneticPr fontId="3"/>
  </si>
  <si>
    <t>　注：転入・転出にはその他増減を含む</t>
    <phoneticPr fontId="40"/>
  </si>
  <si>
    <t>３．社　会　動　態</t>
    <rPh sb="2" eb="3">
      <t>シャ</t>
    </rPh>
    <rPh sb="4" eb="5">
      <t>カイ</t>
    </rPh>
    <rPh sb="6" eb="7">
      <t>ドウ</t>
    </rPh>
    <rPh sb="8" eb="9">
      <t>タイ</t>
    </rPh>
    <phoneticPr fontId="3"/>
  </si>
  <si>
    <t xml:space="preserve">  ２．自　然　動　態</t>
    <rPh sb="4" eb="5">
      <t>ジ</t>
    </rPh>
    <rPh sb="6" eb="7">
      <t>ゼン</t>
    </rPh>
    <rPh sb="8" eb="9">
      <t>ドウ</t>
    </rPh>
    <rPh sb="10" eb="11">
      <t>タイ</t>
    </rPh>
    <phoneticPr fontId="3"/>
  </si>
  <si>
    <t>　(各年12月末現在)</t>
    <rPh sb="2" eb="4">
      <t>カクトシ</t>
    </rPh>
    <rPh sb="6" eb="7">
      <t>ガツ</t>
    </rPh>
    <rPh sb="7" eb="8">
      <t>マツ</t>
    </rPh>
    <rPh sb="8" eb="10">
      <t>ゲンザイ</t>
    </rPh>
    <phoneticPr fontId="2"/>
  </si>
  <si>
    <t>学術研究，専
門・技術サービス業</t>
    <rPh sb="0" eb="2">
      <t>ガクジュツ</t>
    </rPh>
    <rPh sb="2" eb="4">
      <t>ケンキュウ</t>
    </rPh>
    <rPh sb="5" eb="6">
      <t>セン</t>
    </rPh>
    <rPh sb="7" eb="8">
      <t>モン</t>
    </rPh>
    <rPh sb="9" eb="11">
      <t>ギジュツ</t>
    </rPh>
    <rPh sb="15" eb="16">
      <t>ギョウ</t>
    </rPh>
    <phoneticPr fontId="3"/>
  </si>
  <si>
    <t>10年</t>
    <rPh sb="2" eb="3">
      <t>ネン</t>
    </rPh>
    <phoneticPr fontId="3"/>
  </si>
  <si>
    <t>14年</t>
    <rPh sb="2" eb="3">
      <t>ネン</t>
    </rPh>
    <phoneticPr fontId="2"/>
  </si>
  <si>
    <t>７．年齢 （各歳） 男女別人口</t>
    <phoneticPr fontId="2"/>
  </si>
  <si>
    <t>総数　96,068人</t>
    <rPh sb="0" eb="2">
      <t>ソウスウ</t>
    </rPh>
    <rPh sb="9" eb="10">
      <t>ニン</t>
    </rPh>
    <phoneticPr fontId="2"/>
  </si>
  <si>
    <t>米国</t>
    <rPh sb="0" eb="2">
      <t>ベイコク</t>
    </rPh>
    <phoneticPr fontId="2"/>
  </si>
  <si>
    <t>中国</t>
    <rPh sb="0" eb="1">
      <t>ナカ</t>
    </rPh>
    <phoneticPr fontId="2"/>
  </si>
  <si>
    <t>ネパ</t>
    <phoneticPr fontId="2"/>
  </si>
  <si>
    <t>ール</t>
    <phoneticPr fontId="2"/>
  </si>
  <si>
    <t>インド</t>
    <phoneticPr fontId="2"/>
  </si>
  <si>
    <t>ネシア</t>
    <phoneticPr fontId="2"/>
  </si>
  <si>
    <t>ベト</t>
    <phoneticPr fontId="2"/>
  </si>
  <si>
    <t>ナム</t>
    <phoneticPr fontId="2"/>
  </si>
  <si>
    <t>台湾</t>
    <rPh sb="0" eb="2">
      <t>タイワン</t>
    </rPh>
    <phoneticPr fontId="2"/>
  </si>
  <si>
    <t>ブラ</t>
    <phoneticPr fontId="2"/>
  </si>
  <si>
    <t>ジル</t>
    <phoneticPr fontId="2"/>
  </si>
  <si>
    <t>タイ</t>
    <phoneticPr fontId="2"/>
  </si>
  <si>
    <t>英国</t>
    <rPh sb="0" eb="2">
      <t>エイコク</t>
    </rPh>
    <phoneticPr fontId="2"/>
  </si>
  <si>
    <t>ベトナム</t>
    <phoneticPr fontId="3"/>
  </si>
  <si>
    <t>韓国</t>
    <rPh sb="0" eb="2">
      <t>カンコク</t>
    </rPh>
    <phoneticPr fontId="3"/>
  </si>
  <si>
    <t>令和4年</t>
    <rPh sb="0" eb="2">
      <t>レイワ</t>
    </rPh>
    <rPh sb="3" eb="4">
      <t>ネン</t>
    </rPh>
    <phoneticPr fontId="2"/>
  </si>
  <si>
    <t xml:space="preserve"> 平成      30年</t>
  </si>
  <si>
    <t>令和
3年</t>
  </si>
  <si>
    <t>令和
4年</t>
    <rPh sb="0" eb="2">
      <t>レイワ</t>
    </rPh>
    <rPh sb="4" eb="5">
      <t>ネン</t>
    </rPh>
    <phoneticPr fontId="3"/>
  </si>
  <si>
    <t>平成
30年</t>
  </si>
  <si>
    <t>令和
4年</t>
    <phoneticPr fontId="2"/>
  </si>
  <si>
    <t>令和4年</t>
    <rPh sb="0" eb="2">
      <t>レイワ</t>
    </rPh>
    <rPh sb="3" eb="4">
      <t>ネン</t>
    </rPh>
    <phoneticPr fontId="3"/>
  </si>
  <si>
    <t>（令和2年10月1日現在）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</si>
  <si>
    <t xml:space="preserve"> 令和4年</t>
    <phoneticPr fontId="40"/>
  </si>
  <si>
    <t>令和4年</t>
    <phoneticPr fontId="2"/>
  </si>
  <si>
    <t>令和4年</t>
    <phoneticPr fontId="2"/>
  </si>
  <si>
    <t>令和4年</t>
    <phoneticPr fontId="2"/>
  </si>
  <si>
    <t>令和4年12月末現在(単位:人・％)</t>
    <phoneticPr fontId="2"/>
  </si>
  <si>
    <t>平成12年</t>
  </si>
  <si>
    <t>注：日本標準産業分類(平成25年10月改定)　　　　　　</t>
    <rPh sb="0" eb="1">
      <t>チュウ</t>
    </rPh>
    <rPh sb="2" eb="4">
      <t>ニホン</t>
    </rPh>
    <rPh sb="4" eb="6">
      <t>ヒョウジュン</t>
    </rPh>
    <rPh sb="6" eb="8">
      <t>サンギョウ</t>
    </rPh>
    <rPh sb="8" eb="10">
      <t>ブンルイ</t>
    </rPh>
    <rPh sb="11" eb="13">
      <t>ヘイセイ</t>
    </rPh>
    <rPh sb="15" eb="16">
      <t>ネン</t>
    </rPh>
    <rPh sb="18" eb="19">
      <t>ガツ</t>
    </rPh>
    <rPh sb="19" eb="21">
      <t>カイテイ</t>
    </rPh>
    <phoneticPr fontId="3"/>
  </si>
  <si>
    <t>令和2年</t>
    <rPh sb="0" eb="2">
      <t>レイワ</t>
    </rPh>
    <phoneticPr fontId="2"/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</si>
  <si>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</si>
  <si>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</si>
  <si>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</si>
  <si>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</si>
  <si>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</si>
  <si>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</si>
  <si>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</si>
  <si>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</si>
  <si>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</si>
  <si>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</si>
  <si>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</si>
  <si>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</si>
  <si>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</si>
  <si>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</si>
  <si>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</si>
  <si>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</si>
  <si>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</si>
  <si>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</si>
  <si>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農業，林業</t>
  </si>
  <si>
    <t>令和2年10月1日現在（単位：人）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6">
      <t>ヒト</t>
    </rPh>
    <phoneticPr fontId="3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</si>
  <si>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</si>
  <si>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</si>
  <si>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</si>
  <si>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</si>
  <si>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</si>
  <si>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</si>
  <si>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</si>
  <si>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他県に常住</t>
    <rPh sb="0" eb="2">
      <t>タケン</t>
    </rPh>
    <rPh sb="3" eb="5">
      <t>ジョウジュウ</t>
    </rPh>
    <phoneticPr fontId="3"/>
  </si>
  <si>
    <t>県内他市区町村で従業・通学</t>
    <rPh sb="0" eb="1">
      <t>ケン</t>
    </rPh>
    <rPh sb="1" eb="2">
      <t>ナイ</t>
    </rPh>
    <rPh sb="2" eb="3">
      <t>タ</t>
    </rPh>
    <rPh sb="3" eb="4">
      <t>シ</t>
    </rPh>
    <rPh sb="4" eb="5">
      <t>ク</t>
    </rPh>
    <rPh sb="5" eb="7">
      <t>チョウソン</t>
    </rPh>
    <rPh sb="8" eb="10">
      <t>ジュウギョウ</t>
    </rPh>
    <phoneticPr fontId="3"/>
  </si>
  <si>
    <t>他県で従業・通学</t>
    <rPh sb="0" eb="1">
      <t>タ</t>
    </rPh>
    <rPh sb="1" eb="2">
      <t>ケン</t>
    </rPh>
    <rPh sb="3" eb="5">
      <t>ジュウギョウ</t>
    </rPh>
    <phoneticPr fontId="3"/>
  </si>
  <si>
    <t>従業・通学市区町村「不詳・外国」</t>
    <phoneticPr fontId="2"/>
  </si>
  <si>
    <t>（従業地・通学）不詳</t>
    <rPh sb="1" eb="3">
      <t>ジュウギョウ</t>
    </rPh>
    <rPh sb="3" eb="4">
      <t>チ</t>
    </rPh>
    <rPh sb="8" eb="10">
      <t>フショウ</t>
    </rPh>
    <phoneticPr fontId="3"/>
  </si>
  <si>
    <t>令和2年10月1日現在（単位：人）</t>
    <rPh sb="0" eb="2">
      <t>レイワ</t>
    </rPh>
    <rPh sb="12" eb="14">
      <t>タンイ</t>
    </rPh>
    <rPh sb="15" eb="16">
      <t>ニン</t>
    </rPh>
    <phoneticPr fontId="3"/>
  </si>
  <si>
    <t>令和2年10月1日現在（単位：人）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3"/>
  </si>
  <si>
    <t>－</t>
    <phoneticPr fontId="2"/>
  </si>
  <si>
    <t>－</t>
    <phoneticPr fontId="2"/>
  </si>
  <si>
    <t>5年</t>
    <rPh sb="1" eb="2">
      <t>ネン</t>
    </rPh>
    <phoneticPr fontId="2"/>
  </si>
  <si>
    <t>6年</t>
    <rPh sb="1" eb="2">
      <t>ネン</t>
    </rPh>
    <phoneticPr fontId="39"/>
  </si>
  <si>
    <t>7年</t>
    <rPh sb="1" eb="2">
      <t>ネン</t>
    </rPh>
    <phoneticPr fontId="39"/>
  </si>
  <si>
    <t>9年</t>
    <rPh sb="1" eb="2">
      <t>ネン</t>
    </rPh>
    <phoneticPr fontId="39"/>
  </si>
  <si>
    <t>10年</t>
    <rPh sb="2" eb="3">
      <t>ネン</t>
    </rPh>
    <phoneticPr fontId="39"/>
  </si>
  <si>
    <t>12年</t>
    <rPh sb="2" eb="3">
      <t>ネン</t>
    </rPh>
    <phoneticPr fontId="39"/>
  </si>
  <si>
    <t>13年</t>
    <rPh sb="2" eb="3">
      <t>ネン</t>
    </rPh>
    <phoneticPr fontId="39"/>
  </si>
  <si>
    <t>16年</t>
    <rPh sb="2" eb="3">
      <t>ネン</t>
    </rPh>
    <phoneticPr fontId="39"/>
  </si>
  <si>
    <t>　注：住民基本台帳法に基づく外国人住民人口を合算</t>
    <rPh sb="1" eb="2">
      <t>チュウ</t>
    </rPh>
    <phoneticPr fontId="2"/>
  </si>
  <si>
    <t>4年</t>
  </si>
  <si>
    <t xml:space="preserve"> 資料：令和2年国勢調査</t>
    <phoneticPr fontId="3"/>
  </si>
  <si>
    <t>　注：外国人住民人口を合算している</t>
    <phoneticPr fontId="2"/>
  </si>
  <si>
    <t>(令和4年12月末現在)</t>
    <rPh sb="1" eb="3">
      <t>レイワ</t>
    </rPh>
    <rPh sb="4" eb="5">
      <t>ネン</t>
    </rPh>
    <rPh sb="5" eb="6">
      <t>ガンネン</t>
    </rPh>
    <phoneticPr fontId="3"/>
  </si>
  <si>
    <t>　注：外国人住民人口を合算している</t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</si>
  <si>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</si>
  <si>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電気・ガス・熱供給・水道業</t>
    <phoneticPr fontId="2"/>
  </si>
  <si>
    <t>電気・ガス・熱供給・水道業</t>
    <phoneticPr fontId="2"/>
  </si>
  <si>
    <t xml:space="preserve">  本市の人口は、令和4年12月末の住民登録では、100,269人で前年より48人(△0.05％)減少している。</t>
    <phoneticPr fontId="40"/>
  </si>
  <si>
    <t>その内訳は、自然動態増加211人、社会動態減少259人となっている。行政区別にみると長田区9,999人、</t>
    <phoneticPr fontId="40"/>
  </si>
  <si>
    <t>　また、本市の外国籍の住民は令和4年12月末の住民登録で1,598人となる。その内訳は、フィリピン393</t>
    <phoneticPr fontId="40"/>
  </si>
  <si>
    <t>人(24.6％)、米国251人(15.7％)、中国239人(15.0％)、韓国108人(6.8％)、ベトナム103人(6.4％)と</t>
    <rPh sb="42" eb="43">
      <t>ニン</t>
    </rPh>
    <phoneticPr fontId="40"/>
  </si>
  <si>
    <t>なっており、この５カ国で全体の68.5%を占めている。</t>
    <phoneticPr fontId="40"/>
  </si>
  <si>
    <r>
      <t>　　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Y＝ａΣｔｎ</t>
    </r>
    <r>
      <rPr>
        <vertAlign val="superscript"/>
        <sz val="11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>＋ｂΣｔｎ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＋ｃΣｔｎ</t>
    </r>
    <r>
      <rPr>
        <vertAlign val="superscript"/>
        <sz val="11"/>
        <rFont val="ＭＳ 明朝"/>
        <family val="1"/>
        <charset val="128"/>
      </rPr>
      <t>4</t>
    </r>
    <phoneticPr fontId="2"/>
  </si>
  <si>
    <t>　よって、Tｎ＝98,588.219114219＋532.9909ｔｎ－28.3764568764569ｔｎ²</t>
    <phoneticPr fontId="2"/>
  </si>
  <si>
    <t>　　　住民基本台帳法に基づく外国人住民人口を合算</t>
    <phoneticPr fontId="40"/>
  </si>
  <si>
    <t>令和元年</t>
    <rPh sb="2" eb="3">
      <t>モト</t>
    </rPh>
    <phoneticPr fontId="2"/>
  </si>
  <si>
    <t>令和
元年</t>
    <phoneticPr fontId="2"/>
  </si>
  <si>
    <t>令和
元年</t>
    <phoneticPr fontId="2"/>
  </si>
  <si>
    <t>令和元年</t>
    <phoneticPr fontId="2"/>
  </si>
  <si>
    <t>真栄原区9,804人、我如古区8,605人、真志喜区7,690人、大山区7,661人と続いている。</t>
    <phoneticPr fontId="40"/>
  </si>
  <si>
    <t>－</t>
    <phoneticPr fontId="2"/>
  </si>
  <si>
    <t>－</t>
    <phoneticPr fontId="2"/>
  </si>
  <si>
    <t>－</t>
    <phoneticPr fontId="2"/>
  </si>
  <si>
    <t>－</t>
    <phoneticPr fontId="2"/>
  </si>
  <si>
    <t>注：総数には従業上の地位｢不詳｣を含む</t>
    <rPh sb="2" eb="4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</si>
</sst>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176" formatCode="0;&quot;△ &quot;0"/>
    <numFmt numFmtId="177" formatCode="#,##0&quot;人&quot;"/>
    <numFmt numFmtId="178" formatCode="0&quot;人&quot;"/>
    <numFmt numFmtId="179" formatCode="\ ###,###,##0;&quot;-&quot;###,###,##0"/>
    <numFmt numFmtId="180" formatCode="0.00;&quot;△ &quot;0.00"/>
    <numFmt numFmtId="181" formatCode="#,##0\ ;&quot;△ &quot;#,##0\ "/>
    <numFmt numFmtId="182" formatCode="#,##0.0;[Red]\-#,##0.0"/>
    <numFmt numFmtId="183" formatCode="#,##0.0"/>
    <numFmt numFmtId="184" formatCode="#,##0_ "/>
    <numFmt numFmtId="185" formatCode="#,##0\ "/>
    <numFmt numFmtId="186" formatCode="#,##0.0\ "/>
    <numFmt numFmtId="187" formatCode="#,##0.00\ ;&quot;△ &quot;#,##0.00\ "/>
    <numFmt numFmtId="188" formatCode="#,##0.0\ ;&quot;△ &quot;#,##0.0\ "/>
    <numFmt numFmtId="189" formatCode="0.00_ "/>
    <numFmt numFmtId="190" formatCode="#,##0\ \ "/>
    <numFmt numFmtId="191" formatCode="0.00_);[Red]\(0.00\)"/>
    <numFmt numFmtId="192" formatCode="#,##0.0\ \ "/>
    <numFmt numFmtId="193" formatCode="0.0"/>
    <numFmt numFmtId="194" formatCode="#,##0.00\ "/>
    <numFmt numFmtId="195" formatCode="0_);[Red]\(0\)"/>
    <numFmt numFmtId="196" formatCode="#,##0_);[Red]\(#,##0\)"/>
    <numFmt numFmtId="197" formatCode="#,##0.0_);[Red]\(#,##0.0\)"/>
    <numFmt numFmtId="198" formatCode="0.0;&quot;△ &quot;0.0"/>
    <numFmt numFmtId="199" formatCode="#,##0.0000000000000"/>
    <numFmt numFmtId="200" formatCode="#,##0.00\ \ "/>
    <numFmt numFmtId="201" formatCode="#,##0.000000000;[Red]\-#,##0.000000000"/>
    <numFmt numFmtId="202" formatCode="#,##0.0000"/>
    <numFmt numFmtId="203" formatCode="0.000;&quot;△ &quot;0.000"/>
  </numFmts>
  <fonts count="7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ゴシック"/>
      <family val="3"/>
      <charset val="128"/>
    </font>
    <font>
      <vertAlign val="superscript"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3.5"/>
      <name val="ＭＳ 明朝"/>
      <family val="1"/>
      <charset val="128"/>
    </font>
    <font>
      <sz val="13.5"/>
      <name val="ＭＳ Ｐゴシック"/>
      <family val="3"/>
      <charset val="128"/>
    </font>
    <font>
      <sz val="13.5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MS UI Gothic"/>
      <family val="3"/>
      <charset val="128"/>
    </font>
    <font>
      <sz val="11"/>
      <color indexed="45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vertAlign val="subscript"/>
      <sz val="8"/>
      <name val="ＭＳ 明朝"/>
      <family val="1"/>
      <charset val="128"/>
    </font>
    <font>
      <vertAlign val="subscript"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.5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0"/>
      <color theme="0" tint="-0.34998626667073579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1">
    <xf numFmtId="0" fontId="0" fillId="0" borderId="0">
      <alignment vertical="center"/>
    </xf>
    <xf numFmtId="0" fontId="42" fillId="2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6" borderId="102" applyNumberFormat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42" fillId="28" borderId="103" applyNumberFormat="0" applyFont="0" applyAlignment="0" applyProtection="0">
      <alignment vertical="center"/>
    </xf>
    <xf numFmtId="0" fontId="47" fillId="0" borderId="104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10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4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53" fillId="0" borderId="10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9" applyNumberFormat="0" applyFill="0" applyAlignment="0" applyProtection="0">
      <alignment vertical="center"/>
    </xf>
    <xf numFmtId="0" fontId="55" fillId="30" borderId="110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31" borderId="105" applyNumberFormat="0" applyAlignment="0" applyProtection="0">
      <alignment vertical="center"/>
    </xf>
    <xf numFmtId="0" fontId="1" fillId="0" borderId="0"/>
    <xf numFmtId="0" fontId="4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8" fillId="32" borderId="0" applyNumberFormat="0" applyBorder="0" applyAlignment="0" applyProtection="0">
      <alignment vertical="center"/>
    </xf>
  </cellStyleXfs>
  <cellXfs count="1436">
    <xf numFmtId="0" fontId="0" fillId="0" borderId="0" xfId="0">
      <alignment vertical="center"/>
    </xf>
    <xf numFmtId="176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>
      <alignment vertical="center"/>
    </xf>
    <xf numFmtId="176" fontId="5" fillId="0" borderId="0" xfId="49" applyNumberFormat="1" applyFont="1" applyFill="1" applyBorder="1" applyAlignment="1">
      <alignment horizontal="center" vertical="center"/>
    </xf>
    <xf numFmtId="177" fontId="5" fillId="0" borderId="0" xfId="49" applyNumberFormat="1" applyFont="1" applyFill="1" applyAlignment="1">
      <alignment horizontal="left" vertical="center"/>
    </xf>
    <xf numFmtId="177" fontId="5" fillId="0" borderId="0" xfId="36" applyNumberFormat="1" applyFont="1" applyFill="1" applyAlignment="1">
      <alignment horizontal="center" vertical="center"/>
    </xf>
    <xf numFmtId="177" fontId="5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Border="1">
      <alignment vertical="center"/>
    </xf>
    <xf numFmtId="0" fontId="5" fillId="0" borderId="0" xfId="45" applyFont="1" applyFill="1"/>
    <xf numFmtId="0" fontId="1" fillId="0" borderId="0" xfId="45" applyFont="1" applyFill="1"/>
    <xf numFmtId="0" fontId="1" fillId="0" borderId="0" xfId="45" applyFont="1" applyFill="1" applyAlignment="1"/>
    <xf numFmtId="0" fontId="1" fillId="0" borderId="0" xfId="45" applyFont="1" applyFill="1" applyAlignment="1">
      <alignment horizontal="center"/>
    </xf>
    <xf numFmtId="0" fontId="9" fillId="0" borderId="0" xfId="45" applyFont="1" applyFill="1" applyAlignment="1"/>
    <xf numFmtId="0" fontId="11" fillId="0" borderId="1" xfId="45" applyFont="1" applyFill="1" applyBorder="1" applyAlignment="1">
      <alignment horizontal="right"/>
    </xf>
    <xf numFmtId="181" fontId="6" fillId="0" borderId="2" xfId="36" applyNumberFormat="1" applyFont="1" applyFill="1" applyBorder="1" applyAlignment="1">
      <alignment vertical="center"/>
    </xf>
    <xf numFmtId="181" fontId="6" fillId="0" borderId="3" xfId="36" applyNumberFormat="1" applyFont="1" applyFill="1" applyBorder="1" applyAlignment="1">
      <alignment vertical="center"/>
    </xf>
    <xf numFmtId="0" fontId="1" fillId="0" borderId="0" xfId="45" applyFont="1" applyFill="1" applyAlignment="1">
      <alignment vertical="center"/>
    </xf>
    <xf numFmtId="181" fontId="6" fillId="0" borderId="4" xfId="36" applyNumberFormat="1" applyFont="1" applyFill="1" applyBorder="1" applyAlignment="1">
      <alignment vertical="center"/>
    </xf>
    <xf numFmtId="181" fontId="6" fillId="0" borderId="5" xfId="36" applyNumberFormat="1" applyFont="1" applyFill="1" applyBorder="1" applyAlignment="1">
      <alignment vertical="center"/>
    </xf>
    <xf numFmtId="181" fontId="6" fillId="0" borderId="8" xfId="36" applyNumberFormat="1" applyFont="1" applyFill="1" applyBorder="1" applyAlignment="1">
      <alignment vertical="center"/>
    </xf>
    <xf numFmtId="0" fontId="11" fillId="0" borderId="0" xfId="45" applyFont="1" applyFill="1" applyAlignment="1">
      <alignment vertical="center"/>
    </xf>
    <xf numFmtId="0" fontId="5" fillId="0" borderId="0" xfId="45" applyFont="1" applyFill="1" applyAlignment="1">
      <alignment vertical="center"/>
    </xf>
    <xf numFmtId="0" fontId="11" fillId="0" borderId="0" xfId="45" applyFont="1" applyFill="1" applyBorder="1" applyAlignment="1">
      <alignment horizontal="right" vertical="center"/>
    </xf>
    <xf numFmtId="0" fontId="11" fillId="0" borderId="9" xfId="45" applyFont="1" applyFill="1" applyBorder="1" applyAlignment="1">
      <alignment horizontal="right" vertical="center"/>
    </xf>
    <xf numFmtId="0" fontId="5" fillId="0" borderId="0" xfId="45" applyFont="1" applyFill="1" applyAlignment="1"/>
    <xf numFmtId="38" fontId="12" fillId="0" borderId="0" xfId="45" applyNumberFormat="1" applyFont="1" applyFill="1"/>
    <xf numFmtId="181" fontId="5" fillId="0" borderId="0" xfId="45" applyNumberFormat="1" applyFont="1" applyFill="1"/>
    <xf numFmtId="0" fontId="59" fillId="0" borderId="0" xfId="45" applyFont="1" applyFill="1"/>
    <xf numFmtId="0" fontId="12" fillId="0" borderId="0" xfId="45" applyFont="1" applyFill="1"/>
    <xf numFmtId="0" fontId="5" fillId="0" borderId="0" xfId="45" applyNumberFormat="1" applyFont="1" applyFill="1"/>
    <xf numFmtId="0" fontId="13" fillId="0" borderId="0" xfId="45" applyFont="1" applyFill="1" applyAlignment="1">
      <alignment horizontal="center" vertical="center"/>
    </xf>
    <xf numFmtId="0" fontId="1" fillId="0" borderId="0" xfId="45" applyFill="1"/>
    <xf numFmtId="38" fontId="15" fillId="0" borderId="10" xfId="36" applyFont="1" applyFill="1" applyBorder="1" applyAlignment="1">
      <alignment horizontal="center" vertical="center"/>
    </xf>
    <xf numFmtId="0" fontId="1" fillId="0" borderId="0" xfId="45" applyFill="1" applyAlignment="1">
      <alignment vertical="center"/>
    </xf>
    <xf numFmtId="0" fontId="1" fillId="0" borderId="0" xfId="45" applyFill="1" applyBorder="1"/>
    <xf numFmtId="38" fontId="7" fillId="0" borderId="14" xfId="36" applyFont="1" applyFill="1" applyBorder="1" applyAlignment="1">
      <alignment vertical="center"/>
    </xf>
    <xf numFmtId="38" fontId="7" fillId="0" borderId="10" xfId="36" applyFont="1" applyFill="1" applyBorder="1" applyAlignment="1">
      <alignment vertical="center"/>
    </xf>
    <xf numFmtId="0" fontId="13" fillId="0" borderId="0" xfId="45" applyFont="1" applyAlignment="1">
      <alignment horizontal="center" vertical="center"/>
    </xf>
    <xf numFmtId="0" fontId="1" fillId="0" borderId="0" xfId="45" applyFont="1"/>
    <xf numFmtId="0" fontId="5" fillId="0" borderId="0" xfId="45" applyFont="1"/>
    <xf numFmtId="0" fontId="11" fillId="0" borderId="1" xfId="45" applyFont="1" applyBorder="1" applyAlignment="1">
      <alignment horizontal="right"/>
    </xf>
    <xf numFmtId="38" fontId="5" fillId="0" borderId="15" xfId="36" applyFont="1" applyBorder="1" applyAlignment="1">
      <alignment horizontal="right" vertical="center"/>
    </xf>
    <xf numFmtId="3" fontId="4" fillId="0" borderId="4" xfId="36" applyNumberFormat="1" applyFont="1" applyBorder="1" applyAlignment="1">
      <alignment vertical="center"/>
    </xf>
    <xf numFmtId="38" fontId="4" fillId="0" borderId="4" xfId="36" applyFont="1" applyBorder="1" applyAlignment="1">
      <alignment vertical="center"/>
    </xf>
    <xf numFmtId="38" fontId="4" fillId="0" borderId="16" xfId="36" applyFont="1" applyBorder="1" applyAlignment="1">
      <alignment vertical="center"/>
    </xf>
    <xf numFmtId="38" fontId="5" fillId="0" borderId="17" xfId="36" applyFont="1" applyBorder="1" applyAlignment="1">
      <alignment horizontal="right" vertical="center"/>
    </xf>
    <xf numFmtId="38" fontId="4" fillId="0" borderId="5" xfId="36" applyNumberFormat="1" applyFont="1" applyBorder="1" applyAlignment="1">
      <alignment vertical="center"/>
    </xf>
    <xf numFmtId="0" fontId="1" fillId="0" borderId="0" xfId="45" applyFont="1" applyAlignment="1">
      <alignment vertical="center"/>
    </xf>
    <xf numFmtId="38" fontId="4" fillId="0" borderId="2" xfId="36" applyFont="1" applyBorder="1" applyAlignment="1">
      <alignment vertical="center"/>
    </xf>
    <xf numFmtId="38" fontId="5" fillId="0" borderId="18" xfId="36" applyFont="1" applyBorder="1" applyAlignment="1">
      <alignment horizontal="center" vertical="center"/>
    </xf>
    <xf numFmtId="38" fontId="4" fillId="0" borderId="8" xfId="36" applyFont="1" applyBorder="1" applyAlignment="1">
      <alignment vertical="center"/>
    </xf>
    <xf numFmtId="0" fontId="5" fillId="0" borderId="0" xfId="45" applyFont="1" applyAlignment="1">
      <alignment vertical="center"/>
    </xf>
    <xf numFmtId="0" fontId="1" fillId="0" borderId="0" xfId="45"/>
    <xf numFmtId="0" fontId="5" fillId="0" borderId="0" xfId="45" applyFont="1" applyAlignment="1">
      <alignment horizontal="left"/>
    </xf>
    <xf numFmtId="38" fontId="5" fillId="0" borderId="0" xfId="45" applyNumberFormat="1" applyFont="1" applyAlignment="1">
      <alignment horizontal="left"/>
    </xf>
    <xf numFmtId="182" fontId="5" fillId="0" borderId="0" xfId="45" applyNumberFormat="1" applyFont="1" applyAlignment="1">
      <alignment horizontal="left"/>
    </xf>
    <xf numFmtId="183" fontId="5" fillId="0" borderId="0" xfId="45" applyNumberFormat="1" applyFont="1" applyAlignment="1">
      <alignment horizontal="left"/>
    </xf>
    <xf numFmtId="0" fontId="13" fillId="0" borderId="0" xfId="45" applyFont="1" applyFill="1" applyAlignment="1">
      <alignment vertical="center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38" fontId="4" fillId="0" borderId="4" xfId="36" applyFont="1" applyFill="1" applyBorder="1" applyAlignment="1">
      <alignment horizontal="right" vertical="center"/>
    </xf>
    <xf numFmtId="38" fontId="4" fillId="0" borderId="8" xfId="36" applyFont="1" applyFill="1" applyBorder="1" applyAlignment="1">
      <alignment horizontal="right" vertical="center"/>
    </xf>
    <xf numFmtId="0" fontId="1" fillId="0" borderId="0" xfId="45" applyFill="1" applyAlignment="1"/>
    <xf numFmtId="0" fontId="5" fillId="0" borderId="20" xfId="45" applyFont="1" applyFill="1" applyBorder="1" applyAlignment="1">
      <alignment horizontal="center" vertical="center"/>
    </xf>
    <xf numFmtId="38" fontId="1" fillId="0" borderId="0" xfId="45" applyNumberFormat="1" applyFont="1" applyFill="1"/>
    <xf numFmtId="38" fontId="5" fillId="0" borderId="0" xfId="36" applyFont="1" applyFill="1"/>
    <xf numFmtId="38" fontId="5" fillId="0" borderId="0" xfId="36" applyFont="1" applyFill="1" applyAlignment="1">
      <alignment vertical="center"/>
    </xf>
    <xf numFmtId="182" fontId="4" fillId="0" borderId="9" xfId="36" applyNumberFormat="1" applyFont="1" applyFill="1" applyBorder="1" applyAlignment="1">
      <alignment vertical="center"/>
    </xf>
    <xf numFmtId="38" fontId="1" fillId="0" borderId="0" xfId="36" applyFont="1" applyFill="1"/>
    <xf numFmtId="0" fontId="8" fillId="0" borderId="0" xfId="45" applyFont="1" applyFill="1"/>
    <xf numFmtId="0" fontId="9" fillId="0" borderId="0" xfId="45" applyFont="1" applyFill="1"/>
    <xf numFmtId="180" fontId="6" fillId="0" borderId="4" xfId="29" applyNumberFormat="1" applyFont="1" applyFill="1" applyBorder="1" applyAlignment="1">
      <alignment vertical="center"/>
    </xf>
    <xf numFmtId="0" fontId="1" fillId="0" borderId="0" xfId="45" applyFill="1" applyBorder="1" applyAlignment="1">
      <alignment vertical="center"/>
    </xf>
    <xf numFmtId="181" fontId="6" fillId="0" borderId="24" xfId="36" applyNumberFormat="1" applyFont="1" applyFill="1" applyBorder="1" applyAlignment="1">
      <alignment vertical="center"/>
    </xf>
    <xf numFmtId="0" fontId="5" fillId="0" borderId="11" xfId="45" applyFont="1" applyFill="1" applyBorder="1" applyAlignment="1">
      <alignment horizontal="distributed" justifyLastLine="1"/>
    </xf>
    <xf numFmtId="181" fontId="4" fillId="0" borderId="4" xfId="36" applyNumberFormat="1" applyFont="1" applyFill="1" applyBorder="1" applyAlignment="1">
      <alignment horizontal="right" vertical="center"/>
    </xf>
    <xf numFmtId="187" fontId="4" fillId="0" borderId="4" xfId="36" applyNumberFormat="1" applyFont="1" applyFill="1" applyBorder="1" applyAlignment="1">
      <alignment horizontal="right" vertical="center"/>
    </xf>
    <xf numFmtId="188" fontId="4" fillId="0" borderId="5" xfId="36" applyNumberFormat="1" applyFont="1" applyFill="1" applyBorder="1" applyAlignment="1">
      <alignment horizontal="right" vertical="center"/>
    </xf>
    <xf numFmtId="189" fontId="1" fillId="0" borderId="0" xfId="45" applyNumberFormat="1" applyFill="1" applyAlignment="1">
      <alignment vertical="center"/>
    </xf>
    <xf numFmtId="190" fontId="5" fillId="0" borderId="0" xfId="45" applyNumberFormat="1" applyFont="1" applyFill="1"/>
    <xf numFmtId="0" fontId="5" fillId="0" borderId="25" xfId="45" applyFont="1" applyFill="1" applyBorder="1" applyAlignment="1">
      <alignment horizontal="center" vertical="center"/>
    </xf>
    <xf numFmtId="0" fontId="5" fillId="0" borderId="26" xfId="45" applyFont="1" applyFill="1" applyBorder="1" applyAlignment="1">
      <alignment horizontal="center" vertical="center"/>
    </xf>
    <xf numFmtId="190" fontId="4" fillId="0" borderId="0" xfId="36" applyNumberFormat="1" applyFont="1" applyFill="1" applyBorder="1" applyAlignment="1">
      <alignment horizontal="right" vertical="center"/>
    </xf>
    <xf numFmtId="190" fontId="4" fillId="0" borderId="25" xfId="36" applyNumberFormat="1" applyFont="1" applyFill="1" applyBorder="1" applyAlignment="1">
      <alignment horizontal="right" vertical="center"/>
    </xf>
    <xf numFmtId="190" fontId="4" fillId="0" borderId="27" xfId="36" applyNumberFormat="1" applyFont="1" applyFill="1" applyBorder="1" applyAlignment="1">
      <alignment horizontal="right" vertical="center"/>
    </xf>
    <xf numFmtId="0" fontId="5" fillId="0" borderId="28" xfId="45" applyFont="1" applyFill="1" applyBorder="1" applyAlignment="1">
      <alignment horizontal="center" vertical="center"/>
    </xf>
    <xf numFmtId="190" fontId="4" fillId="0" borderId="29" xfId="36" applyNumberFormat="1" applyFont="1" applyFill="1" applyBorder="1" applyAlignment="1">
      <alignment horizontal="right" vertical="center"/>
    </xf>
    <xf numFmtId="190" fontId="4" fillId="0" borderId="30" xfId="36" applyNumberFormat="1" applyFont="1" applyFill="1" applyBorder="1" applyAlignment="1">
      <alignment horizontal="right" vertical="center"/>
    </xf>
    <xf numFmtId="0" fontId="5" fillId="0" borderId="31" xfId="45" applyFont="1" applyFill="1" applyBorder="1" applyAlignment="1">
      <alignment horizontal="center" vertical="center"/>
    </xf>
    <xf numFmtId="0" fontId="5" fillId="0" borderId="32" xfId="45" applyFont="1" applyFill="1" applyBorder="1" applyAlignment="1">
      <alignment horizontal="center" vertical="center"/>
    </xf>
    <xf numFmtId="190" fontId="4" fillId="0" borderId="33" xfId="36" applyNumberFormat="1" applyFont="1" applyFill="1" applyBorder="1" applyAlignment="1">
      <alignment horizontal="right" vertical="center"/>
    </xf>
    <xf numFmtId="0" fontId="5" fillId="0" borderId="30" xfId="45" applyFont="1" applyFill="1" applyBorder="1" applyAlignment="1">
      <alignment horizontal="center" vertical="center"/>
    </xf>
    <xf numFmtId="190" fontId="4" fillId="0" borderId="34" xfId="36" applyNumberFormat="1" applyFont="1" applyFill="1" applyBorder="1" applyAlignment="1">
      <alignment horizontal="right" vertical="center"/>
    </xf>
    <xf numFmtId="0" fontId="5" fillId="0" borderId="35" xfId="45" applyFont="1" applyFill="1" applyBorder="1" applyAlignment="1">
      <alignment horizontal="center" vertical="center"/>
    </xf>
    <xf numFmtId="0" fontId="5" fillId="0" borderId="0" xfId="45" applyFont="1" applyFill="1" applyBorder="1" applyAlignment="1">
      <alignment horizontal="center" vertical="center"/>
    </xf>
    <xf numFmtId="190" fontId="4" fillId="0" borderId="35" xfId="36" applyNumberFormat="1" applyFont="1" applyFill="1" applyBorder="1" applyAlignment="1">
      <alignment horizontal="right" vertical="center"/>
    </xf>
    <xf numFmtId="38" fontId="4" fillId="0" borderId="30" xfId="36" applyFont="1" applyFill="1" applyBorder="1" applyAlignment="1">
      <alignment horizontal="right" vertical="center"/>
    </xf>
    <xf numFmtId="38" fontId="4" fillId="0" borderId="29" xfId="36" applyFont="1" applyFill="1" applyBorder="1" applyAlignment="1">
      <alignment horizontal="right" vertical="center"/>
    </xf>
    <xf numFmtId="0" fontId="1" fillId="0" borderId="28" xfId="45" applyFont="1" applyFill="1" applyBorder="1"/>
    <xf numFmtId="0" fontId="5" fillId="0" borderId="32" xfId="45" applyFont="1" applyFill="1" applyBorder="1" applyAlignment="1">
      <alignment horizontal="left" vertical="center"/>
    </xf>
    <xf numFmtId="191" fontId="4" fillId="0" borderId="30" xfId="36" applyNumberFormat="1" applyFont="1" applyFill="1" applyBorder="1" applyAlignment="1">
      <alignment horizontal="right" vertical="center"/>
    </xf>
    <xf numFmtId="191" fontId="4" fillId="0" borderId="29" xfId="36" applyNumberFormat="1" applyFont="1" applyFill="1" applyBorder="1" applyAlignment="1">
      <alignment horizontal="right" vertical="center"/>
    </xf>
    <xf numFmtId="190" fontId="4" fillId="0" borderId="26" xfId="36" applyNumberFormat="1" applyFont="1" applyFill="1" applyBorder="1" applyAlignment="1">
      <alignment horizontal="right" vertical="center"/>
    </xf>
    <xf numFmtId="0" fontId="5" fillId="0" borderId="37" xfId="45" applyFont="1" applyFill="1" applyBorder="1" applyAlignment="1">
      <alignment horizontal="center" vertical="center"/>
    </xf>
    <xf numFmtId="0" fontId="5" fillId="0" borderId="38" xfId="45" applyFont="1" applyFill="1" applyBorder="1" applyAlignment="1">
      <alignment horizontal="center" vertical="center"/>
    </xf>
    <xf numFmtId="190" fontId="4" fillId="0" borderId="1" xfId="36" applyNumberFormat="1" applyFont="1" applyFill="1" applyBorder="1" applyAlignment="1">
      <alignment horizontal="right" vertical="center"/>
    </xf>
    <xf numFmtId="0" fontId="5" fillId="0" borderId="39" xfId="45" applyFont="1" applyFill="1" applyBorder="1" applyAlignment="1">
      <alignment horizontal="center" vertical="center"/>
    </xf>
    <xf numFmtId="38" fontId="4" fillId="0" borderId="26" xfId="36" applyFont="1" applyFill="1" applyBorder="1" applyAlignment="1">
      <alignment horizontal="right" vertical="center"/>
    </xf>
    <xf numFmtId="38" fontId="4" fillId="0" borderId="40" xfId="36" applyFont="1" applyFill="1" applyBorder="1" applyAlignment="1">
      <alignment horizontal="right" vertical="center"/>
    </xf>
    <xf numFmtId="0" fontId="13" fillId="0" borderId="0" xfId="45" applyFont="1" applyAlignment="1">
      <alignment vertical="center"/>
    </xf>
    <xf numFmtId="0" fontId="13" fillId="0" borderId="0" xfId="45" applyFont="1" applyAlignment="1">
      <alignment horizontal="right" vertical="center"/>
    </xf>
    <xf numFmtId="0" fontId="5" fillId="0" borderId="0" xfId="45" applyFont="1" applyBorder="1" applyAlignment="1">
      <alignment vertical="center"/>
    </xf>
    <xf numFmtId="0" fontId="9" fillId="0" borderId="0" xfId="45" applyFont="1"/>
    <xf numFmtId="0" fontId="5" fillId="0" borderId="0" xfId="45" applyFont="1" applyBorder="1"/>
    <xf numFmtId="0" fontId="11" fillId="0" borderId="0" xfId="45" applyFont="1"/>
    <xf numFmtId="0" fontId="5" fillId="0" borderId="0" xfId="45" applyFont="1" applyBorder="1" applyAlignment="1"/>
    <xf numFmtId="0" fontId="5" fillId="0" borderId="0" xfId="45" applyFont="1" applyBorder="1" applyAlignment="1">
      <alignment horizontal="center" vertical="center"/>
    </xf>
    <xf numFmtId="38" fontId="8" fillId="0" borderId="0" xfId="36" applyFont="1" applyBorder="1" applyAlignment="1">
      <alignment vertical="center"/>
    </xf>
    <xf numFmtId="0" fontId="1" fillId="0" borderId="0" xfId="45" applyAlignment="1">
      <alignment vertical="center"/>
    </xf>
    <xf numFmtId="3" fontId="6" fillId="0" borderId="14" xfId="36" applyNumberFormat="1" applyFont="1" applyBorder="1" applyAlignment="1">
      <alignment vertical="center"/>
    </xf>
    <xf numFmtId="38" fontId="5" fillId="0" borderId="0" xfId="36" applyFont="1" applyBorder="1" applyAlignment="1">
      <alignment vertical="center"/>
    </xf>
    <xf numFmtId="3" fontId="18" fillId="0" borderId="14" xfId="36" applyNumberFormat="1" applyFont="1" applyBorder="1" applyAlignment="1">
      <alignment vertical="center"/>
    </xf>
    <xf numFmtId="3" fontId="6" fillId="0" borderId="43" xfId="36" applyNumberFormat="1" applyFont="1" applyBorder="1" applyAlignment="1">
      <alignment vertical="center"/>
    </xf>
    <xf numFmtId="0" fontId="1" fillId="0" borderId="0" xfId="45" applyBorder="1"/>
    <xf numFmtId="0" fontId="5" fillId="0" borderId="0" xfId="45" applyFont="1" applyFill="1" applyBorder="1" applyAlignment="1">
      <alignment vertical="center"/>
    </xf>
    <xf numFmtId="0" fontId="5" fillId="0" borderId="0" xfId="45" applyFont="1" applyFill="1" applyBorder="1"/>
    <xf numFmtId="0" fontId="11" fillId="0" borderId="0" xfId="45" applyFont="1" applyFill="1"/>
    <xf numFmtId="0" fontId="5" fillId="0" borderId="0" xfId="45" applyFont="1" applyFill="1" applyBorder="1" applyAlignment="1"/>
    <xf numFmtId="38" fontId="8" fillId="0" borderId="0" xfId="36" applyFont="1" applyFill="1" applyBorder="1" applyAlignment="1">
      <alignment vertical="center"/>
    </xf>
    <xf numFmtId="0" fontId="17" fillId="0" borderId="29" xfId="45" applyFont="1" applyFill="1" applyBorder="1" applyAlignment="1">
      <alignment vertical="center"/>
    </xf>
    <xf numFmtId="3" fontId="6" fillId="0" borderId="14" xfId="36" applyNumberFormat="1" applyFont="1" applyFill="1" applyBorder="1" applyAlignment="1">
      <alignment vertical="center"/>
    </xf>
    <xf numFmtId="3" fontId="6" fillId="0" borderId="10" xfId="36" applyNumberFormat="1" applyFont="1" applyFill="1" applyBorder="1" applyAlignment="1">
      <alignment vertical="center"/>
    </xf>
    <xf numFmtId="38" fontId="5" fillId="0" borderId="0" xfId="36" applyFont="1" applyFill="1" applyBorder="1" applyAlignment="1">
      <alignment vertical="center"/>
    </xf>
    <xf numFmtId="3" fontId="18" fillId="0" borderId="14" xfId="36" applyNumberFormat="1" applyFont="1" applyFill="1" applyBorder="1" applyAlignment="1">
      <alignment vertical="center"/>
    </xf>
    <xf numFmtId="3" fontId="18" fillId="0" borderId="10" xfId="36" applyNumberFormat="1" applyFont="1" applyFill="1" applyBorder="1" applyAlignment="1">
      <alignment vertical="center"/>
    </xf>
    <xf numFmtId="0" fontId="9" fillId="0" borderId="29" xfId="45" applyFont="1" applyFill="1" applyBorder="1" applyAlignment="1">
      <alignment vertical="center"/>
    </xf>
    <xf numFmtId="0" fontId="11" fillId="0" borderId="0" xfId="45" applyFont="1" applyFill="1" applyBorder="1" applyAlignment="1">
      <alignment horizontal="distributed" vertical="center"/>
    </xf>
    <xf numFmtId="3" fontId="6" fillId="0" borderId="14" xfId="36" applyNumberFormat="1" applyFont="1" applyFill="1" applyBorder="1" applyAlignment="1">
      <alignment horizontal="right" vertical="center"/>
    </xf>
    <xf numFmtId="3" fontId="6" fillId="0" borderId="43" xfId="36" applyNumberFormat="1" applyFont="1" applyFill="1" applyBorder="1" applyAlignment="1">
      <alignment vertical="center"/>
    </xf>
    <xf numFmtId="3" fontId="6" fillId="0" borderId="49" xfId="36" applyNumberFormat="1" applyFont="1" applyFill="1" applyBorder="1" applyAlignment="1">
      <alignment vertical="center"/>
    </xf>
    <xf numFmtId="0" fontId="5" fillId="0" borderId="50" xfId="45" applyFont="1" applyFill="1" applyBorder="1" applyAlignment="1">
      <alignment vertical="center"/>
    </xf>
    <xf numFmtId="0" fontId="5" fillId="0" borderId="51" xfId="45" applyFont="1" applyFill="1" applyBorder="1" applyAlignment="1">
      <alignment vertical="center"/>
    </xf>
    <xf numFmtId="0" fontId="5" fillId="0" borderId="52" xfId="45" applyFont="1" applyFill="1" applyBorder="1" applyAlignment="1">
      <alignment vertical="center"/>
    </xf>
    <xf numFmtId="0" fontId="5" fillId="0" borderId="16" xfId="45" applyFont="1" applyFill="1" applyBorder="1" applyAlignment="1">
      <alignment vertical="center" justifyLastLine="1"/>
    </xf>
    <xf numFmtId="0" fontId="5" fillId="0" borderId="53" xfId="45" applyFont="1" applyFill="1" applyBorder="1" applyAlignment="1">
      <alignment vertical="center" justifyLastLine="1"/>
    </xf>
    <xf numFmtId="0" fontId="5" fillId="0" borderId="54" xfId="45" applyFont="1" applyFill="1" applyBorder="1" applyAlignment="1">
      <alignment vertical="center" justifyLastLine="1"/>
    </xf>
    <xf numFmtId="0" fontId="5" fillId="0" borderId="3" xfId="45" applyFont="1" applyFill="1" applyBorder="1" applyAlignment="1">
      <alignment horizontal="distributed" vertical="center" justifyLastLine="1"/>
    </xf>
    <xf numFmtId="185" fontId="4" fillId="0" borderId="14" xfId="36" applyNumberFormat="1" applyFont="1" applyFill="1" applyBorder="1" applyAlignment="1">
      <alignment vertical="center"/>
    </xf>
    <xf numFmtId="185" fontId="4" fillId="0" borderId="10" xfId="36" applyNumberFormat="1" applyFont="1" applyFill="1" applyBorder="1" applyAlignment="1">
      <alignment vertical="center"/>
    </xf>
    <xf numFmtId="185" fontId="4" fillId="0" borderId="43" xfId="36" applyNumberFormat="1" applyFont="1" applyFill="1" applyBorder="1" applyAlignment="1">
      <alignment vertical="center"/>
    </xf>
    <xf numFmtId="185" fontId="4" fillId="0" borderId="49" xfId="36" applyNumberFormat="1" applyFont="1" applyFill="1" applyBorder="1" applyAlignment="1">
      <alignment vertical="center"/>
    </xf>
    <xf numFmtId="49" fontId="21" fillId="0" borderId="0" xfId="47" applyNumberFormat="1" applyFont="1" applyFill="1" applyBorder="1" applyAlignment="1">
      <alignment vertical="top"/>
    </xf>
    <xf numFmtId="0" fontId="22" fillId="0" borderId="0" xfId="45" applyFont="1" applyAlignment="1">
      <alignment horizontal="center" vertical="center"/>
    </xf>
    <xf numFmtId="0" fontId="11" fillId="0" borderId="0" xfId="45" applyFont="1" applyFill="1" applyBorder="1" applyAlignment="1">
      <alignment vertical="center"/>
    </xf>
    <xf numFmtId="193" fontId="6" fillId="0" borderId="4" xfId="45" applyNumberFormat="1" applyFont="1" applyFill="1" applyBorder="1" applyAlignment="1">
      <alignment vertical="center" shrinkToFit="1"/>
    </xf>
    <xf numFmtId="193" fontId="6" fillId="0" borderId="4" xfId="45" applyNumberFormat="1" applyFont="1" applyFill="1" applyBorder="1" applyAlignment="1">
      <alignment horizontal="right" vertical="center" shrinkToFit="1"/>
    </xf>
    <xf numFmtId="186" fontId="1" fillId="0" borderId="0" xfId="45" applyNumberFormat="1" applyFont="1" applyFill="1" applyAlignment="1">
      <alignment vertical="center"/>
    </xf>
    <xf numFmtId="193" fontId="6" fillId="0" borderId="8" xfId="45" applyNumberFormat="1" applyFont="1" applyFill="1" applyBorder="1" applyAlignment="1">
      <alignment horizontal="right" vertical="center" shrinkToFit="1"/>
    </xf>
    <xf numFmtId="193" fontId="6" fillId="0" borderId="8" xfId="45" applyNumberFormat="1" applyFont="1" applyFill="1" applyBorder="1" applyAlignment="1">
      <alignment vertical="center" shrinkToFit="1"/>
    </xf>
    <xf numFmtId="193" fontId="1" fillId="0" borderId="0" xfId="45" applyNumberFormat="1" applyFont="1" applyFill="1"/>
    <xf numFmtId="0" fontId="1" fillId="0" borderId="0" xfId="45" applyFont="1" applyFill="1" applyBorder="1"/>
    <xf numFmtId="0" fontId="26" fillId="0" borderId="0" xfId="45" applyFont="1" applyAlignment="1"/>
    <xf numFmtId="0" fontId="24" fillId="0" borderId="0" xfId="45" applyFont="1" applyAlignment="1">
      <alignment vertical="center"/>
    </xf>
    <xf numFmtId="0" fontId="27" fillId="0" borderId="0" xfId="45" applyFont="1"/>
    <xf numFmtId="0" fontId="22" fillId="0" borderId="0" xfId="45" applyFont="1" applyAlignment="1">
      <alignment vertical="center"/>
    </xf>
    <xf numFmtId="185" fontId="4" fillId="0" borderId="4" xfId="36" applyNumberFormat="1" applyFont="1" applyBorder="1" applyAlignment="1">
      <alignment vertical="center"/>
    </xf>
    <xf numFmtId="0" fontId="22" fillId="0" borderId="0" xfId="48" applyFont="1" applyAlignment="1">
      <alignment vertical="center"/>
    </xf>
    <xf numFmtId="0" fontId="5" fillId="0" borderId="0" xfId="48" applyFont="1"/>
    <xf numFmtId="0" fontId="11" fillId="0" borderId="0" xfId="45" applyFont="1" applyAlignment="1">
      <alignment vertical="center"/>
    </xf>
    <xf numFmtId="0" fontId="5" fillId="0" borderId="0" xfId="48" applyFont="1" applyAlignment="1">
      <alignment vertical="center"/>
    </xf>
    <xf numFmtId="0" fontId="28" fillId="0" borderId="0" xfId="45" applyFont="1" applyAlignment="1">
      <alignment vertical="center"/>
    </xf>
    <xf numFmtId="0" fontId="9" fillId="0" borderId="11" xfId="45" applyFont="1" applyBorder="1" applyAlignment="1">
      <alignment horizontal="distributed" vertical="center"/>
    </xf>
    <xf numFmtId="0" fontId="9" fillId="0" borderId="20" xfId="45" applyFont="1" applyBorder="1" applyAlignment="1">
      <alignment horizontal="distributed" vertical="center"/>
    </xf>
    <xf numFmtId="0" fontId="9" fillId="0" borderId="14" xfId="45" applyFont="1" applyBorder="1" applyAlignment="1">
      <alignment horizontal="distributed" vertical="center"/>
    </xf>
    <xf numFmtId="0" fontId="9" fillId="0" borderId="10" xfId="45" applyFont="1" applyBorder="1" applyAlignment="1">
      <alignment horizontal="distributed" vertical="center"/>
    </xf>
    <xf numFmtId="0" fontId="11" fillId="0" borderId="0" xfId="45" applyFont="1" applyAlignment="1">
      <alignment horizontal="right"/>
    </xf>
    <xf numFmtId="190" fontId="4" fillId="0" borderId="14" xfId="45" applyNumberFormat="1" applyFont="1" applyBorder="1" applyAlignment="1">
      <alignment horizontal="right" vertical="center"/>
    </xf>
    <xf numFmtId="191" fontId="4" fillId="0" borderId="14" xfId="45" applyNumberFormat="1" applyFont="1" applyBorder="1" applyAlignment="1">
      <alignment horizontal="right" vertical="center"/>
    </xf>
    <xf numFmtId="190" fontId="4" fillId="0" borderId="43" xfId="45" applyNumberFormat="1" applyFont="1" applyBorder="1" applyAlignment="1">
      <alignment horizontal="right" vertical="center"/>
    </xf>
    <xf numFmtId="191" fontId="4" fillId="0" borderId="43" xfId="45" applyNumberFormat="1" applyFont="1" applyBorder="1" applyAlignment="1">
      <alignment horizontal="right" vertical="center"/>
    </xf>
    <xf numFmtId="192" fontId="4" fillId="0" borderId="49" xfId="45" applyNumberFormat="1" applyFont="1" applyBorder="1" applyAlignment="1">
      <alignment horizontal="right" vertical="center"/>
    </xf>
    <xf numFmtId="0" fontId="11" fillId="0" borderId="0" xfId="45" applyFont="1" applyAlignment="1">
      <alignment horizontal="right" vertical="center"/>
    </xf>
    <xf numFmtId="185" fontId="4" fillId="0" borderId="14" xfId="36" applyNumberFormat="1" applyFont="1" applyBorder="1" applyAlignment="1">
      <alignment vertical="center"/>
    </xf>
    <xf numFmtId="185" fontId="4" fillId="0" borderId="10" xfId="36" applyNumberFormat="1" applyFont="1" applyBorder="1" applyAlignment="1">
      <alignment vertical="center"/>
    </xf>
    <xf numFmtId="0" fontId="11" fillId="0" borderId="0" xfId="45" applyFont="1" applyBorder="1" applyAlignment="1">
      <alignment vertical="center"/>
    </xf>
    <xf numFmtId="185" fontId="4" fillId="0" borderId="0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vertical="center" wrapText="1"/>
    </xf>
    <xf numFmtId="0" fontId="5" fillId="0" borderId="0" xfId="45" applyFont="1" applyFill="1" applyAlignment="1">
      <alignment horizontal="right"/>
    </xf>
    <xf numFmtId="0" fontId="9" fillId="0" borderId="51" xfId="45" applyFont="1" applyFill="1" applyBorder="1" applyAlignment="1">
      <alignment vertical="center"/>
    </xf>
    <xf numFmtId="0" fontId="9" fillId="0" borderId="51" xfId="45" applyFont="1" applyFill="1" applyBorder="1" applyAlignment="1">
      <alignment vertical="center" wrapText="1"/>
    </xf>
    <xf numFmtId="0" fontId="9" fillId="0" borderId="52" xfId="45" applyFont="1" applyFill="1" applyBorder="1" applyAlignment="1">
      <alignment vertical="center"/>
    </xf>
    <xf numFmtId="0" fontId="1" fillId="0" borderId="0" xfId="45" applyFill="1" applyAlignment="1">
      <alignment horizontal="center"/>
    </xf>
    <xf numFmtId="0" fontId="11" fillId="0" borderId="16" xfId="45" applyFont="1" applyFill="1" applyBorder="1" applyAlignment="1">
      <alignment vertical="center"/>
    </xf>
    <xf numFmtId="0" fontId="11" fillId="0" borderId="53" xfId="45" applyFont="1" applyFill="1" applyBorder="1" applyAlignment="1">
      <alignment vertical="center"/>
    </xf>
    <xf numFmtId="0" fontId="11" fillId="0" borderId="54" xfId="45" applyFont="1" applyFill="1" applyBorder="1" applyAlignment="1">
      <alignment vertical="center" wrapText="1"/>
    </xf>
    <xf numFmtId="0" fontId="11" fillId="0" borderId="29" xfId="45" applyFont="1" applyFill="1" applyBorder="1" applyAlignment="1">
      <alignment vertical="center"/>
    </xf>
    <xf numFmtId="0" fontId="20" fillId="0" borderId="0" xfId="45" applyFont="1" applyFill="1" applyBorder="1" applyAlignment="1">
      <alignment horizontal="distributed" vertical="center"/>
    </xf>
    <xf numFmtId="0" fontId="20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distributed" vertical="center" wrapText="1" shrinkToFit="1"/>
    </xf>
    <xf numFmtId="0" fontId="11" fillId="0" borderId="0" xfId="45" applyFont="1" applyFill="1" applyBorder="1" applyAlignment="1">
      <alignment horizontal="distributed" vertical="center" wrapText="1"/>
    </xf>
    <xf numFmtId="0" fontId="11" fillId="0" borderId="0" xfId="45" applyFont="1" applyFill="1" applyBorder="1" applyAlignment="1">
      <alignment horizontal="left" vertical="center"/>
    </xf>
    <xf numFmtId="0" fontId="11" fillId="0" borderId="0" xfId="45" applyFont="1" applyFill="1" applyBorder="1" applyAlignment="1">
      <alignment horizontal="center" vertical="center"/>
    </xf>
    <xf numFmtId="0" fontId="11" fillId="0" borderId="40" xfId="45" applyFont="1" applyFill="1" applyBorder="1" applyAlignment="1">
      <alignment vertical="center"/>
    </xf>
    <xf numFmtId="0" fontId="11" fillId="0" borderId="1" xfId="45" applyFont="1" applyFill="1" applyBorder="1" applyAlignment="1">
      <alignment horizontal="distributed" vertical="center"/>
    </xf>
    <xf numFmtId="0" fontId="30" fillId="0" borderId="0" xfId="45" applyFont="1" applyFill="1" applyAlignment="1"/>
    <xf numFmtId="0" fontId="5" fillId="0" borderId="0" xfId="45" applyFont="1" applyFill="1" applyAlignment="1">
      <alignment vertical="center" wrapText="1"/>
    </xf>
    <xf numFmtId="0" fontId="5" fillId="0" borderId="0" xfId="45" applyFont="1" applyFill="1" applyAlignment="1">
      <alignment horizontal="right" vertical="center"/>
    </xf>
    <xf numFmtId="0" fontId="5" fillId="0" borderId="0" xfId="45" applyFont="1" applyFill="1" applyAlignment="1">
      <alignment horizontal="right" vertical="center" wrapText="1"/>
    </xf>
    <xf numFmtId="0" fontId="11" fillId="0" borderId="9" xfId="45" applyFont="1" applyFill="1" applyBorder="1" applyAlignment="1">
      <alignment vertical="center"/>
    </xf>
    <xf numFmtId="0" fontId="31" fillId="0" borderId="0" xfId="45" applyFont="1" applyFill="1" applyAlignment="1"/>
    <xf numFmtId="0" fontId="5" fillId="0" borderId="0" xfId="45" applyFont="1" applyFill="1" applyAlignment="1">
      <alignment wrapText="1"/>
    </xf>
    <xf numFmtId="0" fontId="1" fillId="0" borderId="0" xfId="45" applyFill="1" applyAlignment="1">
      <alignment horizontal="right"/>
    </xf>
    <xf numFmtId="0" fontId="1" fillId="0" borderId="0" xfId="45" applyFill="1" applyAlignment="1">
      <alignment horizontal="right" wrapText="1"/>
    </xf>
    <xf numFmtId="0" fontId="1" fillId="0" borderId="0" xfId="45" applyFill="1" applyAlignment="1">
      <alignment wrapText="1"/>
    </xf>
    <xf numFmtId="0" fontId="32" fillId="0" borderId="0" xfId="45" applyFont="1" applyFill="1"/>
    <xf numFmtId="0" fontId="9" fillId="0" borderId="3" xfId="45" applyFont="1" applyFill="1" applyBorder="1" applyAlignment="1">
      <alignment horizontal="distributed" vertical="center"/>
    </xf>
    <xf numFmtId="0" fontId="9" fillId="33" borderId="29" xfId="45" applyFont="1" applyFill="1" applyBorder="1" applyAlignment="1">
      <alignment vertical="center"/>
    </xf>
    <xf numFmtId="0" fontId="9" fillId="33" borderId="0" xfId="45" applyFont="1" applyFill="1" applyBorder="1" applyAlignment="1">
      <alignment horizontal="distributed" vertical="center"/>
    </xf>
    <xf numFmtId="185" fontId="6" fillId="33" borderId="14" xfId="45" applyNumberFormat="1" applyFont="1" applyFill="1" applyBorder="1" applyAlignment="1">
      <alignment horizontal="right" vertical="center"/>
    </xf>
    <xf numFmtId="185" fontId="6" fillId="33" borderId="10" xfId="45" applyNumberFormat="1" applyFont="1" applyFill="1" applyBorder="1" applyAlignment="1">
      <alignment horizontal="right" vertical="center"/>
    </xf>
    <xf numFmtId="0" fontId="9" fillId="33" borderId="0" xfId="45" applyFont="1" applyFill="1" applyBorder="1" applyAlignment="1">
      <alignment vertical="center"/>
    </xf>
    <xf numFmtId="0" fontId="9" fillId="33" borderId="40" xfId="45" applyFont="1" applyFill="1" applyBorder="1" applyAlignment="1">
      <alignment vertical="center"/>
    </xf>
    <xf numFmtId="0" fontId="9" fillId="33" borderId="1" xfId="45" applyFont="1" applyFill="1" applyBorder="1" applyAlignment="1">
      <alignment vertical="center"/>
    </xf>
    <xf numFmtId="0" fontId="9" fillId="33" borderId="1" xfId="45" applyFont="1" applyFill="1" applyBorder="1" applyAlignment="1">
      <alignment horizontal="distributed" vertical="center"/>
    </xf>
    <xf numFmtId="185" fontId="9" fillId="33" borderId="43" xfId="45" applyNumberFormat="1" applyFont="1" applyFill="1" applyBorder="1" applyAlignment="1">
      <alignment vertical="center"/>
    </xf>
    <xf numFmtId="185" fontId="9" fillId="33" borderId="43" xfId="45" applyNumberFormat="1" applyFont="1" applyFill="1" applyBorder="1" applyAlignment="1">
      <alignment horizontal="center" vertical="center"/>
    </xf>
    <xf numFmtId="185" fontId="9" fillId="33" borderId="49" xfId="45" applyNumberFormat="1" applyFont="1" applyFill="1" applyBorder="1" applyAlignment="1">
      <alignment vertical="center"/>
    </xf>
    <xf numFmtId="185" fontId="5" fillId="0" borderId="0" xfId="45" applyNumberFormat="1" applyFont="1" applyFill="1"/>
    <xf numFmtId="0" fontId="22" fillId="0" borderId="0" xfId="45" applyFont="1" applyFill="1" applyAlignment="1">
      <alignment vertical="center"/>
    </xf>
    <xf numFmtId="0" fontId="22" fillId="0" borderId="0" xfId="45" applyFont="1" applyFill="1" applyAlignment="1">
      <alignment horizontal="right" vertical="center"/>
    </xf>
    <xf numFmtId="0" fontId="11" fillId="0" borderId="1" xfId="45" applyFont="1" applyFill="1" applyBorder="1" applyAlignment="1"/>
    <xf numFmtId="0" fontId="5" fillId="0" borderId="62" xfId="45" applyFont="1" applyFill="1" applyBorder="1" applyAlignment="1">
      <alignment horizontal="center" vertical="center"/>
    </xf>
    <xf numFmtId="0" fontId="5" fillId="0" borderId="35" xfId="45" applyFont="1" applyFill="1" applyBorder="1"/>
    <xf numFmtId="0" fontId="9" fillId="0" borderId="0" xfId="45" applyFont="1" applyFill="1" applyBorder="1" applyAlignment="1">
      <alignment horizontal="center" vertical="center"/>
    </xf>
    <xf numFmtId="184" fontId="6" fillId="0" borderId="14" xfId="45" applyNumberFormat="1" applyFont="1" applyFill="1" applyBorder="1" applyAlignment="1">
      <alignment horizontal="right" vertical="center"/>
    </xf>
    <xf numFmtId="184" fontId="6" fillId="0" borderId="10" xfId="45" applyNumberFormat="1" applyFont="1" applyFill="1" applyBorder="1" applyAlignment="1">
      <alignment horizontal="right" vertical="center"/>
    </xf>
    <xf numFmtId="184" fontId="6" fillId="0" borderId="12" xfId="45" applyNumberFormat="1" applyFont="1" applyFill="1" applyBorder="1" applyAlignment="1">
      <alignment horizontal="right" vertical="center"/>
    </xf>
    <xf numFmtId="184" fontId="6" fillId="0" borderId="21" xfId="45" applyNumberFormat="1" applyFont="1" applyFill="1" applyBorder="1" applyAlignment="1">
      <alignment horizontal="right" vertical="center"/>
    </xf>
    <xf numFmtId="195" fontId="33" fillId="0" borderId="0" xfId="47" applyNumberFormat="1" applyFont="1" applyFill="1" applyBorder="1" applyAlignment="1">
      <alignment horizontal="right" vertical="center"/>
    </xf>
    <xf numFmtId="195" fontId="33" fillId="0" borderId="65" xfId="47" applyNumberFormat="1" applyFont="1" applyFill="1" applyBorder="1" applyAlignment="1">
      <alignment horizontal="right" vertical="center"/>
    </xf>
    <xf numFmtId="184" fontId="6" fillId="0" borderId="43" xfId="45" applyNumberFormat="1" applyFont="1" applyFill="1" applyBorder="1" applyAlignment="1">
      <alignment horizontal="right" vertical="center"/>
    </xf>
    <xf numFmtId="184" fontId="6" fillId="0" borderId="49" xfId="45" applyNumberFormat="1" applyFont="1" applyFill="1" applyBorder="1" applyAlignment="1">
      <alignment horizontal="right" vertical="center"/>
    </xf>
    <xf numFmtId="0" fontId="4" fillId="0" borderId="0" xfId="45" applyFont="1" applyFill="1" applyAlignment="1">
      <alignment horizontal="right"/>
    </xf>
    <xf numFmtId="38" fontId="6" fillId="0" borderId="14" xfId="36" applyFont="1" applyFill="1" applyBorder="1" applyAlignment="1">
      <alignment vertical="center"/>
    </xf>
    <xf numFmtId="38" fontId="6" fillId="0" borderId="14" xfId="36" applyFont="1" applyFill="1" applyBorder="1" applyAlignment="1">
      <alignment horizontal="right" vertical="center"/>
    </xf>
    <xf numFmtId="38" fontId="6" fillId="0" borderId="47" xfId="36" applyFont="1" applyFill="1" applyBorder="1" applyAlignment="1">
      <alignment horizontal="right" vertical="center"/>
    </xf>
    <xf numFmtId="38" fontId="6" fillId="0" borderId="10" xfId="36" applyFont="1" applyFill="1" applyBorder="1" applyAlignment="1">
      <alignment horizontal="right" vertical="center"/>
    </xf>
    <xf numFmtId="38" fontId="9" fillId="0" borderId="0" xfId="36" applyFont="1" applyFill="1" applyBorder="1" applyAlignment="1">
      <alignment vertical="center"/>
    </xf>
    <xf numFmtId="3" fontId="6" fillId="0" borderId="47" xfId="45" applyNumberFormat="1" applyFont="1" applyFill="1" applyBorder="1" applyAlignment="1">
      <alignment horizontal="right" vertical="center"/>
    </xf>
    <xf numFmtId="184" fontId="6" fillId="0" borderId="47" xfId="45" applyNumberFormat="1" applyFont="1" applyFill="1" applyBorder="1" applyAlignment="1">
      <alignment horizontal="right" vertical="center"/>
    </xf>
    <xf numFmtId="38" fontId="6" fillId="0" borderId="43" xfId="36" applyFont="1" applyFill="1" applyBorder="1" applyAlignment="1">
      <alignment horizontal="right" vertical="center"/>
    </xf>
    <xf numFmtId="38" fontId="6" fillId="0" borderId="48" xfId="36" applyFont="1" applyFill="1" applyBorder="1" applyAlignment="1">
      <alignment horizontal="right" vertical="center"/>
    </xf>
    <xf numFmtId="0" fontId="9" fillId="0" borderId="47" xfId="45" applyFont="1" applyFill="1" applyBorder="1" applyAlignment="1">
      <alignment vertical="center" wrapText="1"/>
    </xf>
    <xf numFmtId="0" fontId="9" fillId="0" borderId="66" xfId="45" applyFont="1" applyFill="1" applyBorder="1" applyAlignment="1">
      <alignment vertical="center" justifyLastLine="1"/>
    </xf>
    <xf numFmtId="0" fontId="9" fillId="0" borderId="9" xfId="45" applyFont="1" applyFill="1" applyBorder="1" applyAlignment="1">
      <alignment horizontal="right" vertical="center" justifyLastLine="1"/>
    </xf>
    <xf numFmtId="0" fontId="9" fillId="0" borderId="9" xfId="45" applyFont="1" applyFill="1" applyBorder="1" applyAlignment="1">
      <alignment vertical="center" justifyLastLine="1"/>
    </xf>
    <xf numFmtId="0" fontId="9" fillId="0" borderId="67" xfId="45" applyFont="1" applyFill="1" applyBorder="1" applyAlignment="1">
      <alignment vertical="center" justifyLastLine="1"/>
    </xf>
    <xf numFmtId="0" fontId="9" fillId="0" borderId="66" xfId="45" applyFont="1" applyFill="1" applyBorder="1" applyAlignment="1">
      <alignment vertical="center"/>
    </xf>
    <xf numFmtId="0" fontId="5" fillId="0" borderId="0" xfId="0" applyFont="1" applyFill="1" applyAlignment="1"/>
    <xf numFmtId="0" fontId="1" fillId="0" borderId="0" xfId="0" applyFont="1" applyFill="1" applyAlignment="1"/>
    <xf numFmtId="0" fontId="9" fillId="0" borderId="11" xfId="0" applyFont="1" applyFill="1" applyBorder="1" applyAlignment="1">
      <alignment horizontal="distributed" justifyLastLine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 vertical="center"/>
    </xf>
    <xf numFmtId="0" fontId="9" fillId="0" borderId="11" xfId="0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84" fontId="5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184" fontId="5" fillId="0" borderId="0" xfId="0" applyNumberFormat="1" applyFont="1" applyFill="1" applyAlignment="1"/>
    <xf numFmtId="0" fontId="0" fillId="0" borderId="0" xfId="0" applyFill="1" applyBorder="1" applyAlignment="1"/>
    <xf numFmtId="38" fontId="1" fillId="0" borderId="0" xfId="0" applyNumberFormat="1" applyFont="1" applyFill="1" applyAlignment="1"/>
    <xf numFmtId="0" fontId="5" fillId="0" borderId="5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38" fontId="5" fillId="0" borderId="0" xfId="0" applyNumberFormat="1" applyFont="1" applyFill="1" applyAlignme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6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4" fillId="0" borderId="24" xfId="36" applyFont="1" applyFill="1" applyBorder="1" applyAlignment="1">
      <alignment horizontal="right" vertical="center"/>
    </xf>
    <xf numFmtId="0" fontId="1" fillId="0" borderId="29" xfId="0" applyFont="1" applyFill="1" applyBorder="1" applyAlignment="1"/>
    <xf numFmtId="0" fontId="11" fillId="0" borderId="1" xfId="0" applyFont="1" applyFill="1" applyBorder="1" applyAlignment="1">
      <alignment horizontal="right"/>
    </xf>
    <xf numFmtId="38" fontId="5" fillId="0" borderId="60" xfId="36" applyFont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9" fillId="0" borderId="0" xfId="0" applyFont="1" applyFill="1" applyAlignment="1"/>
    <xf numFmtId="0" fontId="9" fillId="0" borderId="67" xfId="0" applyFont="1" applyFill="1" applyBorder="1" applyAlignment="1">
      <alignment horizontal="distributed" justifyLastLine="1"/>
    </xf>
    <xf numFmtId="0" fontId="9" fillId="0" borderId="63" xfId="0" applyFont="1" applyFill="1" applyBorder="1" applyAlignment="1">
      <alignment horizontal="distributed" vertical="top" justifyLastLine="1"/>
    </xf>
    <xf numFmtId="0" fontId="9" fillId="0" borderId="43" xfId="0" applyFont="1" applyFill="1" applyBorder="1" applyAlignment="1">
      <alignment horizontal="distributed" vertical="center" justifyLastLine="1"/>
    </xf>
    <xf numFmtId="0" fontId="9" fillId="0" borderId="43" xfId="0" applyFont="1" applyFill="1" applyBorder="1" applyAlignment="1">
      <alignment horizontal="distributed" vertical="top" justifyLastLine="1"/>
    </xf>
    <xf numFmtId="0" fontId="9" fillId="0" borderId="74" xfId="0" applyFont="1" applyFill="1" applyBorder="1" applyAlignment="1">
      <alignment vertical="center"/>
    </xf>
    <xf numFmtId="38" fontId="6" fillId="0" borderId="45" xfId="36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vertical="center"/>
    </xf>
    <xf numFmtId="0" fontId="9" fillId="0" borderId="77" xfId="0" applyFont="1" applyFill="1" applyBorder="1" applyAlignment="1">
      <alignment horizontal="left" vertical="center"/>
    </xf>
    <xf numFmtId="0" fontId="9" fillId="0" borderId="78" xfId="0" applyFont="1" applyFill="1" applyBorder="1" applyAlignment="1">
      <alignment horizontal="left" vertical="center"/>
    </xf>
    <xf numFmtId="0" fontId="9" fillId="0" borderId="79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distributed" vertical="center" justifyLastLine="1"/>
    </xf>
    <xf numFmtId="38" fontId="15" fillId="0" borderId="62" xfId="36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distributed" vertical="center"/>
    </xf>
    <xf numFmtId="38" fontId="7" fillId="0" borderId="62" xfId="36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distributed" vertical="center"/>
    </xf>
    <xf numFmtId="38" fontId="4" fillId="0" borderId="12" xfId="36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distributed" vertical="center"/>
    </xf>
    <xf numFmtId="0" fontId="5" fillId="0" borderId="79" xfId="0" applyFont="1" applyFill="1" applyBorder="1" applyAlignment="1">
      <alignment horizontal="distributed" vertical="center"/>
    </xf>
    <xf numFmtId="38" fontId="11" fillId="0" borderId="1" xfId="36" applyFont="1" applyFill="1" applyBorder="1" applyAlignment="1">
      <alignment horizontal="right"/>
    </xf>
    <xf numFmtId="0" fontId="60" fillId="0" borderId="0" xfId="0" applyFont="1" applyFill="1" applyBorder="1" applyAlignment="1"/>
    <xf numFmtId="0" fontId="43" fillId="0" borderId="0" xfId="0" applyFont="1" applyFill="1" applyBorder="1" applyAlignment="1"/>
    <xf numFmtId="10" fontId="61" fillId="0" borderId="0" xfId="28" applyNumberFormat="1" applyFont="1" applyFill="1" applyBorder="1" applyAlignment="1"/>
    <xf numFmtId="0" fontId="11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80" fontId="6" fillId="0" borderId="2" xfId="29" applyNumberFormat="1" applyFont="1" applyFill="1" applyBorder="1" applyAlignment="1">
      <alignment vertical="center"/>
    </xf>
    <xf numFmtId="181" fontId="6" fillId="0" borderId="12" xfId="36" applyNumberFormat="1" applyFont="1" applyFill="1" applyBorder="1" applyAlignment="1">
      <alignment vertical="center"/>
    </xf>
    <xf numFmtId="180" fontId="6" fillId="0" borderId="12" xfId="29" applyNumberFormat="1" applyFont="1" applyFill="1" applyBorder="1" applyAlignment="1">
      <alignment vertical="center"/>
    </xf>
    <xf numFmtId="181" fontId="6" fillId="0" borderId="21" xfId="36" applyNumberFormat="1" applyFont="1" applyFill="1" applyBorder="1" applyAlignment="1">
      <alignment vertical="center"/>
    </xf>
    <xf numFmtId="181" fontId="18" fillId="0" borderId="86" xfId="36" applyNumberFormat="1" applyFont="1" applyFill="1" applyBorder="1" applyAlignment="1">
      <alignment vertical="center"/>
    </xf>
    <xf numFmtId="180" fontId="18" fillId="0" borderId="86" xfId="29" applyNumberFormat="1" applyFont="1" applyFill="1" applyBorder="1" applyAlignment="1">
      <alignment vertical="center"/>
    </xf>
    <xf numFmtId="181" fontId="18" fillId="0" borderId="83" xfId="36" applyNumberFormat="1" applyFont="1" applyFill="1" applyBorder="1" applyAlignment="1">
      <alignment vertical="center"/>
    </xf>
    <xf numFmtId="196" fontId="6" fillId="0" borderId="4" xfId="36" applyNumberFormat="1" applyFont="1" applyBorder="1" applyAlignment="1">
      <alignment horizontal="right" vertical="center"/>
    </xf>
    <xf numFmtId="196" fontId="6" fillId="0" borderId="2" xfId="36" applyNumberFormat="1" applyFont="1" applyBorder="1" applyAlignment="1">
      <alignment horizontal="right" vertical="center"/>
    </xf>
    <xf numFmtId="196" fontId="6" fillId="0" borderId="3" xfId="36" applyNumberFormat="1" applyFont="1" applyBorder="1" applyAlignment="1">
      <alignment horizontal="right" vertical="center"/>
    </xf>
    <xf numFmtId="197" fontId="6" fillId="0" borderId="43" xfId="36" applyNumberFormat="1" applyFont="1" applyBorder="1" applyAlignment="1">
      <alignment horizontal="right" vertical="center"/>
    </xf>
    <xf numFmtId="197" fontId="6" fillId="0" borderId="49" xfId="36" applyNumberFormat="1" applyFont="1" applyBorder="1" applyAlignment="1">
      <alignment horizontal="right" vertical="center"/>
    </xf>
    <xf numFmtId="0" fontId="11" fillId="0" borderId="0" xfId="45" applyFont="1" applyFill="1" applyAlignment="1"/>
    <xf numFmtId="0" fontId="11" fillId="0" borderId="0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center" readingOrder="1"/>
    </xf>
    <xf numFmtId="181" fontId="4" fillId="0" borderId="2" xfId="36" applyNumberFormat="1" applyFont="1" applyFill="1" applyBorder="1" applyAlignment="1">
      <alignment horizontal="right" vertical="center"/>
    </xf>
    <xf numFmtId="187" fontId="4" fillId="0" borderId="2" xfId="36" applyNumberFormat="1" applyFont="1" applyFill="1" applyBorder="1" applyAlignment="1">
      <alignment horizontal="right" vertical="center"/>
    </xf>
    <xf numFmtId="188" fontId="4" fillId="0" borderId="3" xfId="36" applyNumberFormat="1" applyFont="1" applyFill="1" applyBorder="1" applyAlignment="1">
      <alignment horizontal="right" vertical="center"/>
    </xf>
    <xf numFmtId="0" fontId="1" fillId="0" borderId="0" xfId="45" applyFont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1" fillId="0" borderId="0" xfId="48" applyFont="1" applyBorder="1" applyAlignment="1">
      <alignment horizontal="right"/>
    </xf>
    <xf numFmtId="0" fontId="9" fillId="0" borderId="0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center" vertical="center"/>
    </xf>
    <xf numFmtId="186" fontId="4" fillId="0" borderId="0" xfId="36" applyNumberFormat="1" applyFont="1" applyBorder="1" applyAlignment="1">
      <alignment horizontal="right" vertical="center"/>
    </xf>
    <xf numFmtId="194" fontId="4" fillId="0" borderId="0" xfId="36" applyNumberFormat="1" applyFont="1" applyBorder="1" applyAlignment="1">
      <alignment horizontal="right" vertical="center"/>
    </xf>
    <xf numFmtId="185" fontId="5" fillId="0" borderId="0" xfId="36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49" fontId="1" fillId="0" borderId="0" xfId="0" applyNumberFormat="1" applyFont="1" applyFill="1" applyAlignment="1"/>
    <xf numFmtId="38" fontId="6" fillId="0" borderId="8" xfId="36" applyFont="1" applyBorder="1" applyAlignment="1">
      <alignment vertical="center"/>
    </xf>
    <xf numFmtId="0" fontId="9" fillId="0" borderId="62" xfId="45" applyFont="1" applyFill="1" applyBorder="1" applyAlignment="1">
      <alignment vertical="center"/>
    </xf>
    <xf numFmtId="0" fontId="17" fillId="0" borderId="62" xfId="45" applyFont="1" applyFill="1" applyBorder="1" applyAlignment="1">
      <alignment vertical="center"/>
    </xf>
    <xf numFmtId="185" fontId="1" fillId="0" borderId="0" xfId="45" applyNumberFormat="1" applyFill="1"/>
    <xf numFmtId="3" fontId="6" fillId="0" borderId="10" xfId="36" applyNumberFormat="1" applyFont="1" applyFill="1" applyBorder="1" applyAlignment="1">
      <alignment horizontal="right" vertical="center"/>
    </xf>
    <xf numFmtId="184" fontId="22" fillId="0" borderId="0" xfId="45" applyNumberFormat="1" applyFont="1" applyFill="1" applyAlignment="1">
      <alignment vertical="center"/>
    </xf>
    <xf numFmtId="0" fontId="62" fillId="0" borderId="0" xfId="0" applyFont="1">
      <alignment vertical="center"/>
    </xf>
    <xf numFmtId="38" fontId="1" fillId="0" borderId="0" xfId="45" applyNumberFormat="1" applyFill="1"/>
    <xf numFmtId="56" fontId="1" fillId="0" borderId="0" xfId="45" applyNumberFormat="1" applyFont="1" applyFill="1" applyAlignment="1">
      <alignment vertical="center"/>
    </xf>
    <xf numFmtId="176" fontId="28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Alignment="1">
      <alignment vertical="center"/>
    </xf>
    <xf numFmtId="176" fontId="28" fillId="0" borderId="0" xfId="49" applyNumberFormat="1" applyFont="1" applyFill="1">
      <alignment vertical="center"/>
    </xf>
    <xf numFmtId="176" fontId="5" fillId="0" borderId="0" xfId="36" applyNumberFormat="1" applyFont="1" applyFill="1" applyBorder="1" applyAlignment="1">
      <alignment horizontal="right" vertical="center"/>
    </xf>
    <xf numFmtId="176" fontId="5" fillId="0" borderId="0" xfId="49" applyNumberFormat="1" applyFont="1" applyFill="1" applyBorder="1" applyAlignment="1">
      <alignment horizontal="left" vertical="center"/>
    </xf>
    <xf numFmtId="198" fontId="5" fillId="0" borderId="0" xfId="36" applyNumberFormat="1" applyFont="1" applyFill="1" applyBorder="1" applyAlignment="1">
      <alignment horizontal="right" vertical="center"/>
    </xf>
    <xf numFmtId="185" fontId="5" fillId="0" borderId="0" xfId="49" applyNumberFormat="1" applyFont="1" applyFill="1" applyBorder="1">
      <alignment vertical="center"/>
    </xf>
    <xf numFmtId="176" fontId="9" fillId="0" borderId="0" xfId="49" applyNumberFormat="1" applyFont="1" applyFill="1" applyBorder="1" applyAlignment="1">
      <alignment horizontal="center" vertical="center"/>
    </xf>
    <xf numFmtId="176" fontId="9" fillId="0" borderId="0" xfId="49" applyNumberFormat="1" applyFont="1" applyFill="1" applyBorder="1" applyAlignment="1">
      <alignment horizontal="center"/>
    </xf>
    <xf numFmtId="176" fontId="11" fillId="0" borderId="0" xfId="49" applyNumberFormat="1" applyFont="1" applyFill="1" applyBorder="1" applyAlignment="1">
      <alignment horizontal="distributed" vertical="center"/>
    </xf>
    <xf numFmtId="178" fontId="11" fillId="0" borderId="0" xfId="36" applyNumberFormat="1" applyFont="1" applyFill="1" applyBorder="1" applyAlignment="1">
      <alignment vertical="center"/>
    </xf>
    <xf numFmtId="176" fontId="41" fillId="0" borderId="0" xfId="36" applyNumberFormat="1" applyFont="1" applyFill="1" applyBorder="1" applyAlignment="1">
      <alignment vertical="center"/>
    </xf>
    <xf numFmtId="179" fontId="11" fillId="0" borderId="0" xfId="47" quotePrefix="1" applyNumberFormat="1" applyFont="1" applyFill="1" applyBorder="1" applyAlignment="1">
      <alignment horizontal="right" vertical="top"/>
    </xf>
    <xf numFmtId="177" fontId="11" fillId="0" borderId="0" xfId="47" applyNumberFormat="1" applyFont="1" applyFill="1" applyBorder="1" applyAlignment="1">
      <alignment horizontal="right"/>
    </xf>
    <xf numFmtId="177" fontId="9" fillId="0" borderId="0" xfId="49" applyNumberFormat="1" applyFont="1" applyFill="1" applyBorder="1">
      <alignment vertical="center"/>
    </xf>
    <xf numFmtId="176" fontId="11" fillId="0" borderId="0" xfId="49" applyNumberFormat="1" applyFont="1" applyFill="1" applyBorder="1">
      <alignment vertical="center"/>
    </xf>
    <xf numFmtId="176" fontId="28" fillId="0" borderId="0" xfId="49" applyNumberFormat="1" applyFont="1" applyFill="1" applyAlignment="1">
      <alignment vertical="center"/>
    </xf>
    <xf numFmtId="180" fontId="5" fillId="0" borderId="0" xfId="49" applyNumberFormat="1" applyFont="1" applyFill="1" applyBorder="1">
      <alignment vertical="center"/>
    </xf>
    <xf numFmtId="38" fontId="4" fillId="0" borderId="21" xfId="36" applyFont="1" applyFill="1" applyBorder="1" applyAlignment="1">
      <alignment horizontal="right" vertical="center"/>
    </xf>
    <xf numFmtId="38" fontId="4" fillId="0" borderId="5" xfId="36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 justifyLastLine="1"/>
    </xf>
    <xf numFmtId="0" fontId="63" fillId="0" borderId="0" xfId="45" applyFont="1" applyFill="1"/>
    <xf numFmtId="0" fontId="28" fillId="0" borderId="0" xfId="45" applyFont="1" applyFill="1" applyAlignment="1">
      <alignment vertical="center"/>
    </xf>
    <xf numFmtId="0" fontId="28" fillId="0" borderId="0" xfId="45" applyFont="1" applyFill="1" applyAlignment="1">
      <alignment horizontal="right" vertical="center"/>
    </xf>
    <xf numFmtId="0" fontId="28" fillId="0" borderId="0" xfId="45" applyFont="1" applyFill="1" applyAlignment="1">
      <alignment horizontal="left" vertical="center"/>
    </xf>
    <xf numFmtId="0" fontId="63" fillId="0" borderId="0" xfId="45" applyFont="1" applyFill="1" applyAlignment="1">
      <alignment wrapText="1"/>
    </xf>
    <xf numFmtId="176" fontId="64" fillId="0" borderId="0" xfId="49" applyNumberFormat="1" applyFont="1" applyFill="1" applyBorder="1">
      <alignment vertical="center"/>
    </xf>
    <xf numFmtId="176" fontId="65" fillId="0" borderId="0" xfId="49" applyNumberFormat="1" applyFont="1" applyFill="1" applyBorder="1">
      <alignment vertical="center"/>
    </xf>
    <xf numFmtId="0" fontId="5" fillId="0" borderId="81" xfId="0" applyFont="1" applyFill="1" applyBorder="1" applyAlignment="1">
      <alignment horizontal="right" vertical="center" indent="1"/>
    </xf>
    <xf numFmtId="185" fontId="4" fillId="0" borderId="81" xfId="36" applyNumberFormat="1" applyFont="1" applyFill="1" applyBorder="1" applyAlignment="1">
      <alignment vertical="center"/>
    </xf>
    <xf numFmtId="186" fontId="4" fillId="0" borderId="81" xfId="36" applyNumberFormat="1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38" fontId="4" fillId="0" borderId="73" xfId="36" applyFont="1" applyFill="1" applyBorder="1" applyAlignment="1">
      <alignment horizontal="right" vertical="center"/>
    </xf>
    <xf numFmtId="38" fontId="4" fillId="0" borderId="54" xfId="36" applyFont="1" applyFill="1" applyBorder="1" applyAlignment="1">
      <alignment horizontal="right" vertical="center"/>
    </xf>
    <xf numFmtId="38" fontId="4" fillId="0" borderId="80" xfId="36" applyFont="1" applyFill="1" applyBorder="1" applyAlignment="1">
      <alignment horizontal="right" vertical="center"/>
    </xf>
    <xf numFmtId="38" fontId="4" fillId="0" borderId="58" xfId="36" applyFont="1" applyFill="1" applyBorder="1" applyAlignment="1">
      <alignment horizontal="right" vertical="center"/>
    </xf>
    <xf numFmtId="38" fontId="4" fillId="0" borderId="15" xfId="36" applyFont="1" applyFill="1" applyBorder="1" applyAlignment="1">
      <alignment horizontal="right" vertical="center"/>
    </xf>
    <xf numFmtId="38" fontId="4" fillId="0" borderId="18" xfId="36" applyFont="1" applyFill="1" applyBorder="1" applyAlignment="1">
      <alignment horizontal="right" vertical="center"/>
    </xf>
    <xf numFmtId="0" fontId="5" fillId="0" borderId="2" xfId="45" applyFont="1" applyFill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67" xfId="45" applyFont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185" fontId="4" fillId="0" borderId="111" xfId="36" applyNumberFormat="1" applyFont="1" applyFill="1" applyBorder="1" applyAlignment="1">
      <alignment vertical="center"/>
    </xf>
    <xf numFmtId="185" fontId="4" fillId="0" borderId="112" xfId="36" applyNumberFormat="1" applyFont="1" applyFill="1" applyBorder="1" applyAlignment="1">
      <alignment vertical="center"/>
    </xf>
    <xf numFmtId="185" fontId="4" fillId="0" borderId="86" xfId="36" applyNumberFormat="1" applyFont="1" applyFill="1" applyBorder="1" applyAlignment="1">
      <alignment vertical="center"/>
    </xf>
    <xf numFmtId="0" fontId="9" fillId="0" borderId="74" xfId="45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116" xfId="0" applyFont="1" applyFill="1" applyBorder="1" applyAlignment="1">
      <alignment horizontal="center" vertical="center"/>
    </xf>
    <xf numFmtId="0" fontId="5" fillId="0" borderId="117" xfId="0" applyFont="1" applyFill="1" applyBorder="1" applyAlignment="1">
      <alignment horizontal="center" vertical="center"/>
    </xf>
    <xf numFmtId="38" fontId="5" fillId="0" borderId="86" xfId="36" applyFont="1" applyFill="1" applyBorder="1" applyAlignment="1">
      <alignment horizontal="center" vertical="center"/>
    </xf>
    <xf numFmtId="38" fontId="5" fillId="0" borderId="118" xfId="36" applyFont="1" applyFill="1" applyBorder="1" applyAlignment="1">
      <alignment horizontal="center" vertical="center"/>
    </xf>
    <xf numFmtId="38" fontId="5" fillId="0" borderId="83" xfId="36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0" fontId="9" fillId="0" borderId="80" xfId="45" applyFont="1" applyFill="1" applyBorder="1" applyAlignment="1">
      <alignment horizontal="center" vertical="center"/>
    </xf>
    <xf numFmtId="181" fontId="6" fillId="0" borderId="73" xfId="36" applyNumberFormat="1" applyFont="1" applyFill="1" applyBorder="1" applyAlignment="1">
      <alignment vertical="center"/>
    </xf>
    <xf numFmtId="181" fontId="6" fillId="0" borderId="54" xfId="36" applyNumberFormat="1" applyFont="1" applyFill="1" applyBorder="1" applyAlignment="1">
      <alignment vertical="center"/>
    </xf>
    <xf numFmtId="181" fontId="6" fillId="0" borderId="45" xfId="36" applyNumberFormat="1" applyFont="1" applyFill="1" applyBorder="1" applyAlignment="1">
      <alignment vertical="center"/>
    </xf>
    <xf numFmtId="181" fontId="18" fillId="0" borderId="82" xfId="36" applyNumberFormat="1" applyFont="1" applyFill="1" applyBorder="1" applyAlignment="1">
      <alignment vertical="center"/>
    </xf>
    <xf numFmtId="181" fontId="6" fillId="0" borderId="80" xfId="36" applyNumberFormat="1" applyFont="1" applyFill="1" applyBorder="1" applyAlignment="1">
      <alignment vertical="center"/>
    </xf>
    <xf numFmtId="0" fontId="9" fillId="0" borderId="72" xfId="45" applyFont="1" applyFill="1" applyBorder="1" applyAlignment="1">
      <alignment horizontal="distributed" vertical="center"/>
    </xf>
    <xf numFmtId="0" fontId="9" fillId="0" borderId="78" xfId="45" applyFont="1" applyFill="1" applyBorder="1" applyAlignment="1">
      <alignment horizontal="distributed" vertical="center"/>
    </xf>
    <xf numFmtId="0" fontId="9" fillId="0" borderId="74" xfId="45" applyFont="1" applyFill="1" applyBorder="1" applyAlignment="1">
      <alignment horizontal="distributed" vertical="center"/>
    </xf>
    <xf numFmtId="0" fontId="17" fillId="0" borderId="81" xfId="45" applyFont="1" applyFill="1" applyBorder="1" applyAlignment="1">
      <alignment horizontal="distributed" vertical="center"/>
    </xf>
    <xf numFmtId="0" fontId="9" fillId="0" borderId="79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top"/>
    </xf>
    <xf numFmtId="0" fontId="5" fillId="0" borderId="49" xfId="45" applyFont="1" applyFill="1" applyBorder="1" applyAlignment="1">
      <alignment horizontal="center" vertical="center"/>
    </xf>
    <xf numFmtId="0" fontId="5" fillId="0" borderId="80" xfId="45" applyFont="1" applyFill="1" applyBorder="1" applyAlignment="1">
      <alignment horizontal="center" vertical="center"/>
    </xf>
    <xf numFmtId="181" fontId="4" fillId="0" borderId="54" xfId="36" applyNumberFormat="1" applyFont="1" applyFill="1" applyBorder="1" applyAlignment="1">
      <alignment horizontal="right" vertical="center"/>
    </xf>
    <xf numFmtId="181" fontId="4" fillId="0" borderId="45" xfId="36" applyNumberFormat="1" applyFont="1" applyFill="1" applyBorder="1" applyAlignment="1">
      <alignment horizontal="right" vertical="center"/>
    </xf>
    <xf numFmtId="0" fontId="5" fillId="0" borderId="78" xfId="45" applyFont="1" applyFill="1" applyBorder="1" applyAlignment="1">
      <alignment horizontal="distributed" vertical="center"/>
    </xf>
    <xf numFmtId="0" fontId="5" fillId="0" borderId="74" xfId="45" applyFont="1" applyFill="1" applyBorder="1" applyAlignment="1">
      <alignment horizontal="distributed" vertical="center"/>
    </xf>
    <xf numFmtId="0" fontId="9" fillId="0" borderId="8" xfId="45" applyFont="1" applyBorder="1" applyAlignment="1">
      <alignment horizontal="distributed" vertical="center" justifyLastLine="1"/>
    </xf>
    <xf numFmtId="0" fontId="9" fillId="0" borderId="24" xfId="45" applyFont="1" applyBorder="1" applyAlignment="1">
      <alignment horizontal="distributed" vertical="center" justifyLastLine="1"/>
    </xf>
    <xf numFmtId="0" fontId="9" fillId="0" borderId="80" xfId="45" applyFont="1" applyFill="1" applyBorder="1" applyAlignment="1">
      <alignment horizontal="distributed" vertical="center" justifyLastLine="1"/>
    </xf>
    <xf numFmtId="0" fontId="9" fillId="0" borderId="8" xfId="45" applyFont="1" applyFill="1" applyBorder="1" applyAlignment="1">
      <alignment horizontal="distributed" vertical="center" justifyLastLine="1"/>
    </xf>
    <xf numFmtId="0" fontId="9" fillId="0" borderId="24" xfId="45" applyFont="1" applyFill="1" applyBorder="1" applyAlignment="1">
      <alignment horizontal="distributed" vertical="center" justifyLastLine="1"/>
    </xf>
    <xf numFmtId="3" fontId="18" fillId="0" borderId="62" xfId="36" applyNumberFormat="1" applyFont="1" applyFill="1" applyBorder="1" applyAlignment="1">
      <alignment vertical="center"/>
    </xf>
    <xf numFmtId="3" fontId="6" fillId="0" borderId="62" xfId="36" applyNumberFormat="1" applyFont="1" applyFill="1" applyBorder="1" applyAlignment="1">
      <alignment vertical="center"/>
    </xf>
    <xf numFmtId="3" fontId="6" fillId="0" borderId="62" xfId="36" applyNumberFormat="1" applyFont="1" applyFill="1" applyBorder="1" applyAlignment="1">
      <alignment horizontal="right" vertical="center"/>
    </xf>
    <xf numFmtId="3" fontId="6" fillId="0" borderId="63" xfId="36" applyNumberFormat="1" applyFont="1" applyFill="1" applyBorder="1" applyAlignment="1">
      <alignment vertical="center"/>
    </xf>
    <xf numFmtId="185" fontId="4" fillId="0" borderId="62" xfId="36" applyNumberFormat="1" applyFont="1" applyFill="1" applyBorder="1" applyAlignment="1">
      <alignment vertical="center"/>
    </xf>
    <xf numFmtId="0" fontId="5" fillId="0" borderId="30" xfId="45" applyFont="1" applyFill="1" applyBorder="1" applyAlignment="1">
      <alignment horizontal="distributed" vertical="center"/>
    </xf>
    <xf numFmtId="0" fontId="5" fillId="0" borderId="26" xfId="45" applyFont="1" applyFill="1" applyBorder="1" applyAlignment="1">
      <alignment horizontal="distributed" vertical="center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43" xfId="45" applyFont="1" applyFill="1" applyBorder="1" applyAlignment="1">
      <alignment horizontal="distributed" vertical="center" justifyLastLine="1"/>
    </xf>
    <xf numFmtId="0" fontId="5" fillId="0" borderId="49" xfId="45" applyFont="1" applyFill="1" applyBorder="1" applyAlignment="1">
      <alignment horizontal="distributed" vertical="center" justifyLastLine="1"/>
    </xf>
    <xf numFmtId="0" fontId="9" fillId="0" borderId="8" xfId="45" applyFont="1" applyBorder="1" applyAlignment="1">
      <alignment horizontal="center" vertical="center"/>
    </xf>
    <xf numFmtId="0" fontId="9" fillId="0" borderId="24" xfId="45" applyFont="1" applyBorder="1" applyAlignment="1">
      <alignment horizontal="center" vertical="center"/>
    </xf>
    <xf numFmtId="196" fontId="6" fillId="0" borderId="54" xfId="36" applyNumberFormat="1" applyFont="1" applyBorder="1" applyAlignment="1">
      <alignment horizontal="right" vertical="center"/>
    </xf>
    <xf numFmtId="196" fontId="6" fillId="0" borderId="45" xfId="36" applyNumberFormat="1" applyFont="1" applyBorder="1" applyAlignment="1">
      <alignment horizontal="right" vertical="center"/>
    </xf>
    <xf numFmtId="197" fontId="6" fillId="0" borderId="63" xfId="36" applyNumberFormat="1" applyFont="1" applyBorder="1" applyAlignment="1">
      <alignment horizontal="right" vertical="center"/>
    </xf>
    <xf numFmtId="0" fontId="9" fillId="0" borderId="25" xfId="45" applyFont="1" applyBorder="1" applyAlignment="1">
      <alignment horizontal="center" vertical="center"/>
    </xf>
    <xf numFmtId="0" fontId="9" fillId="0" borderId="26" xfId="45" applyFont="1" applyBorder="1" applyAlignment="1">
      <alignment horizontal="center" vertical="center"/>
    </xf>
    <xf numFmtId="0" fontId="9" fillId="0" borderId="72" xfId="45" applyFont="1" applyBorder="1" applyAlignment="1">
      <alignment horizontal="center" vertical="center"/>
    </xf>
    <xf numFmtId="0" fontId="9" fillId="0" borderId="78" xfId="45" applyFont="1" applyBorder="1" applyAlignment="1">
      <alignment horizontal="distributed" vertical="center"/>
    </xf>
    <xf numFmtId="0" fontId="9" fillId="0" borderId="74" xfId="45" applyFont="1" applyBorder="1" applyAlignment="1">
      <alignment horizontal="distributed" vertical="center"/>
    </xf>
    <xf numFmtId="0" fontId="9" fillId="0" borderId="74" xfId="45" applyFont="1" applyBorder="1" applyAlignment="1">
      <alignment vertical="center"/>
    </xf>
    <xf numFmtId="0" fontId="9" fillId="0" borderId="26" xfId="45" applyFont="1" applyBorder="1" applyAlignment="1">
      <alignment vertical="center"/>
    </xf>
    <xf numFmtId="38" fontId="6" fillId="0" borderId="54" xfId="36" applyFont="1" applyFill="1" applyBorder="1" applyAlignment="1">
      <alignment vertical="center" shrinkToFit="1"/>
    </xf>
    <xf numFmtId="38" fontId="6" fillId="0" borderId="45" xfId="36" applyFont="1" applyFill="1" applyBorder="1" applyAlignment="1">
      <alignment vertical="center" shrinkToFit="1"/>
    </xf>
    <xf numFmtId="38" fontId="6" fillId="0" borderId="80" xfId="36" applyFont="1" applyFill="1" applyBorder="1" applyAlignment="1">
      <alignment vertical="center" shrinkToFit="1"/>
    </xf>
    <xf numFmtId="194" fontId="4" fillId="0" borderId="21" xfId="36" applyNumberFormat="1" applyFont="1" applyBorder="1" applyAlignment="1">
      <alignment vertical="center"/>
    </xf>
    <xf numFmtId="185" fontId="4" fillId="0" borderId="54" xfId="36" applyNumberFormat="1" applyFont="1" applyBorder="1" applyAlignment="1">
      <alignment vertical="center"/>
    </xf>
    <xf numFmtId="0" fontId="5" fillId="0" borderId="26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shrinkToFit="1"/>
    </xf>
    <xf numFmtId="0" fontId="9" fillId="0" borderId="43" xfId="45" applyFont="1" applyBorder="1" applyAlignment="1">
      <alignment horizontal="distributed" vertical="center"/>
    </xf>
    <xf numFmtId="0" fontId="9" fillId="0" borderId="49" xfId="45" applyFont="1" applyBorder="1" applyAlignment="1">
      <alignment horizontal="distributed" vertical="center"/>
    </xf>
    <xf numFmtId="0" fontId="9" fillId="0" borderId="63" xfId="45" applyFont="1" applyBorder="1" applyAlignment="1">
      <alignment horizontal="center" vertical="center"/>
    </xf>
    <xf numFmtId="190" fontId="4" fillId="0" borderId="62" xfId="45" applyNumberFormat="1" applyFont="1" applyBorder="1" applyAlignment="1">
      <alignment horizontal="right" vertical="center"/>
    </xf>
    <xf numFmtId="190" fontId="4" fillId="0" borderId="63" xfId="45" applyNumberFormat="1" applyFont="1" applyBorder="1" applyAlignment="1">
      <alignment horizontal="right" vertical="center"/>
    </xf>
    <xf numFmtId="0" fontId="5" fillId="0" borderId="30" xfId="45" applyFont="1" applyBorder="1" applyAlignment="1">
      <alignment horizontal="distributed" vertical="center"/>
    </xf>
    <xf numFmtId="0" fontId="5" fillId="0" borderId="26" xfId="45" applyFont="1" applyBorder="1" applyAlignment="1">
      <alignment horizontal="distributed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67" xfId="45" applyFont="1" applyFill="1" applyBorder="1" applyAlignment="1">
      <alignment horizontal="center" vertical="center"/>
    </xf>
    <xf numFmtId="3" fontId="4" fillId="0" borderId="62" xfId="36" applyNumberFormat="1" applyFont="1" applyBorder="1" applyAlignment="1">
      <alignment horizontal="right" vertical="center"/>
    </xf>
    <xf numFmtId="0" fontId="19" fillId="0" borderId="8" xfId="45" applyFont="1" applyBorder="1" applyAlignment="1">
      <alignment horizontal="center" vertical="center" wrapText="1"/>
    </xf>
    <xf numFmtId="0" fontId="11" fillId="0" borderId="35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20" fillId="0" borderId="8" xfId="45" applyFont="1" applyFill="1" applyBorder="1" applyAlignment="1">
      <alignment horizontal="center" vertical="center" wrapText="1"/>
    </xf>
    <xf numFmtId="0" fontId="20" fillId="0" borderId="19" xfId="45" applyFont="1" applyFill="1" applyBorder="1" applyAlignment="1">
      <alignment horizontal="center" vertical="center" wrapText="1"/>
    </xf>
    <xf numFmtId="0" fontId="9" fillId="0" borderId="49" xfId="45" applyFont="1" applyFill="1" applyBorder="1" applyAlignment="1">
      <alignment horizontal="distributed" vertical="center"/>
    </xf>
    <xf numFmtId="0" fontId="9" fillId="0" borderId="67" xfId="45" applyFont="1" applyFill="1" applyBorder="1"/>
    <xf numFmtId="0" fontId="9" fillId="0" borderId="62" xfId="45" applyFont="1" applyFill="1" applyBorder="1" applyAlignment="1">
      <alignment horizontal="center"/>
    </xf>
    <xf numFmtId="0" fontId="9" fillId="0" borderId="63" xfId="45" applyFont="1" applyFill="1" applyBorder="1"/>
    <xf numFmtId="185" fontId="9" fillId="33" borderId="63" xfId="45" applyNumberFormat="1" applyFont="1" applyFill="1" applyBorder="1" applyAlignment="1">
      <alignment vertical="center"/>
    </xf>
    <xf numFmtId="0" fontId="29" fillId="33" borderId="35" xfId="45" applyFont="1" applyFill="1" applyBorder="1" applyAlignment="1">
      <alignment horizontal="distributed" vertical="center"/>
    </xf>
    <xf numFmtId="0" fontId="9" fillId="33" borderId="35" xfId="45" applyFont="1" applyFill="1" applyBorder="1" applyAlignment="1">
      <alignment horizontal="distributed" vertical="center"/>
    </xf>
    <xf numFmtId="0" fontId="9" fillId="33" borderId="38" xfId="45" applyFont="1" applyFill="1" applyBorder="1" applyAlignment="1">
      <alignment horizontal="distributed" vertical="center"/>
    </xf>
    <xf numFmtId="0" fontId="5" fillId="0" borderId="1" xfId="45" applyFont="1" applyFill="1" applyBorder="1" applyAlignment="1">
      <alignment horizontal="center" vertical="center"/>
    </xf>
    <xf numFmtId="0" fontId="19" fillId="0" borderId="48" xfId="45" applyFont="1" applyFill="1" applyBorder="1" applyAlignment="1">
      <alignment horizontal="centerContinuous" vertical="center"/>
    </xf>
    <xf numFmtId="0" fontId="9" fillId="0" borderId="0" xfId="45" applyFont="1" applyFill="1" applyBorder="1" applyAlignment="1">
      <alignment vertical="center"/>
    </xf>
    <xf numFmtId="0" fontId="19" fillId="0" borderId="63" xfId="45" applyFont="1" applyFill="1" applyBorder="1" applyAlignment="1">
      <alignment vertical="center"/>
    </xf>
    <xf numFmtId="184" fontId="6" fillId="0" borderId="62" xfId="45" applyNumberFormat="1" applyFont="1" applyFill="1" applyBorder="1" applyAlignment="1">
      <alignment horizontal="right" vertical="center"/>
    </xf>
    <xf numFmtId="0" fontId="9" fillId="0" borderId="25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justify"/>
    </xf>
    <xf numFmtId="0" fontId="9" fillId="0" borderId="30" xfId="45" applyFont="1" applyFill="1" applyBorder="1" applyAlignment="1">
      <alignment horizontal="center" vertical="center"/>
    </xf>
    <xf numFmtId="0" fontId="9" fillId="0" borderId="30" xfId="45" applyFont="1" applyFill="1" applyBorder="1" applyAlignment="1">
      <alignment horizontal="left" vertical="center"/>
    </xf>
    <xf numFmtId="0" fontId="9" fillId="0" borderId="72" xfId="45" applyFont="1" applyFill="1" applyBorder="1" applyAlignment="1">
      <alignment horizontal="left" vertical="center"/>
    </xf>
    <xf numFmtId="0" fontId="9" fillId="0" borderId="26" xfId="45" applyFont="1" applyFill="1" applyBorder="1" applyAlignment="1">
      <alignment horizontal="left" vertical="center"/>
    </xf>
    <xf numFmtId="38" fontId="6" fillId="0" borderId="62" xfId="36" applyFont="1" applyFill="1" applyBorder="1" applyAlignment="1">
      <alignment vertical="center"/>
    </xf>
    <xf numFmtId="0" fontId="9" fillId="0" borderId="30" xfId="45" applyFont="1" applyFill="1" applyBorder="1" applyAlignment="1">
      <alignment vertical="center"/>
    </xf>
    <xf numFmtId="0" fontId="9" fillId="0" borderId="72" xfId="45" applyFont="1" applyFill="1" applyBorder="1" applyAlignment="1">
      <alignment vertical="center"/>
    </xf>
    <xf numFmtId="0" fontId="9" fillId="0" borderId="26" xfId="45" applyFont="1" applyFill="1" applyBorder="1" applyAlignment="1">
      <alignment vertical="center"/>
    </xf>
    <xf numFmtId="0" fontId="9" fillId="0" borderId="30" xfId="45" applyFont="1" applyFill="1" applyBorder="1" applyAlignment="1">
      <alignment horizontal="distributed" vertical="center"/>
    </xf>
    <xf numFmtId="0" fontId="9" fillId="0" borderId="26" xfId="45" applyFont="1" applyFill="1" applyBorder="1" applyAlignment="1">
      <alignment horizontal="center" vertical="center"/>
    </xf>
    <xf numFmtId="181" fontId="4" fillId="0" borderId="63" xfId="36" applyNumberFormat="1" applyFont="1" applyFill="1" applyBorder="1" applyAlignment="1">
      <alignment horizontal="right" vertical="center"/>
    </xf>
    <xf numFmtId="181" fontId="4" fillId="0" borderId="43" xfId="36" applyNumberFormat="1" applyFont="1" applyFill="1" applyBorder="1" applyAlignment="1">
      <alignment horizontal="right" vertical="center"/>
    </xf>
    <xf numFmtId="187" fontId="4" fillId="0" borderId="43" xfId="36" applyNumberFormat="1" applyFont="1" applyFill="1" applyBorder="1" applyAlignment="1">
      <alignment horizontal="right" vertical="center"/>
    </xf>
    <xf numFmtId="188" fontId="4" fillId="0" borderId="49" xfId="36" applyNumberFormat="1" applyFont="1" applyFill="1" applyBorder="1" applyAlignment="1">
      <alignment horizontal="right" vertical="center"/>
    </xf>
    <xf numFmtId="181" fontId="5" fillId="0" borderId="0" xfId="45" applyNumberFormat="1" applyFont="1" applyFill="1" applyAlignment="1">
      <alignment vertical="center"/>
    </xf>
    <xf numFmtId="181" fontId="1" fillId="0" borderId="0" xfId="45" applyNumberFormat="1" applyFill="1"/>
    <xf numFmtId="180" fontId="6" fillId="0" borderId="4" xfId="36" applyNumberFormat="1" applyFont="1" applyFill="1" applyBorder="1" applyAlignment="1">
      <alignment horizontal="right" vertical="center"/>
    </xf>
    <xf numFmtId="192" fontId="4" fillId="0" borderId="29" xfId="36" applyNumberFormat="1" applyFont="1" applyFill="1" applyBorder="1" applyAlignment="1">
      <alignment horizontal="right" vertical="center"/>
    </xf>
    <xf numFmtId="192" fontId="4" fillId="0" borderId="30" xfId="36" applyNumberFormat="1" applyFont="1" applyFill="1" applyBorder="1" applyAlignment="1">
      <alignment horizontal="right" vertical="center"/>
    </xf>
    <xf numFmtId="200" fontId="4" fillId="0" borderId="29" xfId="36" applyNumberFormat="1" applyFont="1" applyFill="1" applyBorder="1" applyAlignment="1">
      <alignment horizontal="right" vertical="center"/>
    </xf>
    <xf numFmtId="200" fontId="4" fillId="0" borderId="30" xfId="36" applyNumberFormat="1" applyFont="1" applyFill="1" applyBorder="1" applyAlignment="1">
      <alignment horizontal="right" vertical="center"/>
    </xf>
    <xf numFmtId="190" fontId="4" fillId="0" borderId="36" xfId="36" applyNumberFormat="1" applyFont="1" applyFill="1" applyBorder="1" applyAlignment="1">
      <alignment horizontal="right" vertical="center"/>
    </xf>
    <xf numFmtId="190" fontId="4" fillId="0" borderId="38" xfId="36" applyNumberFormat="1" applyFont="1" applyFill="1" applyBorder="1" applyAlignment="1">
      <alignment horizontal="right" vertical="center"/>
    </xf>
    <xf numFmtId="0" fontId="6" fillId="0" borderId="4" xfId="36" applyNumberFormat="1" applyFont="1" applyBorder="1" applyAlignment="1">
      <alignment horizontal="right" vertical="center"/>
    </xf>
    <xf numFmtId="3" fontId="6" fillId="0" borderId="4" xfId="36" applyNumberFormat="1" applyFont="1" applyBorder="1" applyAlignment="1">
      <alignment horizontal="right" vertical="center"/>
    </xf>
    <xf numFmtId="0" fontId="6" fillId="0" borderId="2" xfId="36" applyNumberFormat="1" applyFont="1" applyBorder="1" applyAlignment="1">
      <alignment horizontal="right" vertical="center"/>
    </xf>
    <xf numFmtId="0" fontId="6" fillId="0" borderId="5" xfId="36" applyNumberFormat="1" applyFont="1" applyBorder="1" applyAlignment="1">
      <alignment horizontal="right" vertical="center"/>
    </xf>
    <xf numFmtId="38" fontId="6" fillId="0" borderId="4" xfId="35" applyFont="1" applyBorder="1" applyAlignment="1">
      <alignment horizontal="right" vertical="center"/>
    </xf>
    <xf numFmtId="38" fontId="6" fillId="0" borderId="2" xfId="35" applyFont="1" applyBorder="1" applyAlignment="1">
      <alignment horizontal="right" vertical="center"/>
    </xf>
    <xf numFmtId="38" fontId="6" fillId="0" borderId="3" xfId="35" applyFont="1" applyBorder="1" applyAlignment="1">
      <alignment horizontal="right" vertical="center"/>
    </xf>
    <xf numFmtId="0" fontId="1" fillId="0" borderId="0" xfId="45" applyNumberFormat="1" applyFont="1" applyFill="1" applyAlignment="1">
      <alignment vertical="center"/>
    </xf>
    <xf numFmtId="4" fontId="1" fillId="0" borderId="0" xfId="45" applyNumberFormat="1" applyFont="1" applyFill="1" applyAlignment="1">
      <alignment vertical="center"/>
    </xf>
    <xf numFmtId="0" fontId="1" fillId="0" borderId="0" xfId="45" applyNumberFormat="1" applyFont="1" applyFill="1"/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9" xfId="48" applyFont="1" applyBorder="1" applyAlignment="1">
      <alignment horizontal="right" vertical="center"/>
    </xf>
    <xf numFmtId="0" fontId="6" fillId="0" borderId="4" xfId="36" applyNumberFormat="1" applyFont="1" applyFill="1" applyBorder="1" applyAlignment="1">
      <alignment vertical="center" shrinkToFit="1"/>
    </xf>
    <xf numFmtId="0" fontId="6" fillId="0" borderId="5" xfId="36" applyNumberFormat="1" applyFont="1" applyFill="1" applyBorder="1" applyAlignment="1">
      <alignment vertical="center" shrinkToFit="1"/>
    </xf>
    <xf numFmtId="40" fontId="6" fillId="0" borderId="4" xfId="35" applyNumberFormat="1" applyFont="1" applyFill="1" applyBorder="1" applyAlignment="1">
      <alignment vertical="center" shrinkToFit="1"/>
    </xf>
    <xf numFmtId="40" fontId="6" fillId="0" borderId="2" xfId="35" applyNumberFormat="1" applyFont="1" applyFill="1" applyBorder="1" applyAlignment="1">
      <alignment vertical="center" shrinkToFit="1"/>
    </xf>
    <xf numFmtId="40" fontId="6" fillId="0" borderId="8" xfId="35" applyNumberFormat="1" applyFont="1" applyFill="1" applyBorder="1" applyAlignment="1">
      <alignment vertical="center" shrinkToFit="1"/>
    </xf>
    <xf numFmtId="0" fontId="6" fillId="0" borderId="24" xfId="36" applyNumberFormat="1" applyFont="1" applyFill="1" applyBorder="1" applyAlignment="1">
      <alignment vertical="center" shrinkToFit="1"/>
    </xf>
    <xf numFmtId="193" fontId="6" fillId="0" borderId="5" xfId="36" applyNumberFormat="1" applyFont="1" applyFill="1" applyBorder="1" applyAlignment="1">
      <alignment vertical="center" shrinkToFit="1"/>
    </xf>
    <xf numFmtId="2" fontId="6" fillId="0" borderId="4" xfId="36" applyNumberFormat="1" applyFont="1" applyFill="1" applyBorder="1" applyAlignment="1">
      <alignment vertical="center" shrinkToFit="1"/>
    </xf>
    <xf numFmtId="2" fontId="6" fillId="0" borderId="8" xfId="36" applyNumberFormat="1" applyFont="1" applyFill="1" applyBorder="1" applyAlignment="1">
      <alignment vertical="center" shrinkToFit="1"/>
    </xf>
    <xf numFmtId="0" fontId="11" fillId="0" borderId="0" xfId="45" applyFont="1" applyFill="1" applyAlignment="1">
      <alignment horizontal="left" vertical="center"/>
    </xf>
    <xf numFmtId="3" fontId="1" fillId="0" borderId="0" xfId="45" applyNumberFormat="1" applyFont="1" applyAlignment="1">
      <alignment vertical="center"/>
    </xf>
    <xf numFmtId="38" fontId="6" fillId="0" borderId="62" xfId="35" applyFont="1" applyFill="1" applyBorder="1" applyAlignment="1">
      <alignment horizontal="right" vertical="center"/>
    </xf>
    <xf numFmtId="38" fontId="6" fillId="0" borderId="14" xfId="35" applyFont="1" applyFill="1" applyBorder="1" applyAlignment="1">
      <alignment horizontal="right" vertical="center"/>
    </xf>
    <xf numFmtId="38" fontId="6" fillId="0" borderId="10" xfId="35" applyFont="1" applyFill="1" applyBorder="1" applyAlignment="1">
      <alignment horizontal="right" vertical="center"/>
    </xf>
    <xf numFmtId="38" fontId="6" fillId="0" borderId="43" xfId="35" applyFont="1" applyFill="1" applyBorder="1" applyAlignment="1">
      <alignment horizontal="right" vertical="center"/>
    </xf>
    <xf numFmtId="200" fontId="4" fillId="0" borderId="14" xfId="45" applyNumberFormat="1" applyFont="1" applyBorder="1" applyAlignment="1">
      <alignment horizontal="right" vertical="center"/>
    </xf>
    <xf numFmtId="200" fontId="4" fillId="0" borderId="43" xfId="45" applyNumberFormat="1" applyFont="1" applyBorder="1" applyAlignment="1">
      <alignment horizontal="right" vertical="center"/>
    </xf>
    <xf numFmtId="192" fontId="4" fillId="0" borderId="10" xfId="45" applyNumberFormat="1" applyFont="1" applyFill="1" applyBorder="1" applyAlignment="1">
      <alignment horizontal="right" vertical="center"/>
    </xf>
    <xf numFmtId="38" fontId="4" fillId="0" borderId="2" xfId="36" applyFont="1" applyFill="1" applyBorder="1" applyAlignment="1">
      <alignment vertical="center"/>
    </xf>
    <xf numFmtId="3" fontId="4" fillId="0" borderId="63" xfId="36" applyNumberFormat="1" applyFont="1" applyFill="1" applyBorder="1" applyAlignment="1">
      <alignment horizontal="right" vertical="center"/>
    </xf>
    <xf numFmtId="0" fontId="11" fillId="0" borderId="0" xfId="45" applyFont="1" applyFill="1" applyAlignment="1">
      <alignment horizontal="left"/>
    </xf>
    <xf numFmtId="38" fontId="6" fillId="0" borderId="12" xfId="35" applyFont="1" applyBorder="1" applyAlignment="1">
      <alignment horizontal="right" vertical="center"/>
    </xf>
    <xf numFmtId="38" fontId="6" fillId="0" borderId="21" xfId="35" applyFont="1" applyBorder="1" applyAlignment="1">
      <alignment horizontal="right" vertical="center"/>
    </xf>
    <xf numFmtId="185" fontId="6" fillId="0" borderId="73" xfId="35" applyNumberFormat="1" applyFont="1" applyBorder="1" applyAlignment="1">
      <alignment horizontal="right" vertical="center"/>
    </xf>
    <xf numFmtId="182" fontId="6" fillId="0" borderId="59" xfId="35" applyNumberFormat="1" applyFont="1" applyFill="1" applyBorder="1" applyAlignment="1">
      <alignment vertical="center" shrinkToFit="1"/>
    </xf>
    <xf numFmtId="182" fontId="6" fillId="0" borderId="41" xfId="35" applyNumberFormat="1" applyFont="1" applyFill="1" applyBorder="1" applyAlignment="1">
      <alignment vertical="center" shrinkToFit="1"/>
    </xf>
    <xf numFmtId="182" fontId="6" fillId="0" borderId="61" xfId="35" applyNumberFormat="1" applyFont="1" applyFill="1" applyBorder="1" applyAlignment="1">
      <alignment vertical="center" shrinkToFit="1"/>
    </xf>
    <xf numFmtId="0" fontId="6" fillId="33" borderId="62" xfId="45" applyNumberFormat="1" applyFont="1" applyFill="1" applyBorder="1" applyAlignment="1">
      <alignment vertical="center"/>
    </xf>
    <xf numFmtId="3" fontId="6" fillId="33" borderId="62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vertical="center"/>
    </xf>
    <xf numFmtId="3" fontId="6" fillId="33" borderId="14" xfId="45" applyNumberFormat="1" applyFont="1" applyFill="1" applyBorder="1" applyAlignment="1">
      <alignment vertical="center"/>
    </xf>
    <xf numFmtId="0" fontId="6" fillId="33" borderId="10" xfId="45" applyNumberFormat="1" applyFont="1" applyFill="1" applyBorder="1" applyAlignment="1">
      <alignment vertical="center"/>
    </xf>
    <xf numFmtId="0" fontId="6" fillId="33" borderId="14" xfId="45" applyNumberFormat="1" applyFont="1" applyFill="1" applyBorder="1" applyAlignment="1">
      <alignment horizontal="right" vertical="center"/>
    </xf>
    <xf numFmtId="3" fontId="6" fillId="33" borderId="14" xfId="45" applyNumberFormat="1" applyFont="1" applyFill="1" applyBorder="1" applyAlignment="1">
      <alignment horizontal="right" vertical="center"/>
    </xf>
    <xf numFmtId="0" fontId="6" fillId="33" borderId="10" xfId="45" applyNumberFormat="1" applyFont="1" applyFill="1" applyBorder="1" applyAlignment="1">
      <alignment horizontal="right" vertical="center"/>
    </xf>
    <xf numFmtId="0" fontId="9" fillId="0" borderId="62" xfId="45" applyFont="1" applyFill="1" applyBorder="1" applyAlignment="1">
      <alignment horizontal="distributed" vertical="center" shrinkToFit="1"/>
    </xf>
    <xf numFmtId="3" fontId="6" fillId="0" borderId="0" xfId="36" applyNumberFormat="1" applyFont="1" applyFill="1" applyBorder="1" applyAlignment="1">
      <alignment vertical="center"/>
    </xf>
    <xf numFmtId="0" fontId="9" fillId="0" borderId="87" xfId="45" applyFont="1" applyFill="1" applyBorder="1" applyAlignment="1">
      <alignment horizontal="center" vertical="center" justifyLastLine="1"/>
    </xf>
    <xf numFmtId="3" fontId="18" fillId="0" borderId="0" xfId="36" applyNumberFormat="1" applyFont="1" applyFill="1" applyBorder="1" applyAlignment="1">
      <alignment vertical="center" justifyLastLine="1"/>
    </xf>
    <xf numFmtId="0" fontId="6" fillId="0" borderId="0" xfId="45" applyFont="1" applyFill="1" applyBorder="1" applyAlignment="1"/>
    <xf numFmtId="3" fontId="6" fillId="0" borderId="0" xfId="36" applyNumberFormat="1" applyFont="1" applyFill="1" applyBorder="1" applyAlignment="1">
      <alignment vertical="center" shrinkToFit="1"/>
    </xf>
    <xf numFmtId="0" fontId="6" fillId="0" borderId="0" xfId="45" applyFont="1" applyFill="1" applyBorder="1" applyAlignment="1">
      <alignment vertical="center"/>
    </xf>
    <xf numFmtId="0" fontId="6" fillId="0" borderId="0" xfId="45" applyFont="1" applyFill="1" applyAlignment="1"/>
    <xf numFmtId="181" fontId="4" fillId="0" borderId="45" xfId="35" applyNumberFormat="1" applyFont="1" applyFill="1" applyBorder="1" applyAlignment="1">
      <alignment horizontal="right" vertical="center"/>
    </xf>
    <xf numFmtId="181" fontId="4" fillId="0" borderId="2" xfId="35" applyNumberFormat="1" applyFont="1" applyFill="1" applyBorder="1" applyAlignment="1">
      <alignment horizontal="right" vertical="center"/>
    </xf>
    <xf numFmtId="181" fontId="4" fillId="0" borderId="14" xfId="35" applyNumberFormat="1" applyFont="1" applyFill="1" applyBorder="1" applyAlignment="1">
      <alignment horizontal="right" vertical="top"/>
    </xf>
    <xf numFmtId="181" fontId="4" fillId="0" borderId="14" xfId="35" applyNumberFormat="1" applyFont="1" applyFill="1" applyBorder="1" applyAlignment="1">
      <alignment horizontal="right" vertical="center"/>
    </xf>
    <xf numFmtId="188" fontId="4" fillId="0" borderId="10" xfId="35" applyNumberFormat="1" applyFont="1" applyFill="1" applyBorder="1" applyAlignment="1">
      <alignment horizontal="right" vertical="center"/>
    </xf>
    <xf numFmtId="187" fontId="4" fillId="0" borderId="4" xfId="35" applyNumberFormat="1" applyFont="1" applyFill="1" applyBorder="1" applyAlignment="1">
      <alignment horizontal="right" vertical="top"/>
    </xf>
    <xf numFmtId="181" fontId="4" fillId="0" borderId="4" xfId="35" applyNumberFormat="1" applyFont="1" applyFill="1" applyBorder="1" applyAlignment="1">
      <alignment horizontal="right" vertical="center"/>
    </xf>
    <xf numFmtId="181" fontId="4" fillId="0" borderId="5" xfId="35" applyNumberFormat="1" applyFont="1" applyFill="1" applyBorder="1" applyAlignment="1">
      <alignment horizontal="right" vertical="center"/>
    </xf>
    <xf numFmtId="187" fontId="4" fillId="0" borderId="14" xfId="35" applyNumberFormat="1" applyFont="1" applyFill="1" applyBorder="1" applyAlignment="1">
      <alignment horizontal="right" vertical="top"/>
    </xf>
    <xf numFmtId="0" fontId="11" fillId="0" borderId="9" xfId="45" applyFont="1" applyFill="1" applyBorder="1" applyAlignment="1">
      <alignment horizontal="right" vertical="center"/>
    </xf>
    <xf numFmtId="0" fontId="11" fillId="0" borderId="0" xfId="45" applyFont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3" fontId="6" fillId="0" borderId="14" xfId="36" applyNumberFormat="1" applyFont="1" applyBorder="1" applyAlignment="1">
      <alignment horizontal="right" vertical="center"/>
    </xf>
    <xf numFmtId="0" fontId="11" fillId="0" borderId="62" xfId="45" applyFont="1" applyFill="1" applyBorder="1" applyAlignment="1">
      <alignment horizontal="distributed" vertical="center" shrinkToFit="1"/>
    </xf>
    <xf numFmtId="0" fontId="1" fillId="0" borderId="0" xfId="45" applyFont="1" applyBorder="1"/>
    <xf numFmtId="0" fontId="67" fillId="0" borderId="0" xfId="46" applyFont="1">
      <alignment vertical="center"/>
    </xf>
    <xf numFmtId="3" fontId="67" fillId="0" borderId="0" xfId="46" applyNumberFormat="1" applyFont="1">
      <alignment vertical="center"/>
    </xf>
    <xf numFmtId="0" fontId="11" fillId="0" borderId="9" xfId="45" applyFont="1" applyFill="1" applyBorder="1" applyAlignment="1">
      <alignment horizontal="center" vertical="center"/>
    </xf>
    <xf numFmtId="0" fontId="11" fillId="0" borderId="1" xfId="45" applyFont="1" applyFill="1" applyBorder="1" applyAlignment="1">
      <alignment horizontal="center" vertical="center"/>
    </xf>
    <xf numFmtId="0" fontId="11" fillId="0" borderId="29" xfId="45" applyFont="1" applyFill="1" applyBorder="1" applyAlignment="1">
      <alignment horizontal="center" vertical="center"/>
    </xf>
    <xf numFmtId="185" fontId="4" fillId="0" borderId="62" xfId="36" applyNumberFormat="1" applyFont="1" applyBorder="1" applyAlignment="1">
      <alignment vertical="center"/>
    </xf>
    <xf numFmtId="194" fontId="4" fillId="0" borderId="10" xfId="36" applyNumberFormat="1" applyFont="1" applyBorder="1" applyAlignment="1">
      <alignment vertical="center"/>
    </xf>
    <xf numFmtId="0" fontId="28" fillId="0" borderId="0" xfId="45" applyFont="1" applyAlignment="1">
      <alignment vertical="center"/>
    </xf>
    <xf numFmtId="0" fontId="9" fillId="0" borderId="66" xfId="45" applyFont="1" applyBorder="1" applyAlignment="1">
      <alignment horizontal="distributed" vertical="center"/>
    </xf>
    <xf numFmtId="0" fontId="9" fillId="0" borderId="47" xfId="45" applyFont="1" applyBorder="1" applyAlignment="1">
      <alignment horizontal="distributed" vertical="center"/>
    </xf>
    <xf numFmtId="0" fontId="9" fillId="0" borderId="48" xfId="45" applyFont="1" applyBorder="1" applyAlignment="1">
      <alignment horizontal="distributed" vertical="center"/>
    </xf>
    <xf numFmtId="38" fontId="6" fillId="0" borderId="47" xfId="35" applyFont="1" applyFill="1" applyBorder="1" applyAlignment="1">
      <alignment horizontal="right" vertical="center"/>
    </xf>
    <xf numFmtId="38" fontId="6" fillId="0" borderId="0" xfId="35" applyFont="1" applyFill="1" applyBorder="1" applyAlignment="1">
      <alignment horizontal="right" vertical="center"/>
    </xf>
    <xf numFmtId="0" fontId="11" fillId="0" borderId="0" xfId="45" applyFont="1" applyAlignment="1">
      <alignment wrapText="1"/>
    </xf>
    <xf numFmtId="185" fontId="4" fillId="0" borderId="47" xfId="36" applyNumberFormat="1" applyFont="1" applyBorder="1" applyAlignment="1">
      <alignment vertical="center"/>
    </xf>
    <xf numFmtId="0" fontId="19" fillId="0" borderId="8" xfId="45" applyFont="1" applyBorder="1" applyAlignment="1">
      <alignment horizontal="center" vertical="center"/>
    </xf>
    <xf numFmtId="185" fontId="4" fillId="0" borderId="43" xfId="36" applyNumberFormat="1" applyFont="1" applyFill="1" applyBorder="1" applyAlignment="1">
      <alignment horizontal="right" vertical="center"/>
    </xf>
    <xf numFmtId="0" fontId="9" fillId="0" borderId="20" xfId="45" applyFont="1" applyBorder="1" applyAlignment="1">
      <alignment horizontal="center" vertical="center"/>
    </xf>
    <xf numFmtId="0" fontId="9" fillId="0" borderId="49" xfId="45" applyFont="1" applyBorder="1" applyAlignment="1">
      <alignment horizontal="center" vertical="center"/>
    </xf>
    <xf numFmtId="0" fontId="11" fillId="0" borderId="1" xfId="45" applyFont="1" applyFill="1" applyBorder="1" applyAlignment="1">
      <alignment horizontal="right"/>
    </xf>
    <xf numFmtId="0" fontId="13" fillId="0" borderId="0" xfId="45" applyFont="1" applyFill="1" applyAlignment="1">
      <alignment horizontal="left" vertical="center"/>
    </xf>
    <xf numFmtId="0" fontId="11" fillId="0" borderId="0" xfId="45" applyFont="1" applyFill="1" applyBorder="1" applyAlignment="1">
      <alignment horizontal="right"/>
    </xf>
    <xf numFmtId="0" fontId="28" fillId="0" borderId="0" xfId="45" applyFont="1" applyAlignment="1">
      <alignment vertical="center"/>
    </xf>
    <xf numFmtId="3" fontId="9" fillId="0" borderId="29" xfId="36" applyNumberFormat="1" applyFont="1" applyBorder="1" applyAlignment="1">
      <alignment vertical="center"/>
    </xf>
    <xf numFmtId="3" fontId="9" fillId="0" borderId="29" xfId="36" applyNumberFormat="1" applyFont="1" applyBorder="1" applyAlignment="1">
      <alignment horizontal="right" vertical="center"/>
    </xf>
    <xf numFmtId="3" fontId="9" fillId="0" borderId="40" xfId="36" applyNumberFormat="1" applyFont="1" applyBorder="1" applyAlignment="1">
      <alignment vertical="center"/>
    </xf>
    <xf numFmtId="3" fontId="18" fillId="0" borderId="11" xfId="36" applyNumberFormat="1" applyFont="1" applyBorder="1" applyAlignment="1">
      <alignment vertical="center"/>
    </xf>
    <xf numFmtId="3" fontId="18" fillId="0" borderId="2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vertical="center"/>
    </xf>
    <xf numFmtId="3" fontId="18" fillId="0" borderId="10" xfId="36" applyNumberFormat="1" applyFont="1" applyBorder="1" applyAlignment="1">
      <alignment vertical="center"/>
    </xf>
    <xf numFmtId="3" fontId="6" fillId="0" borderId="10" xfId="36" applyNumberFormat="1" applyFont="1" applyBorder="1" applyAlignment="1">
      <alignment horizontal="right" vertical="center"/>
    </xf>
    <xf numFmtId="3" fontId="6" fillId="0" borderId="49" xfId="36" applyNumberFormat="1" applyFont="1" applyBorder="1" applyAlignment="1">
      <alignment vertical="center"/>
    </xf>
    <xf numFmtId="0" fontId="4" fillId="0" borderId="14" xfId="45" applyFont="1" applyBorder="1" applyAlignment="1">
      <alignment vertical="center"/>
    </xf>
    <xf numFmtId="0" fontId="4" fillId="0" borderId="10" xfId="45" applyFont="1" applyBorder="1" applyAlignment="1">
      <alignment horizontal="right" vertical="center"/>
    </xf>
    <xf numFmtId="0" fontId="9" fillId="0" borderId="19" xfId="45" applyFont="1" applyFill="1" applyBorder="1" applyAlignment="1">
      <alignment horizontal="distributed" vertical="center" justifyLastLine="1"/>
    </xf>
    <xf numFmtId="3" fontId="18" fillId="0" borderId="47" xfId="36" applyNumberFormat="1" applyFont="1" applyFill="1" applyBorder="1" applyAlignment="1">
      <alignment vertical="center"/>
    </xf>
    <xf numFmtId="3" fontId="6" fillId="0" borderId="47" xfId="36" applyNumberFormat="1" applyFont="1" applyFill="1" applyBorder="1" applyAlignment="1">
      <alignment vertical="center"/>
    </xf>
    <xf numFmtId="3" fontId="6" fillId="0" borderId="47" xfId="36" applyNumberFormat="1" applyFont="1" applyFill="1" applyBorder="1" applyAlignment="1">
      <alignment horizontal="right" vertical="center"/>
    </xf>
    <xf numFmtId="3" fontId="6" fillId="0" borderId="48" xfId="36" applyNumberFormat="1" applyFont="1" applyFill="1" applyBorder="1" applyAlignment="1">
      <alignment vertical="center"/>
    </xf>
    <xf numFmtId="3" fontId="9" fillId="0" borderId="62" xfId="36" applyNumberFormat="1" applyFont="1" applyFill="1" applyBorder="1" applyAlignment="1">
      <alignment vertical="center"/>
    </xf>
    <xf numFmtId="3" fontId="9" fillId="0" borderId="62" xfId="36" applyNumberFormat="1" applyFont="1" applyFill="1" applyBorder="1" applyAlignment="1">
      <alignment horizontal="distributed" vertical="center"/>
    </xf>
    <xf numFmtId="3" fontId="9" fillId="0" borderId="62" xfId="36" applyNumberFormat="1" applyFont="1" applyFill="1" applyBorder="1" applyAlignment="1">
      <alignment horizontal="right" vertical="center"/>
    </xf>
    <xf numFmtId="3" fontId="23" fillId="0" borderId="62" xfId="36" applyNumberFormat="1" applyFont="1" applyFill="1" applyBorder="1" applyAlignment="1">
      <alignment horizontal="distributed" vertical="center"/>
    </xf>
    <xf numFmtId="3" fontId="17" fillId="0" borderId="47" xfId="36" applyNumberFormat="1" applyFont="1" applyFill="1" applyBorder="1" applyAlignment="1">
      <alignment vertical="center"/>
    </xf>
    <xf numFmtId="3" fontId="9" fillId="0" borderId="47" xfId="36" applyNumberFormat="1" applyFont="1" applyFill="1" applyBorder="1" applyAlignment="1">
      <alignment vertical="center"/>
    </xf>
    <xf numFmtId="3" fontId="9" fillId="0" borderId="47" xfId="36" applyNumberFormat="1" applyFont="1" applyFill="1" applyBorder="1" applyAlignment="1">
      <alignment horizontal="right" vertical="center"/>
    </xf>
    <xf numFmtId="3" fontId="9" fillId="0" borderId="48" xfId="36" applyNumberFormat="1" applyFont="1" applyFill="1" applyBorder="1" applyAlignment="1">
      <alignment vertical="center"/>
    </xf>
    <xf numFmtId="0" fontId="17" fillId="0" borderId="0" xfId="45" applyFont="1" applyFill="1" applyAlignment="1">
      <alignment vertical="center"/>
    </xf>
    <xf numFmtId="0" fontId="11" fillId="0" borderId="0" xfId="45" applyFont="1" applyFill="1" applyBorder="1" applyAlignment="1"/>
    <xf numFmtId="0" fontId="9" fillId="0" borderId="40" xfId="45" applyFont="1" applyBorder="1" applyAlignment="1">
      <alignment vertical="center" shrinkToFit="1"/>
    </xf>
    <xf numFmtId="0" fontId="9" fillId="0" borderId="38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wrapText="1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29" xfId="45" applyFont="1" applyBorder="1" applyAlignment="1">
      <alignment vertical="center" shrinkToFit="1"/>
    </xf>
    <xf numFmtId="193" fontId="6" fillId="0" borderId="14" xfId="45" applyNumberFormat="1" applyFont="1" applyFill="1" applyBorder="1" applyAlignment="1">
      <alignment horizontal="right" vertical="center" shrinkToFit="1"/>
    </xf>
    <xf numFmtId="193" fontId="6" fillId="0" borderId="14" xfId="45" applyNumberFormat="1" applyFont="1" applyFill="1" applyBorder="1" applyAlignment="1">
      <alignment vertical="center" shrinkToFit="1"/>
    </xf>
    <xf numFmtId="40" fontId="6" fillId="0" borderId="14" xfId="35" applyNumberFormat="1" applyFont="1" applyFill="1" applyBorder="1" applyAlignment="1">
      <alignment vertical="center" shrinkToFit="1"/>
    </xf>
    <xf numFmtId="182" fontId="6" fillId="0" borderId="47" xfId="3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 shrinkToFit="1"/>
    </xf>
    <xf numFmtId="49" fontId="19" fillId="0" borderId="5" xfId="45" applyNumberFormat="1" applyFont="1" applyFill="1" applyBorder="1" applyAlignment="1">
      <alignment vertical="center"/>
    </xf>
    <xf numFmtId="49" fontId="19" fillId="0" borderId="3" xfId="45" applyNumberFormat="1" applyFont="1" applyFill="1" applyBorder="1" applyAlignment="1">
      <alignment vertical="center"/>
    </xf>
    <xf numFmtId="49" fontId="19" fillId="0" borderId="24" xfId="45" applyNumberFormat="1" applyFont="1" applyFill="1" applyBorder="1" applyAlignment="1">
      <alignment vertical="center"/>
    </xf>
    <xf numFmtId="182" fontId="6" fillId="0" borderId="32" xfId="35" applyNumberFormat="1" applyFont="1" applyFill="1" applyBorder="1" applyAlignment="1">
      <alignment vertical="center" shrinkToFit="1"/>
    </xf>
    <xf numFmtId="182" fontId="6" fillId="0" borderId="39" xfId="35" applyNumberFormat="1" applyFont="1" applyFill="1" applyBorder="1" applyAlignment="1">
      <alignment vertical="center" shrinkToFit="1"/>
    </xf>
    <xf numFmtId="38" fontId="6" fillId="0" borderId="29" xfId="45" applyNumberFormat="1" applyFont="1" applyFill="1" applyBorder="1" applyAlignment="1">
      <alignment vertical="center"/>
    </xf>
    <xf numFmtId="0" fontId="6" fillId="0" borderId="47" xfId="45" applyFont="1" applyFill="1" applyBorder="1" applyAlignment="1">
      <alignment vertical="center"/>
    </xf>
    <xf numFmtId="0" fontId="6" fillId="0" borderId="14" xfId="45" applyFont="1" applyFill="1" applyBorder="1" applyAlignment="1">
      <alignment vertical="center"/>
    </xf>
    <xf numFmtId="2" fontId="6" fillId="0" borderId="14" xfId="36" applyNumberFormat="1" applyFont="1" applyFill="1" applyBorder="1" applyAlignment="1">
      <alignment vertical="center" shrinkToFit="1"/>
    </xf>
    <xf numFmtId="0" fontId="6" fillId="0" borderId="10" xfId="36" applyNumberFormat="1" applyFont="1" applyFill="1" applyBorder="1" applyAlignment="1">
      <alignment vertical="center" shrinkToFit="1"/>
    </xf>
    <xf numFmtId="0" fontId="19" fillId="0" borderId="5" xfId="45" applyFont="1" applyFill="1" applyBorder="1" applyAlignment="1">
      <alignment horizontal="left" vertical="center" shrinkToFit="1"/>
    </xf>
    <xf numFmtId="193" fontId="6" fillId="0" borderId="5" xfId="35" applyNumberFormat="1" applyFont="1" applyFill="1" applyBorder="1" applyAlignment="1">
      <alignment vertical="center" shrinkToFit="1"/>
    </xf>
    <xf numFmtId="0" fontId="19" fillId="0" borderId="24" xfId="45" applyFont="1" applyFill="1" applyBorder="1" applyAlignment="1">
      <alignment horizontal="left" vertical="center" shrinkToFit="1"/>
    </xf>
    <xf numFmtId="38" fontId="6" fillId="0" borderId="13" xfId="36" applyFont="1" applyFill="1" applyBorder="1" applyAlignment="1">
      <alignment vertical="center" shrinkToFit="1"/>
    </xf>
    <xf numFmtId="0" fontId="6" fillId="0" borderId="14" xfId="36" applyNumberFormat="1" applyFont="1" applyFill="1" applyBorder="1" applyAlignment="1">
      <alignment vertical="center" shrinkToFit="1"/>
    </xf>
    <xf numFmtId="0" fontId="11" fillId="0" borderId="5" xfId="45" applyFont="1" applyFill="1" applyBorder="1" applyAlignment="1">
      <alignment horizontal="distributed" vertical="center" shrinkToFit="1"/>
    </xf>
    <xf numFmtId="0" fontId="11" fillId="0" borderId="24" xfId="45" applyFont="1" applyFill="1" applyBorder="1" applyAlignment="1">
      <alignment horizontal="distributed" vertical="center" shrinkToFit="1"/>
    </xf>
    <xf numFmtId="0" fontId="6" fillId="0" borderId="22" xfId="45" applyFont="1" applyFill="1" applyBorder="1" applyAlignment="1">
      <alignment horizontal="right" vertical="center" shrinkToFit="1"/>
    </xf>
    <xf numFmtId="193" fontId="6" fillId="0" borderId="22" xfId="45" applyNumberFormat="1" applyFont="1" applyFill="1" applyBorder="1" applyAlignment="1">
      <alignment vertical="center" shrinkToFit="1"/>
    </xf>
    <xf numFmtId="40" fontId="6" fillId="0" borderId="22" xfId="35" applyNumberFormat="1" applyFont="1" applyFill="1" applyBorder="1" applyAlignment="1">
      <alignment vertical="center" shrinkToFit="1"/>
    </xf>
    <xf numFmtId="182" fontId="6" fillId="0" borderId="123" xfId="35" applyNumberFormat="1" applyFont="1" applyFill="1" applyBorder="1" applyAlignment="1">
      <alignment vertical="center" shrinkToFit="1"/>
    </xf>
    <xf numFmtId="38" fontId="68" fillId="0" borderId="14" xfId="35" applyFont="1" applyFill="1" applyBorder="1" applyAlignment="1">
      <alignment horizontal="right" vertical="center"/>
    </xf>
    <xf numFmtId="38" fontId="68" fillId="0" borderId="62" xfId="35" applyFont="1" applyFill="1" applyBorder="1" applyAlignment="1">
      <alignment horizontal="right" vertical="center"/>
    </xf>
    <xf numFmtId="38" fontId="68" fillId="0" borderId="0" xfId="35" applyFont="1" applyFill="1" applyBorder="1" applyAlignment="1">
      <alignment horizontal="right" vertical="center"/>
    </xf>
    <xf numFmtId="38" fontId="68" fillId="0" borderId="10" xfId="35" applyFont="1" applyFill="1" applyBorder="1" applyAlignment="1">
      <alignment horizontal="right" vertical="center"/>
    </xf>
    <xf numFmtId="38" fontId="69" fillId="0" borderId="14" xfId="35" applyFont="1" applyFill="1" applyBorder="1" applyAlignment="1">
      <alignment horizontal="right" vertical="center"/>
    </xf>
    <xf numFmtId="38" fontId="68" fillId="0" borderId="63" xfId="35" applyFont="1" applyFill="1" applyBorder="1" applyAlignment="1">
      <alignment horizontal="right" vertical="center"/>
    </xf>
    <xf numFmtId="38" fontId="68" fillId="0" borderId="43" xfId="35" applyFont="1" applyFill="1" applyBorder="1" applyAlignment="1">
      <alignment horizontal="right" vertical="center"/>
    </xf>
    <xf numFmtId="38" fontId="68" fillId="0" borderId="1" xfId="35" applyFont="1" applyFill="1" applyBorder="1" applyAlignment="1">
      <alignment horizontal="right" vertical="center"/>
    </xf>
    <xf numFmtId="38" fontId="68" fillId="0" borderId="49" xfId="35" applyFont="1" applyFill="1" applyBorder="1" applyAlignment="1">
      <alignment horizontal="right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0" fontId="9" fillId="0" borderId="14" xfId="45" applyFont="1" applyBorder="1" applyAlignment="1">
      <alignment vertical="center" shrinkToFit="1"/>
    </xf>
    <xf numFmtId="49" fontId="19" fillId="0" borderId="124" xfId="45" applyNumberFormat="1" applyFont="1" applyFill="1" applyBorder="1" applyAlignment="1">
      <alignment horizontal="left" vertical="center" shrinkToFit="1"/>
    </xf>
    <xf numFmtId="49" fontId="19" fillId="0" borderId="29" xfId="45" applyNumberFormat="1" applyFont="1" applyFill="1" applyBorder="1" applyAlignment="1">
      <alignment horizontal="left" vertical="center"/>
    </xf>
    <xf numFmtId="49" fontId="19" fillId="0" borderId="40" xfId="45" applyNumberFormat="1" applyFont="1" applyFill="1" applyBorder="1" applyAlignment="1">
      <alignment horizontal="left" vertical="center"/>
    </xf>
    <xf numFmtId="38" fontId="6" fillId="0" borderId="52" xfId="36" applyFont="1" applyFill="1" applyBorder="1" applyAlignment="1">
      <alignment vertical="center"/>
    </xf>
    <xf numFmtId="0" fontId="11" fillId="0" borderId="30" xfId="48" applyFont="1" applyBorder="1" applyAlignment="1">
      <alignment horizontal="distributed" vertical="center"/>
    </xf>
    <xf numFmtId="0" fontId="11" fillId="0" borderId="8" xfId="48" applyFont="1" applyBorder="1" applyAlignment="1">
      <alignment horizontal="center" vertical="center" wrapText="1" shrinkToFit="1"/>
    </xf>
    <xf numFmtId="0" fontId="9" fillId="0" borderId="62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distributed" vertical="center"/>
    </xf>
    <xf numFmtId="0" fontId="9" fillId="0" borderId="14" xfId="48" applyFont="1" applyBorder="1" applyAlignment="1">
      <alignment horizontal="center" vertical="center"/>
    </xf>
    <xf numFmtId="0" fontId="9" fillId="0" borderId="0" xfId="48" applyFont="1" applyBorder="1" applyAlignment="1">
      <alignment horizontal="center" vertical="center"/>
    </xf>
    <xf numFmtId="0" fontId="9" fillId="0" borderId="10" xfId="48" applyFont="1" applyBorder="1" applyAlignment="1">
      <alignment horizontal="center" vertical="center"/>
    </xf>
    <xf numFmtId="38" fontId="6" fillId="0" borderId="62" xfId="35" applyFont="1" applyBorder="1" applyAlignment="1">
      <alignment horizontal="right" vertical="center"/>
    </xf>
    <xf numFmtId="38" fontId="6" fillId="0" borderId="14" xfId="35" applyFont="1" applyBorder="1" applyAlignment="1">
      <alignment horizontal="right" vertical="center"/>
    </xf>
    <xf numFmtId="38" fontId="6" fillId="0" borderId="0" xfId="35" applyFont="1" applyBorder="1" applyAlignment="1">
      <alignment horizontal="right" vertical="center"/>
    </xf>
    <xf numFmtId="38" fontId="6" fillId="0" borderId="10" xfId="35" applyFont="1" applyBorder="1" applyAlignment="1">
      <alignment horizontal="right" vertical="center"/>
    </xf>
    <xf numFmtId="185" fontId="6" fillId="0" borderId="62" xfId="36" applyNumberFormat="1" applyFont="1" applyBorder="1" applyAlignment="1">
      <alignment horizontal="right" vertical="center"/>
    </xf>
    <xf numFmtId="185" fontId="6" fillId="0" borderId="14" xfId="36" applyNumberFormat="1" applyFont="1" applyBorder="1" applyAlignment="1">
      <alignment horizontal="right" vertical="center"/>
    </xf>
    <xf numFmtId="186" fontId="6" fillId="0" borderId="14" xfId="36" applyNumberFormat="1" applyFont="1" applyBorder="1" applyAlignment="1">
      <alignment horizontal="right" vertical="center"/>
    </xf>
    <xf numFmtId="186" fontId="6" fillId="0" borderId="0" xfId="36" applyNumberFormat="1" applyFont="1" applyBorder="1" applyAlignment="1">
      <alignment horizontal="right" vertical="center"/>
    </xf>
    <xf numFmtId="186" fontId="6" fillId="0" borderId="10" xfId="36" applyNumberFormat="1" applyFont="1" applyBorder="1" applyAlignment="1">
      <alignment horizontal="right" vertical="center"/>
    </xf>
    <xf numFmtId="185" fontId="9" fillId="0" borderId="63" xfId="36" applyNumberFormat="1" applyFont="1" applyBorder="1" applyAlignment="1">
      <alignment horizontal="right" vertical="center"/>
    </xf>
    <xf numFmtId="185" fontId="9" fillId="0" borderId="43" xfId="36" applyNumberFormat="1" applyFont="1" applyBorder="1" applyAlignment="1">
      <alignment horizontal="right" vertical="center"/>
    </xf>
    <xf numFmtId="185" fontId="9" fillId="0" borderId="48" xfId="36" applyNumberFormat="1" applyFont="1" applyBorder="1" applyAlignment="1">
      <alignment horizontal="right" vertical="center"/>
    </xf>
    <xf numFmtId="185" fontId="9" fillId="0" borderId="49" xfId="36" applyNumberFormat="1" applyFont="1" applyBorder="1" applyAlignment="1">
      <alignment horizontal="right" vertical="center"/>
    </xf>
    <xf numFmtId="0" fontId="11" fillId="0" borderId="0" xfId="45" applyFont="1" applyFill="1" applyBorder="1" applyAlignment="1">
      <alignment horizontal="right"/>
    </xf>
    <xf numFmtId="0" fontId="17" fillId="0" borderId="0" xfId="45" applyFont="1" applyFill="1" applyBorder="1" applyAlignment="1">
      <alignment vertical="center"/>
    </xf>
    <xf numFmtId="3" fontId="9" fillId="0" borderId="0" xfId="36" applyNumberFormat="1" applyFont="1" applyBorder="1" applyAlignment="1">
      <alignment vertical="center"/>
    </xf>
    <xf numFmtId="3" fontId="9" fillId="0" borderId="0" xfId="36" applyNumberFormat="1" applyFont="1" applyBorder="1" applyAlignment="1">
      <alignment horizontal="right" vertical="center"/>
    </xf>
    <xf numFmtId="3" fontId="17" fillId="0" borderId="33" xfId="36" applyNumberFormat="1" applyFont="1" applyBorder="1" applyAlignment="1">
      <alignment vertical="distributed"/>
    </xf>
    <xf numFmtId="3" fontId="17" fillId="0" borderId="29" xfId="36" applyNumberFormat="1" applyFont="1" applyBorder="1" applyAlignment="1">
      <alignment vertical="distributed"/>
    </xf>
    <xf numFmtId="0" fontId="17" fillId="0" borderId="29" xfId="45" applyFont="1" applyFill="1" applyBorder="1" applyAlignment="1">
      <alignment vertical="center" justifyLastLine="1"/>
    </xf>
    <xf numFmtId="3" fontId="6" fillId="0" borderId="14" xfId="36" applyNumberFormat="1" applyFont="1" applyBorder="1" applyAlignment="1">
      <alignment vertical="center" wrapText="1"/>
    </xf>
    <xf numFmtId="3" fontId="9" fillId="0" borderId="29" xfId="36" applyNumberFormat="1" applyFont="1" applyBorder="1" applyAlignment="1">
      <alignment vertical="center" wrapText="1"/>
    </xf>
    <xf numFmtId="3" fontId="9" fillId="0" borderId="0" xfId="36" applyNumberFormat="1" applyFont="1" applyBorder="1" applyAlignment="1">
      <alignment vertical="center" wrapText="1"/>
    </xf>
    <xf numFmtId="3" fontId="6" fillId="0" borderId="10" xfId="36" applyNumberFormat="1" applyFont="1" applyBorder="1" applyAlignment="1">
      <alignment vertical="center" wrapText="1"/>
    </xf>
    <xf numFmtId="38" fontId="5" fillId="0" borderId="0" xfId="36" applyFont="1" applyBorder="1" applyAlignment="1">
      <alignment vertical="center" wrapText="1"/>
    </xf>
    <xf numFmtId="0" fontId="1" fillId="0" borderId="0" xfId="45" applyFont="1" applyAlignment="1">
      <alignment vertical="center" wrapText="1"/>
    </xf>
    <xf numFmtId="3" fontId="9" fillId="0" borderId="0" xfId="36" applyNumberFormat="1" applyFont="1" applyFill="1" applyBorder="1" applyAlignment="1">
      <alignment vertical="center"/>
    </xf>
    <xf numFmtId="3" fontId="9" fillId="0" borderId="0" xfId="36" applyNumberFormat="1" applyFont="1" applyFill="1" applyBorder="1" applyAlignment="1">
      <alignment horizontal="right" vertical="center"/>
    </xf>
    <xf numFmtId="0" fontId="11" fillId="0" borderId="62" xfId="45" applyFont="1" applyFill="1" applyBorder="1" applyAlignment="1">
      <alignment vertical="center" wrapText="1" shrinkToFit="1"/>
    </xf>
    <xf numFmtId="0" fontId="11" fillId="0" borderId="62" xfId="45" applyFont="1" applyFill="1" applyBorder="1" applyAlignment="1">
      <alignment vertical="center" wrapText="1"/>
    </xf>
    <xf numFmtId="0" fontId="11" fillId="0" borderId="62" xfId="45" applyFont="1" applyFill="1" applyBorder="1" applyAlignment="1">
      <alignment horizontal="left" vertical="center" wrapText="1"/>
    </xf>
    <xf numFmtId="3" fontId="11" fillId="0" borderId="62" xfId="36" applyNumberFormat="1" applyFont="1" applyFill="1" applyBorder="1" applyAlignment="1">
      <alignment horizontal="left" vertical="center" wrapText="1"/>
    </xf>
    <xf numFmtId="0" fontId="11" fillId="0" borderId="62" xfId="45" applyFont="1" applyFill="1" applyBorder="1" applyAlignment="1">
      <alignment horizontal="left" vertical="center" wrapText="1" shrinkToFit="1"/>
    </xf>
    <xf numFmtId="0" fontId="11" fillId="0" borderId="62" xfId="45" applyFont="1" applyFill="1" applyBorder="1" applyAlignment="1">
      <alignment horizontal="distributed" vertical="center" wrapText="1"/>
    </xf>
    <xf numFmtId="0" fontId="28" fillId="0" borderId="0" xfId="48" applyFont="1" applyAlignment="1">
      <alignment vertical="center"/>
    </xf>
    <xf numFmtId="0" fontId="5" fillId="0" borderId="29" xfId="45" applyFont="1" applyBorder="1" applyAlignment="1">
      <alignment vertical="center"/>
    </xf>
    <xf numFmtId="185" fontId="4" fillId="0" borderId="40" xfId="36" applyNumberFormat="1" applyFont="1" applyBorder="1" applyAlignment="1">
      <alignment horizontal="right" vertical="center"/>
    </xf>
    <xf numFmtId="185" fontId="4" fillId="0" borderId="43" xfId="36" applyNumberFormat="1" applyFont="1" applyBorder="1" applyAlignment="1">
      <alignment horizontal="right" vertical="center"/>
    </xf>
    <xf numFmtId="185" fontId="4" fillId="0" borderId="38" xfId="36" applyNumberFormat="1" applyFont="1" applyBorder="1" applyAlignment="1">
      <alignment horizontal="right" vertical="center"/>
    </xf>
    <xf numFmtId="185" fontId="4" fillId="0" borderId="45" xfId="36" applyNumberFormat="1" applyFont="1" applyBorder="1" applyAlignment="1">
      <alignment vertical="center"/>
    </xf>
    <xf numFmtId="185" fontId="4" fillId="0" borderId="2" xfId="36" applyNumberFormat="1" applyFont="1" applyBorder="1" applyAlignment="1">
      <alignment vertical="center"/>
    </xf>
    <xf numFmtId="194" fontId="4" fillId="0" borderId="3" xfId="36" applyNumberFormat="1" applyFont="1" applyBorder="1" applyAlignment="1">
      <alignment vertical="center"/>
    </xf>
    <xf numFmtId="185" fontId="4" fillId="0" borderId="65" xfId="36" applyNumberFormat="1" applyFont="1" applyBorder="1" applyAlignment="1">
      <alignment vertical="center"/>
    </xf>
    <xf numFmtId="194" fontId="4" fillId="0" borderId="126" xfId="36" applyNumberFormat="1" applyFont="1" applyBorder="1" applyAlignment="1">
      <alignment vertical="center"/>
    </xf>
    <xf numFmtId="0" fontId="5" fillId="0" borderId="47" xfId="45" applyFont="1" applyBorder="1" applyAlignment="1">
      <alignment vertical="center"/>
    </xf>
    <xf numFmtId="185" fontId="4" fillId="0" borderId="12" xfId="36" applyNumberFormat="1" applyFont="1" applyBorder="1" applyAlignment="1">
      <alignment horizontal="right" vertical="center"/>
    </xf>
    <xf numFmtId="185" fontId="4" fillId="0" borderId="73" xfId="36" applyNumberFormat="1" applyFont="1" applyBorder="1" applyAlignment="1">
      <alignment vertical="center"/>
    </xf>
    <xf numFmtId="185" fontId="4" fillId="0" borderId="12" xfId="36" applyNumberFormat="1" applyFont="1" applyBorder="1" applyAlignment="1">
      <alignment vertical="center"/>
    </xf>
    <xf numFmtId="0" fontId="5" fillId="0" borderId="5" xfId="45" applyFont="1" applyBorder="1" applyAlignment="1">
      <alignment horizontal="distributed" vertical="center"/>
    </xf>
    <xf numFmtId="194" fontId="4" fillId="0" borderId="5" xfId="36" applyNumberFormat="1" applyFont="1" applyBorder="1" applyAlignment="1">
      <alignment vertical="center"/>
    </xf>
    <xf numFmtId="0" fontId="19" fillId="0" borderId="5" xfId="45" applyFont="1" applyBorder="1" applyAlignment="1">
      <alignment horizontal="distributed" vertical="center" wrapText="1"/>
    </xf>
    <xf numFmtId="0" fontId="5" fillId="0" borderId="0" xfId="48" applyFont="1" applyBorder="1" applyAlignment="1">
      <alignment horizontal="right"/>
    </xf>
    <xf numFmtId="0" fontId="5" fillId="0" borderId="0" xfId="48" applyFont="1" applyBorder="1" applyAlignment="1">
      <alignment horizontal="distributed" vertical="center" justifyLastLine="1"/>
    </xf>
    <xf numFmtId="38" fontId="4" fillId="0" borderId="0" xfId="35" applyFont="1" applyBorder="1" applyAlignment="1">
      <alignment horizontal="right" vertical="center"/>
    </xf>
    <xf numFmtId="0" fontId="5" fillId="0" borderId="0" xfId="48" applyFont="1" applyBorder="1" applyAlignment="1">
      <alignment horizontal="right" vertical="center"/>
    </xf>
    <xf numFmtId="0" fontId="5" fillId="0" borderId="0" xfId="48" applyFont="1" applyBorder="1" applyAlignment="1"/>
    <xf numFmtId="0" fontId="5" fillId="0" borderId="0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 shrinkToFit="1"/>
    </xf>
    <xf numFmtId="0" fontId="5" fillId="0" borderId="5" xfId="48" applyFont="1" applyBorder="1" applyAlignment="1">
      <alignment horizontal="distributed" vertical="center" wrapText="1" justifyLastLine="1" shrinkToFit="1"/>
    </xf>
    <xf numFmtId="0" fontId="5" fillId="0" borderId="67" xfId="45" applyFont="1" applyBorder="1" applyAlignment="1">
      <alignment horizontal="distributed" vertical="center" justifyLastLine="1"/>
    </xf>
    <xf numFmtId="0" fontId="5" fillId="0" borderId="11" xfId="45" applyFont="1" applyBorder="1" applyAlignment="1">
      <alignment horizontal="distributed" vertical="center" justifyLastLine="1"/>
    </xf>
    <xf numFmtId="0" fontId="5" fillId="0" borderId="62" xfId="45" applyFont="1" applyBorder="1" applyAlignment="1">
      <alignment horizontal="distributed" vertical="center" justifyLastLine="1"/>
    </xf>
    <xf numFmtId="0" fontId="5" fillId="0" borderId="14" xfId="45" applyFont="1" applyBorder="1" applyAlignment="1">
      <alignment horizontal="distributed" vertical="center" justifyLastLine="1"/>
    </xf>
    <xf numFmtId="0" fontId="5" fillId="0" borderId="63" xfId="45" applyFont="1" applyBorder="1" applyAlignment="1">
      <alignment horizontal="distributed" vertical="center" justifyLastLine="1"/>
    </xf>
    <xf numFmtId="0" fontId="5" fillId="0" borderId="43" xfId="45" applyFont="1" applyBorder="1" applyAlignment="1">
      <alignment horizontal="distributed" vertical="center" justifyLastLine="1"/>
    </xf>
    <xf numFmtId="0" fontId="5" fillId="0" borderId="29" xfId="45" applyFont="1" applyBorder="1" applyAlignment="1">
      <alignment horizontal="distributed" vertical="center" justifyLastLine="1"/>
    </xf>
    <xf numFmtId="0" fontId="5" fillId="0" borderId="47" xfId="45" applyFont="1" applyBorder="1" applyAlignment="1">
      <alignment horizontal="distributed" vertical="center" justifyLastLine="1"/>
    </xf>
    <xf numFmtId="0" fontId="5" fillId="0" borderId="40" xfId="45" applyFont="1" applyBorder="1" applyAlignment="1">
      <alignment horizontal="distributed" vertical="center" justifyLastLine="1"/>
    </xf>
    <xf numFmtId="0" fontId="11" fillId="0" borderId="0" xfId="45" applyFont="1" applyBorder="1" applyAlignment="1">
      <alignment horizontal="right" vertical="center"/>
    </xf>
    <xf numFmtId="0" fontId="5" fillId="0" borderId="3" xfId="45" applyFont="1" applyBorder="1" applyAlignment="1">
      <alignment horizontal="distributed" vertical="center"/>
    </xf>
    <xf numFmtId="0" fontId="1" fillId="0" borderId="29" xfId="45" applyBorder="1" applyAlignment="1">
      <alignment vertical="center"/>
    </xf>
    <xf numFmtId="0" fontId="1" fillId="0" borderId="40" xfId="45" applyBorder="1" applyAlignment="1">
      <alignment vertical="center"/>
    </xf>
    <xf numFmtId="0" fontId="1" fillId="0" borderId="130" xfId="45" applyBorder="1" applyAlignment="1">
      <alignment vertical="center"/>
    </xf>
    <xf numFmtId="3" fontId="4" fillId="0" borderId="73" xfId="36" applyNumberFormat="1" applyFont="1" applyBorder="1" applyAlignment="1">
      <alignment horizontal="right" vertical="center"/>
    </xf>
    <xf numFmtId="185" fontId="4" fillId="0" borderId="64" xfId="36" applyNumberFormat="1" applyFont="1" applyBorder="1" applyAlignment="1">
      <alignment horizontal="right" vertical="center"/>
    </xf>
    <xf numFmtId="185" fontId="4" fillId="0" borderId="21" xfId="36" applyNumberFormat="1" applyFont="1" applyBorder="1" applyAlignment="1">
      <alignment vertical="center"/>
    </xf>
    <xf numFmtId="3" fontId="4" fillId="0" borderId="68" xfId="36" applyNumberFormat="1" applyFont="1" applyBorder="1" applyAlignment="1">
      <alignment horizontal="right" vertical="center"/>
    </xf>
    <xf numFmtId="185" fontId="4" fillId="0" borderId="22" xfId="36" applyNumberFormat="1" applyFont="1" applyBorder="1" applyAlignment="1">
      <alignment vertical="center"/>
    </xf>
    <xf numFmtId="185" fontId="4" fillId="0" borderId="50" xfId="36" applyNumberFormat="1" applyFont="1" applyBorder="1" applyAlignment="1">
      <alignment vertical="center"/>
    </xf>
    <xf numFmtId="185" fontId="4" fillId="0" borderId="23" xfId="36" applyNumberFormat="1" applyFont="1" applyBorder="1" applyAlignment="1">
      <alignment vertical="center"/>
    </xf>
    <xf numFmtId="3" fontId="4" fillId="0" borderId="15" xfId="36" applyNumberFormat="1" applyFont="1" applyBorder="1" applyAlignment="1">
      <alignment horizontal="right" vertical="center"/>
    </xf>
    <xf numFmtId="185" fontId="4" fillId="0" borderId="16" xfId="36" applyNumberFormat="1" applyFont="1" applyBorder="1" applyAlignment="1">
      <alignment horizontal="right" vertical="center"/>
    </xf>
    <xf numFmtId="185" fontId="4" fillId="0" borderId="5" xfId="36" applyNumberFormat="1" applyFont="1" applyBorder="1" applyAlignment="1">
      <alignment vertical="center"/>
    </xf>
    <xf numFmtId="0" fontId="9" fillId="0" borderId="49" xfId="45" applyFont="1" applyBorder="1" applyAlignment="1">
      <alignment horizontal="distributed" vertical="center" wrapText="1"/>
    </xf>
    <xf numFmtId="0" fontId="1" fillId="0" borderId="43" xfId="45" applyBorder="1" applyAlignment="1">
      <alignment vertical="center"/>
    </xf>
    <xf numFmtId="0" fontId="11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38" fontId="6" fillId="0" borderId="76" xfId="36" applyFont="1" applyFill="1" applyBorder="1" applyAlignment="1">
      <alignment horizontal="center" vertical="center"/>
    </xf>
    <xf numFmtId="181" fontId="6" fillId="0" borderId="6" xfId="36" applyNumberFormat="1" applyFont="1" applyFill="1" applyBorder="1" applyAlignment="1">
      <alignment vertical="center"/>
    </xf>
    <xf numFmtId="181" fontId="6" fillId="0" borderId="7" xfId="36" applyNumberFormat="1" applyFont="1" applyFill="1" applyBorder="1" applyAlignment="1">
      <alignment vertical="center"/>
    </xf>
    <xf numFmtId="0" fontId="11" fillId="0" borderId="1" xfId="0" applyFont="1" applyFill="1" applyBorder="1" applyAlignment="1"/>
    <xf numFmtId="0" fontId="11" fillId="0" borderId="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 wrapText="1" readingOrder="1"/>
    </xf>
    <xf numFmtId="0" fontId="67" fillId="0" borderId="0" xfId="0" applyFont="1" applyFill="1" applyAlignment="1"/>
    <xf numFmtId="0" fontId="11" fillId="0" borderId="0" xfId="0" applyFont="1" applyFill="1" applyBorder="1" applyAlignment="1">
      <alignment readingOrder="1"/>
    </xf>
    <xf numFmtId="3" fontId="11" fillId="0" borderId="62" xfId="36" applyNumberFormat="1" applyFont="1" applyFill="1" applyBorder="1" applyAlignment="1">
      <alignment horizontal="distributed" vertical="center" wrapText="1"/>
    </xf>
    <xf numFmtId="176" fontId="11" fillId="0" borderId="0" xfId="49" applyNumberFormat="1" applyFont="1" applyFill="1" applyAlignment="1">
      <alignment vertical="center"/>
    </xf>
    <xf numFmtId="0" fontId="7" fillId="0" borderId="0" xfId="45" applyFont="1" applyFill="1" applyAlignment="1">
      <alignment vertical="center"/>
    </xf>
    <xf numFmtId="0" fontId="7" fillId="0" borderId="14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center" wrapText="1"/>
    </xf>
    <xf numFmtId="0" fontId="9" fillId="0" borderId="43" xfId="0" applyFont="1" applyFill="1" applyBorder="1" applyAlignment="1">
      <alignment horizontal="center" vertical="top" wrapText="1"/>
    </xf>
    <xf numFmtId="0" fontId="9" fillId="0" borderId="9" xfId="45" applyFont="1" applyFill="1" applyBorder="1" applyAlignment="1">
      <alignment horizontal="center"/>
    </xf>
    <xf numFmtId="0" fontId="9" fillId="0" borderId="1" xfId="45" applyFont="1" applyFill="1" applyBorder="1" applyAlignment="1">
      <alignment horizontal="center" vertical="top"/>
    </xf>
    <xf numFmtId="176" fontId="71" fillId="0" borderId="0" xfId="49" applyNumberFormat="1" applyFont="1" applyFill="1" applyBorder="1">
      <alignment vertical="center"/>
    </xf>
    <xf numFmtId="198" fontId="5" fillId="0" borderId="0" xfId="49" applyNumberFormat="1" applyFont="1" applyFill="1" applyBorder="1">
      <alignment vertical="center"/>
    </xf>
    <xf numFmtId="176" fontId="72" fillId="0" borderId="0" xfId="49" applyNumberFormat="1" applyFont="1" applyFill="1" applyBorder="1">
      <alignment vertical="center"/>
    </xf>
    <xf numFmtId="198" fontId="72" fillId="0" borderId="0" xfId="49" applyNumberFormat="1" applyFont="1" applyFill="1" applyBorder="1">
      <alignment vertical="center"/>
    </xf>
    <xf numFmtId="176" fontId="72" fillId="0" borderId="0" xfId="49" applyNumberFormat="1" applyFont="1" applyFill="1">
      <alignment vertical="center"/>
    </xf>
    <xf numFmtId="38" fontId="7" fillId="0" borderId="63" xfId="36" applyFont="1" applyFill="1" applyBorder="1" applyAlignment="1">
      <alignment vertical="center"/>
    </xf>
    <xf numFmtId="0" fontId="9" fillId="0" borderId="62" xfId="45" applyFont="1" applyFill="1" applyBorder="1" applyAlignment="1">
      <alignment horizontal="distributed" vertical="center"/>
    </xf>
    <xf numFmtId="0" fontId="19" fillId="0" borderId="62" xfId="45" applyFont="1" applyFill="1" applyBorder="1" applyAlignment="1">
      <alignment horizontal="distributed" vertical="center" wrapText="1"/>
    </xf>
    <xf numFmtId="0" fontId="17" fillId="0" borderId="9" xfId="45" applyFont="1" applyFill="1" applyBorder="1" applyAlignment="1">
      <alignment vertical="center" justifyLastLine="1"/>
    </xf>
    <xf numFmtId="0" fontId="11" fillId="0" borderId="62" xfId="45" applyFont="1" applyFill="1" applyBorder="1" applyAlignment="1">
      <alignment vertical="center" shrinkToFit="1"/>
    </xf>
    <xf numFmtId="3" fontId="17" fillId="0" borderId="33" xfId="36" applyNumberFormat="1" applyFont="1" applyFill="1" applyBorder="1" applyAlignment="1">
      <alignment vertical="center"/>
    </xf>
    <xf numFmtId="3" fontId="9" fillId="0" borderId="29" xfId="36" applyNumberFormat="1" applyFont="1" applyFill="1" applyBorder="1" applyAlignment="1">
      <alignment vertical="center"/>
    </xf>
    <xf numFmtId="3" fontId="17" fillId="0" borderId="29" xfId="36" applyNumberFormat="1" applyFont="1" applyFill="1" applyBorder="1" applyAlignment="1">
      <alignment vertical="center"/>
    </xf>
    <xf numFmtId="0" fontId="5" fillId="0" borderId="0" xfId="46" applyFont="1" applyBorder="1">
      <alignment vertical="center"/>
    </xf>
    <xf numFmtId="3" fontId="9" fillId="0" borderId="29" xfId="36" applyNumberFormat="1" applyFont="1" applyFill="1" applyBorder="1" applyAlignment="1">
      <alignment horizontal="right" vertical="center"/>
    </xf>
    <xf numFmtId="0" fontId="11" fillId="0" borderId="0" xfId="46" applyFont="1" applyBorder="1" applyAlignment="1">
      <alignment vertical="center" wrapText="1"/>
    </xf>
    <xf numFmtId="3" fontId="9" fillId="0" borderId="40" xfId="36" applyNumberFormat="1" applyFont="1" applyFill="1" applyBorder="1" applyAlignment="1">
      <alignment vertical="center"/>
    </xf>
    <xf numFmtId="0" fontId="4" fillId="0" borderId="35" xfId="45" applyFont="1" applyFill="1" applyBorder="1" applyAlignment="1">
      <alignment vertical="center"/>
    </xf>
    <xf numFmtId="0" fontId="4" fillId="0" borderId="35" xfId="45" applyNumberFormat="1" applyFont="1" applyFill="1" applyBorder="1" applyAlignment="1">
      <alignment vertical="center"/>
    </xf>
    <xf numFmtId="3" fontId="4" fillId="0" borderId="35" xfId="45" applyNumberFormat="1" applyFont="1" applyFill="1" applyBorder="1" applyAlignment="1">
      <alignment vertical="center"/>
    </xf>
    <xf numFmtId="0" fontId="4" fillId="0" borderId="38" xfId="45" applyNumberFormat="1" applyFont="1" applyFill="1" applyBorder="1" applyAlignment="1">
      <alignment vertical="center"/>
    </xf>
    <xf numFmtId="3" fontId="9" fillId="0" borderId="0" xfId="36" applyNumberFormat="1" applyFont="1" applyFill="1" applyBorder="1" applyAlignment="1">
      <alignment horizontal="distributed" vertical="center"/>
    </xf>
    <xf numFmtId="3" fontId="23" fillId="0" borderId="0" xfId="36" applyNumberFormat="1" applyFont="1" applyFill="1" applyBorder="1" applyAlignment="1">
      <alignment horizontal="distributed" vertical="center"/>
    </xf>
    <xf numFmtId="0" fontId="9" fillId="0" borderId="8" xfId="45" applyFont="1" applyFill="1" applyBorder="1" applyAlignment="1">
      <alignment horizontal="center" vertical="center" justifyLastLine="1"/>
    </xf>
    <xf numFmtId="0" fontId="4" fillId="0" borderId="14" xfId="45" applyFont="1" applyFill="1" applyBorder="1" applyAlignment="1">
      <alignment vertical="center"/>
    </xf>
    <xf numFmtId="0" fontId="4" fillId="0" borderId="14" xfId="45" applyNumberFormat="1" applyFont="1" applyFill="1" applyBorder="1" applyAlignment="1">
      <alignment vertical="center"/>
    </xf>
    <xf numFmtId="3" fontId="18" fillId="0" borderId="14" xfId="36" applyNumberFormat="1" applyFont="1" applyFill="1" applyBorder="1" applyAlignment="1">
      <alignment vertical="center" justifyLastLine="1"/>
    </xf>
    <xf numFmtId="3" fontId="4" fillId="0" borderId="14" xfId="45" applyNumberFormat="1" applyFont="1" applyFill="1" applyBorder="1" applyAlignment="1">
      <alignment vertical="center"/>
    </xf>
    <xf numFmtId="0" fontId="9" fillId="0" borderId="97" xfId="45" applyFont="1" applyFill="1" applyBorder="1" applyAlignment="1">
      <alignment horizontal="distributed" vertical="center" justifyLastLine="1"/>
    </xf>
    <xf numFmtId="3" fontId="6" fillId="0" borderId="35" xfId="36" applyNumberFormat="1" applyFont="1" applyFill="1" applyBorder="1" applyAlignment="1">
      <alignment vertical="center"/>
    </xf>
    <xf numFmtId="0" fontId="4" fillId="0" borderId="43" xfId="45" applyNumberFormat="1" applyFont="1" applyFill="1" applyBorder="1" applyAlignment="1">
      <alignment vertical="center"/>
    </xf>
    <xf numFmtId="3" fontId="73" fillId="0" borderId="11" xfId="45" applyNumberFormat="1" applyFont="1" applyFill="1" applyBorder="1"/>
    <xf numFmtId="3" fontId="73" fillId="0" borderId="31" xfId="45" applyNumberFormat="1" applyFont="1" applyFill="1" applyBorder="1"/>
    <xf numFmtId="0" fontId="4" fillId="0" borderId="10" xfId="45" applyFont="1" applyFill="1" applyBorder="1" applyAlignment="1">
      <alignment vertical="center"/>
    </xf>
    <xf numFmtId="3" fontId="18" fillId="0" borderId="10" xfId="36" applyNumberFormat="1" applyFont="1" applyFill="1" applyBorder="1" applyAlignment="1">
      <alignment vertical="center" justifyLastLine="1"/>
    </xf>
    <xf numFmtId="0" fontId="11" fillId="0" borderId="0" xfId="46" applyFont="1" applyBorder="1" applyAlignment="1">
      <alignment horizontal="distributed" vertical="center" wrapText="1"/>
    </xf>
    <xf numFmtId="3" fontId="11" fillId="0" borderId="62" xfId="36" applyNumberFormat="1" applyFont="1" applyFill="1" applyBorder="1" applyAlignment="1">
      <alignment horizontal="distributed" vertical="center" wrapText="1" shrinkToFit="1"/>
    </xf>
    <xf numFmtId="3" fontId="11" fillId="0" borderId="62" xfId="36" applyNumberFormat="1" applyFont="1" applyFill="1" applyBorder="1" applyAlignment="1">
      <alignment horizontal="left" vertical="center" wrapText="1" shrinkToFit="1"/>
    </xf>
    <xf numFmtId="0" fontId="11" fillId="0" borderId="0" xfId="46" applyFont="1" applyBorder="1" applyAlignment="1">
      <alignment horizontal="left" vertical="center" wrapText="1"/>
    </xf>
    <xf numFmtId="0" fontId="20" fillId="0" borderId="0" xfId="45" applyFont="1" applyFill="1" applyBorder="1" applyAlignment="1">
      <alignment horizontal="left" vertical="center" wrapText="1"/>
    </xf>
    <xf numFmtId="185" fontId="4" fillId="0" borderId="63" xfId="36" applyNumberFormat="1" applyFont="1" applyFill="1" applyBorder="1" applyAlignment="1">
      <alignment vertical="center"/>
    </xf>
    <xf numFmtId="196" fontId="7" fillId="0" borderId="14" xfId="45" applyNumberFormat="1" applyFont="1" applyFill="1" applyBorder="1" applyAlignment="1">
      <alignment horizontal="right" vertical="center"/>
    </xf>
    <xf numFmtId="196" fontId="7" fillId="0" borderId="0" xfId="45" applyNumberFormat="1" applyFont="1" applyFill="1" applyBorder="1" applyAlignment="1">
      <alignment horizontal="right" vertical="center"/>
    </xf>
    <xf numFmtId="196" fontId="7" fillId="0" borderId="14" xfId="45" applyNumberFormat="1" applyFont="1" applyFill="1" applyBorder="1" applyAlignment="1">
      <alignment horizontal="right" vertical="center" wrapText="1"/>
    </xf>
    <xf numFmtId="196" fontId="7" fillId="0" borderId="10" xfId="45" applyNumberFormat="1" applyFont="1" applyFill="1" applyBorder="1" applyAlignment="1">
      <alignment horizontal="right" vertical="center"/>
    </xf>
    <xf numFmtId="196" fontId="7" fillId="0" borderId="62" xfId="45" applyNumberFormat="1" applyFont="1" applyFill="1" applyBorder="1" applyAlignment="1">
      <alignment horizontal="right" vertical="center"/>
    </xf>
    <xf numFmtId="196" fontId="7" fillId="0" borderId="49" xfId="45" applyNumberFormat="1" applyFont="1" applyFill="1" applyBorder="1" applyAlignment="1">
      <alignment horizontal="right" vertical="center"/>
    </xf>
    <xf numFmtId="196" fontId="7" fillId="0" borderId="14" xfId="35" applyNumberFormat="1" applyFont="1" applyFill="1" applyBorder="1" applyAlignment="1">
      <alignment horizontal="right" vertical="center"/>
    </xf>
    <xf numFmtId="196" fontId="7" fillId="0" borderId="0" xfId="35" applyNumberFormat="1" applyFont="1" applyFill="1" applyBorder="1" applyAlignment="1">
      <alignment horizontal="right" vertical="center"/>
    </xf>
    <xf numFmtId="196" fontId="7" fillId="0" borderId="14" xfId="35" applyNumberFormat="1" applyFont="1" applyFill="1" applyBorder="1" applyAlignment="1">
      <alignment horizontal="right" vertical="center" wrapText="1"/>
    </xf>
    <xf numFmtId="196" fontId="7" fillId="0" borderId="43" xfId="35" applyNumberFormat="1" applyFont="1" applyFill="1" applyBorder="1" applyAlignment="1">
      <alignment horizontal="right" vertical="center"/>
    </xf>
    <xf numFmtId="0" fontId="6" fillId="0" borderId="14" xfId="45" applyNumberFormat="1" applyFont="1" applyFill="1" applyBorder="1" applyAlignment="1">
      <alignment horizontal="right" vertical="center"/>
    </xf>
    <xf numFmtId="3" fontId="6" fillId="0" borderId="14" xfId="45" applyNumberFormat="1" applyFont="1" applyFill="1" applyBorder="1" applyAlignment="1">
      <alignment horizontal="right" vertical="center"/>
    </xf>
    <xf numFmtId="3" fontId="6" fillId="0" borderId="12" xfId="45" applyNumberFormat="1" applyFont="1" applyFill="1" applyBorder="1" applyAlignment="1">
      <alignment horizontal="right" vertical="center"/>
    </xf>
    <xf numFmtId="0" fontId="6" fillId="0" borderId="2" xfId="45" applyNumberFormat="1" applyFont="1" applyFill="1" applyBorder="1" applyAlignment="1">
      <alignment horizontal="right" vertical="center"/>
    </xf>
    <xf numFmtId="3" fontId="6" fillId="0" borderId="2" xfId="45" applyNumberFormat="1" applyFont="1" applyFill="1" applyBorder="1" applyAlignment="1">
      <alignment horizontal="right" vertical="center"/>
    </xf>
    <xf numFmtId="3" fontId="6" fillId="0" borderId="43" xfId="45" applyNumberFormat="1" applyFont="1" applyFill="1" applyBorder="1" applyAlignment="1">
      <alignment horizontal="right" vertical="center"/>
    </xf>
    <xf numFmtId="0" fontId="6" fillId="0" borderId="62" xfId="45" applyNumberFormat="1" applyFont="1" applyFill="1" applyBorder="1" applyAlignment="1">
      <alignment horizontal="right" vertical="center"/>
    </xf>
    <xf numFmtId="3" fontId="6" fillId="0" borderId="62" xfId="45" applyNumberFormat="1" applyFont="1" applyFill="1" applyBorder="1" applyAlignment="1">
      <alignment horizontal="right" vertical="center"/>
    </xf>
    <xf numFmtId="3" fontId="6" fillId="0" borderId="73" xfId="45" applyNumberFormat="1" applyFont="1" applyFill="1" applyBorder="1" applyAlignment="1">
      <alignment horizontal="right" vertical="center"/>
    </xf>
    <xf numFmtId="0" fontId="33" fillId="0" borderId="0" xfId="47" applyNumberFormat="1" applyFont="1" applyFill="1" applyBorder="1" applyAlignment="1">
      <alignment vertical="center"/>
    </xf>
    <xf numFmtId="3" fontId="6" fillId="0" borderId="45" xfId="45" applyNumberFormat="1" applyFont="1" applyFill="1" applyBorder="1" applyAlignment="1">
      <alignment horizontal="right" vertical="center"/>
    </xf>
    <xf numFmtId="3" fontId="6" fillId="0" borderId="63" xfId="45" applyNumberFormat="1" applyFont="1" applyFill="1" applyBorder="1" applyAlignment="1">
      <alignment horizontal="right" vertical="center"/>
    </xf>
    <xf numFmtId="0" fontId="6" fillId="0" borderId="10" xfId="45" applyNumberFormat="1" applyFont="1" applyFill="1" applyBorder="1" applyAlignment="1">
      <alignment horizontal="right" vertical="center"/>
    </xf>
    <xf numFmtId="0" fontId="6" fillId="0" borderId="3" xfId="45" applyNumberFormat="1" applyFont="1" applyFill="1" applyBorder="1" applyAlignment="1">
      <alignment horizontal="right" vertical="center"/>
    </xf>
    <xf numFmtId="0" fontId="6" fillId="0" borderId="62" xfId="36" applyNumberFormat="1" applyFont="1" applyFill="1" applyBorder="1" applyAlignment="1">
      <alignment vertical="center"/>
    </xf>
    <xf numFmtId="0" fontId="6" fillId="0" borderId="14" xfId="36" applyNumberFormat="1" applyFont="1" applyFill="1" applyBorder="1" applyAlignment="1">
      <alignment vertical="center"/>
    </xf>
    <xf numFmtId="0" fontId="6" fillId="0" borderId="14" xfId="36" applyNumberFormat="1" applyFont="1" applyFill="1" applyBorder="1" applyAlignment="1">
      <alignment horizontal="right" vertical="center"/>
    </xf>
    <xf numFmtId="0" fontId="6" fillId="0" borderId="47" xfId="36" applyNumberFormat="1" applyFont="1" applyFill="1" applyBorder="1" applyAlignment="1">
      <alignment horizontal="right" vertical="center"/>
    </xf>
    <xf numFmtId="0" fontId="6" fillId="0" borderId="10" xfId="36" applyNumberFormat="1" applyFont="1" applyFill="1" applyBorder="1" applyAlignment="1">
      <alignment horizontal="right" vertical="center"/>
    </xf>
    <xf numFmtId="3" fontId="6" fillId="0" borderId="45" xfId="36" applyNumberFormat="1" applyFont="1" applyFill="1" applyBorder="1" applyAlignment="1">
      <alignment vertical="center"/>
    </xf>
    <xf numFmtId="0" fontId="6" fillId="0" borderId="2" xfId="36" applyNumberFormat="1" applyFont="1" applyFill="1" applyBorder="1" applyAlignment="1">
      <alignment vertical="center"/>
    </xf>
    <xf numFmtId="3" fontId="6" fillId="0" borderId="2" xfId="36" applyNumberFormat="1" applyFont="1" applyFill="1" applyBorder="1" applyAlignment="1">
      <alignment vertical="center"/>
    </xf>
    <xf numFmtId="0" fontId="6" fillId="0" borderId="2" xfId="36" applyNumberFormat="1" applyFont="1" applyFill="1" applyBorder="1" applyAlignment="1">
      <alignment horizontal="right" vertical="center"/>
    </xf>
    <xf numFmtId="3" fontId="6" fillId="0" borderId="46" xfId="36" applyNumberFormat="1" applyFont="1" applyFill="1" applyBorder="1" applyAlignment="1">
      <alignment horizontal="right" vertical="center"/>
    </xf>
    <xf numFmtId="3" fontId="6" fillId="0" borderId="3" xfId="36" applyNumberFormat="1" applyFont="1" applyFill="1" applyBorder="1" applyAlignment="1">
      <alignment horizontal="right" vertical="center"/>
    </xf>
    <xf numFmtId="0" fontId="6" fillId="0" borderId="0" xfId="36" applyNumberFormat="1" applyFont="1" applyFill="1" applyBorder="1" applyAlignment="1">
      <alignment vertical="center"/>
    </xf>
    <xf numFmtId="3" fontId="6" fillId="0" borderId="73" xfId="36" applyNumberFormat="1" applyFont="1" applyFill="1" applyBorder="1" applyAlignment="1">
      <alignment vertical="center"/>
    </xf>
    <xf numFmtId="0" fontId="6" fillId="0" borderId="12" xfId="36" applyNumberFormat="1" applyFont="1" applyFill="1" applyBorder="1" applyAlignment="1">
      <alignment vertical="center"/>
    </xf>
    <xf numFmtId="0" fontId="6" fillId="0" borderId="12" xfId="36" applyNumberFormat="1" applyFont="1" applyFill="1" applyBorder="1" applyAlignment="1">
      <alignment horizontal="right" vertical="center"/>
    </xf>
    <xf numFmtId="3" fontId="6" fillId="0" borderId="12" xfId="36" applyNumberFormat="1" applyFont="1" applyFill="1" applyBorder="1" applyAlignment="1">
      <alignment vertical="center"/>
    </xf>
    <xf numFmtId="0" fontId="6" fillId="0" borderId="64" xfId="36" applyNumberFormat="1" applyFont="1" applyFill="1" applyBorder="1" applyAlignment="1">
      <alignment horizontal="right" vertical="center"/>
    </xf>
    <xf numFmtId="3" fontId="6" fillId="0" borderId="64" xfId="36" applyNumberFormat="1" applyFont="1" applyFill="1" applyBorder="1" applyAlignment="1">
      <alignment horizontal="right" vertical="center"/>
    </xf>
    <xf numFmtId="0" fontId="6" fillId="0" borderId="21" xfId="36" applyNumberFormat="1" applyFont="1" applyFill="1" applyBorder="1" applyAlignment="1">
      <alignment horizontal="right" vertical="center"/>
    </xf>
    <xf numFmtId="0" fontId="6" fillId="0" borderId="43" xfId="36" applyNumberFormat="1" applyFont="1" applyFill="1" applyBorder="1" applyAlignment="1">
      <alignment vertical="center"/>
    </xf>
    <xf numFmtId="0" fontId="6" fillId="0" borderId="43" xfId="36" applyNumberFormat="1" applyFont="1" applyFill="1" applyBorder="1" applyAlignment="1">
      <alignment horizontal="right" vertical="center"/>
    </xf>
    <xf numFmtId="3" fontId="6" fillId="0" borderId="48" xfId="36" applyNumberFormat="1" applyFont="1" applyFill="1" applyBorder="1" applyAlignment="1">
      <alignment horizontal="right" vertical="center"/>
    </xf>
    <xf numFmtId="3" fontId="6" fillId="0" borderId="49" xfId="36" applyNumberFormat="1" applyFont="1" applyFill="1" applyBorder="1" applyAlignment="1">
      <alignment horizontal="right" vertical="center"/>
    </xf>
    <xf numFmtId="38" fontId="6" fillId="0" borderId="62" xfId="36" applyFont="1" applyFill="1" applyBorder="1" applyAlignment="1">
      <alignment horizontal="center" vertical="center"/>
    </xf>
    <xf numFmtId="181" fontId="6" fillId="0" borderId="14" xfId="36" applyNumberFormat="1" applyFont="1" applyFill="1" applyBorder="1" applyAlignment="1">
      <alignment vertical="center"/>
    </xf>
    <xf numFmtId="181" fontId="6" fillId="0" borderId="88" xfId="36" applyNumberFormat="1" applyFont="1" applyFill="1" applyBorder="1" applyAlignment="1">
      <alignment vertical="center"/>
    </xf>
    <xf numFmtId="38" fontId="6" fillId="0" borderId="88" xfId="36" applyFont="1" applyFill="1" applyBorder="1" applyAlignment="1">
      <alignment vertical="center"/>
    </xf>
    <xf numFmtId="38" fontId="6" fillId="0" borderId="89" xfId="36" applyFont="1" applyFill="1" applyBorder="1" applyAlignment="1">
      <alignment vertical="center"/>
    </xf>
    <xf numFmtId="38" fontId="6" fillId="0" borderId="54" xfId="36" applyFont="1" applyFill="1" applyBorder="1" applyAlignment="1">
      <alignment horizontal="center" vertical="center"/>
    </xf>
    <xf numFmtId="38" fontId="6" fillId="0" borderId="4" xfId="36" applyFont="1" applyFill="1" applyBorder="1" applyAlignment="1">
      <alignment vertical="center"/>
    </xf>
    <xf numFmtId="38" fontId="6" fillId="0" borderId="5" xfId="36" applyFont="1" applyFill="1" applyBorder="1" applyAlignment="1">
      <alignment vertical="center"/>
    </xf>
    <xf numFmtId="181" fontId="6" fillId="0" borderId="4" xfId="36" applyNumberFormat="1" applyFont="1" applyFill="1" applyBorder="1" applyAlignment="1">
      <alignment horizontal="right" vertical="center"/>
    </xf>
    <xf numFmtId="38" fontId="6" fillId="0" borderId="80" xfId="36" applyFont="1" applyFill="1" applyBorder="1" applyAlignment="1">
      <alignment horizontal="center" vertical="center"/>
    </xf>
    <xf numFmtId="181" fontId="6" fillId="0" borderId="19" xfId="36" applyNumberFormat="1" applyFont="1" applyFill="1" applyBorder="1" applyAlignment="1">
      <alignment vertical="center"/>
    </xf>
    <xf numFmtId="181" fontId="6" fillId="0" borderId="87" xfId="36" applyNumberFormat="1" applyFont="1" applyFill="1" applyBorder="1" applyAlignment="1">
      <alignment vertical="center"/>
    </xf>
    <xf numFmtId="38" fontId="6" fillId="0" borderId="8" xfId="36" applyFont="1" applyFill="1" applyBorder="1" applyAlignment="1">
      <alignment vertical="center"/>
    </xf>
    <xf numFmtId="38" fontId="6" fillId="0" borderId="24" xfId="36" applyFont="1" applyFill="1" applyBorder="1" applyAlignment="1">
      <alignment vertical="center"/>
    </xf>
    <xf numFmtId="38" fontId="15" fillId="0" borderId="63" xfId="36" applyFont="1" applyFill="1" applyBorder="1" applyAlignment="1">
      <alignment horizontal="center" vertical="center"/>
    </xf>
    <xf numFmtId="38" fontId="15" fillId="0" borderId="49" xfId="36" applyFont="1" applyFill="1" applyBorder="1" applyAlignment="1">
      <alignment horizontal="center" vertical="center"/>
    </xf>
    <xf numFmtId="38" fontId="7" fillId="0" borderId="43" xfId="36" applyFont="1" applyFill="1" applyBorder="1" applyAlignment="1">
      <alignment vertical="center"/>
    </xf>
    <xf numFmtId="0" fontId="7" fillId="0" borderId="43" xfId="0" applyFont="1" applyFill="1" applyBorder="1" applyAlignment="1">
      <alignment horizontal="right" vertical="center"/>
    </xf>
    <xf numFmtId="38" fontId="7" fillId="0" borderId="49" xfId="36" applyFont="1" applyFill="1" applyBorder="1" applyAlignment="1">
      <alignment vertical="center"/>
    </xf>
    <xf numFmtId="38" fontId="4" fillId="0" borderId="114" xfId="36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38" fontId="4" fillId="0" borderId="12" xfId="36" applyFont="1" applyFill="1" applyBorder="1" applyAlignment="1">
      <alignment vertical="center"/>
    </xf>
    <xf numFmtId="38" fontId="4" fillId="0" borderId="115" xfId="36" applyFont="1" applyFill="1" applyBorder="1" applyAlignment="1">
      <alignment vertical="center"/>
    </xf>
    <xf numFmtId="0" fontId="5" fillId="0" borderId="73" xfId="0" applyFont="1" applyFill="1" applyBorder="1" applyAlignment="1">
      <alignment horizontal="center" vertical="center"/>
    </xf>
    <xf numFmtId="38" fontId="4" fillId="0" borderId="21" xfId="36" applyFont="1" applyFill="1" applyBorder="1" applyAlignment="1">
      <alignment vertical="center"/>
    </xf>
    <xf numFmtId="38" fontId="4" fillId="0" borderId="64" xfId="36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4" fillId="0" borderId="4" xfId="36" applyFont="1" applyFill="1" applyBorder="1" applyAlignment="1">
      <alignment vertical="center"/>
    </xf>
    <xf numFmtId="38" fontId="4" fillId="0" borderId="59" xfId="36" applyFont="1" applyFill="1" applyBorder="1" applyAlignment="1">
      <alignment vertical="center"/>
    </xf>
    <xf numFmtId="0" fontId="5" fillId="0" borderId="54" xfId="0" applyFont="1" applyFill="1" applyBorder="1" applyAlignment="1">
      <alignment horizontal="center" vertical="center"/>
    </xf>
    <xf numFmtId="38" fontId="4" fillId="0" borderId="5" xfId="36" applyFont="1" applyFill="1" applyBorder="1" applyAlignment="1">
      <alignment vertical="center"/>
    </xf>
    <xf numFmtId="38" fontId="4" fillId="0" borderId="16" xfId="36" applyFont="1" applyFill="1" applyBorder="1" applyAlignment="1">
      <alignment vertical="center"/>
    </xf>
    <xf numFmtId="38" fontId="4" fillId="0" borderId="16" xfId="36" applyFont="1" applyFill="1" applyBorder="1" applyAlignment="1">
      <alignment horizontal="right" vertical="center"/>
    </xf>
    <xf numFmtId="38" fontId="4" fillId="0" borderId="14" xfId="36" applyFont="1" applyFill="1" applyBorder="1" applyAlignment="1">
      <alignment vertical="center"/>
    </xf>
    <xf numFmtId="38" fontId="4" fillId="0" borderId="46" xfId="36" applyFont="1" applyFill="1" applyBorder="1" applyAlignment="1">
      <alignment vertical="center"/>
    </xf>
    <xf numFmtId="38" fontId="4" fillId="0" borderId="41" xfId="36" applyFont="1" applyFill="1" applyBorder="1" applyAlignment="1">
      <alignment vertical="center"/>
    </xf>
    <xf numFmtId="38" fontId="4" fillId="0" borderId="8" xfId="36" applyFont="1" applyFill="1" applyBorder="1" applyAlignment="1">
      <alignment vertical="center"/>
    </xf>
    <xf numFmtId="38" fontId="4" fillId="0" borderId="19" xfId="36" applyFont="1" applyFill="1" applyBorder="1" applyAlignment="1">
      <alignment vertical="center"/>
    </xf>
    <xf numFmtId="0" fontId="5" fillId="0" borderId="71" xfId="0" applyFont="1" applyFill="1" applyBorder="1" applyAlignment="1">
      <alignment horizontal="center" vertical="center"/>
    </xf>
    <xf numFmtId="38" fontId="4" fillId="0" borderId="61" xfId="36" applyFont="1" applyFill="1" applyBorder="1" applyAlignment="1">
      <alignment vertical="center"/>
    </xf>
    <xf numFmtId="38" fontId="4" fillId="0" borderId="10" xfId="36" applyFont="1" applyFill="1" applyBorder="1" applyAlignment="1">
      <alignment vertical="center"/>
    </xf>
    <xf numFmtId="0" fontId="11" fillId="0" borderId="62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193" fontId="1" fillId="0" borderId="0" xfId="0" applyNumberFormat="1" applyFont="1" applyFill="1" applyAlignment="1"/>
    <xf numFmtId="182" fontId="4" fillId="0" borderId="14" xfId="36" applyNumberFormat="1" applyFont="1" applyFill="1" applyBorder="1" applyAlignment="1">
      <alignment vertical="center" shrinkToFit="1"/>
    </xf>
    <xf numFmtId="182" fontId="4" fillId="0" borderId="11" xfId="36" applyNumberFormat="1" applyFont="1" applyFill="1" applyBorder="1" applyAlignment="1">
      <alignment vertical="center" shrinkToFit="1"/>
    </xf>
    <xf numFmtId="182" fontId="4" fillId="0" borderId="10" xfId="36" applyNumberFormat="1" applyFont="1" applyFill="1" applyBorder="1" applyAlignment="1">
      <alignment vertical="center" shrinkToFit="1"/>
    </xf>
    <xf numFmtId="0" fontId="11" fillId="0" borderId="63" xfId="0" applyFont="1" applyFill="1" applyBorder="1" applyAlignment="1">
      <alignment horizontal="center" vertical="center"/>
    </xf>
    <xf numFmtId="182" fontId="4" fillId="0" borderId="43" xfId="36" applyNumberFormat="1" applyFont="1" applyFill="1" applyBorder="1" applyAlignment="1">
      <alignment vertical="center" shrinkToFit="1"/>
    </xf>
    <xf numFmtId="182" fontId="4" fillId="0" borderId="49" xfId="36" applyNumberFormat="1" applyFont="1" applyFill="1" applyBorder="1" applyAlignment="1">
      <alignment vertical="center" shrinkToFit="1"/>
    </xf>
    <xf numFmtId="0" fontId="11" fillId="0" borderId="62" xfId="45" applyFont="1" applyFill="1" applyBorder="1" applyAlignment="1">
      <alignment horizontal="left" vertical="center" shrinkToFit="1"/>
    </xf>
    <xf numFmtId="193" fontId="74" fillId="0" borderId="0" xfId="28" applyNumberFormat="1" applyFont="1" applyFill="1" applyBorder="1" applyAlignment="1"/>
    <xf numFmtId="38" fontId="0" fillId="0" borderId="0" xfId="0" applyNumberFormat="1" applyFill="1" applyAlignment="1"/>
    <xf numFmtId="3" fontId="4" fillId="0" borderId="43" xfId="45" applyNumberFormat="1" applyFont="1" applyFill="1" applyBorder="1" applyAlignment="1">
      <alignment vertical="center"/>
    </xf>
    <xf numFmtId="3" fontId="6" fillId="0" borderId="1" xfId="36" applyNumberFormat="1" applyFont="1" applyFill="1" applyBorder="1" applyAlignment="1">
      <alignment vertical="center"/>
    </xf>
    <xf numFmtId="196" fontId="7" fillId="0" borderId="62" xfId="35" applyNumberFormat="1" applyFont="1" applyFill="1" applyBorder="1" applyAlignment="1">
      <alignment horizontal="right" vertical="center"/>
    </xf>
    <xf numFmtId="196" fontId="7" fillId="0" borderId="63" xfId="35" applyNumberFormat="1" applyFont="1" applyFill="1" applyBorder="1" applyAlignment="1">
      <alignment horizontal="right" vertical="center"/>
    </xf>
    <xf numFmtId="196" fontId="7" fillId="0" borderId="43" xfId="35" applyNumberFormat="1" applyFont="1" applyFill="1" applyBorder="1" applyAlignment="1">
      <alignment horizontal="right" vertical="center" wrapText="1"/>
    </xf>
    <xf numFmtId="196" fontId="7" fillId="0" borderId="43" xfId="45" applyNumberFormat="1" applyFont="1" applyFill="1" applyBorder="1" applyAlignment="1">
      <alignment horizontal="right" vertical="center"/>
    </xf>
    <xf numFmtId="196" fontId="7" fillId="0" borderId="43" xfId="45" applyNumberFormat="1" applyFont="1" applyFill="1" applyBorder="1" applyAlignment="1">
      <alignment horizontal="right" vertical="center" wrapText="1"/>
    </xf>
    <xf numFmtId="196" fontId="7" fillId="0" borderId="63" xfId="45" applyNumberFormat="1" applyFont="1" applyFill="1" applyBorder="1" applyAlignment="1">
      <alignment horizontal="right" vertical="center"/>
    </xf>
    <xf numFmtId="177" fontId="5" fillId="0" borderId="0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Alignment="1">
      <alignment horizontal="center" vertical="center"/>
    </xf>
    <xf numFmtId="176" fontId="28" fillId="0" borderId="0" xfId="49" applyNumberFormat="1" applyFont="1" applyFill="1" applyAlignment="1">
      <alignment horizontal="center" vertical="center"/>
    </xf>
    <xf numFmtId="176" fontId="5" fillId="0" borderId="0" xfId="49" applyNumberFormat="1" applyFont="1" applyFill="1" applyBorder="1" applyAlignment="1">
      <alignment horizontal="center" vertical="center"/>
    </xf>
    <xf numFmtId="176" fontId="5" fillId="0" borderId="0" xfId="49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vertical="distributed"/>
    </xf>
    <xf numFmtId="0" fontId="9" fillId="0" borderId="0" xfId="0" applyFont="1" applyFill="1" applyBorder="1" applyAlignment="1">
      <alignment horizontal="left" vertical="distributed"/>
    </xf>
    <xf numFmtId="0" fontId="11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9" fillId="0" borderId="25" xfId="0" applyFont="1" applyFill="1" applyBorder="1" applyAlignment="1">
      <alignment horizontal="left"/>
    </xf>
    <xf numFmtId="0" fontId="19" fillId="0" borderId="26" xfId="0" applyFont="1" applyFill="1" applyBorder="1" applyAlignment="1">
      <alignment horizontal="left"/>
    </xf>
    <xf numFmtId="0" fontId="9" fillId="0" borderId="50" xfId="0" applyFont="1" applyFill="1" applyBorder="1" applyAlignment="1">
      <alignment horizontal="distributed" vertical="center" justifyLastLine="1"/>
    </xf>
    <xf numFmtId="0" fontId="9" fillId="0" borderId="51" xfId="0" applyFont="1" applyFill="1" applyBorder="1" applyAlignment="1">
      <alignment horizontal="distributed" vertical="center" justifyLastLine="1"/>
    </xf>
    <xf numFmtId="0" fontId="9" fillId="0" borderId="52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center" vertical="center" wrapText="1" justifyLastLine="1"/>
    </xf>
    <xf numFmtId="0" fontId="11" fillId="0" borderId="43" xfId="0" applyFont="1" applyFill="1" applyBorder="1" applyAlignment="1">
      <alignment horizontal="center" vertical="center" wrapText="1" justifyLastLine="1"/>
    </xf>
    <xf numFmtId="0" fontId="11" fillId="0" borderId="20" xfId="0" applyFont="1" applyFill="1" applyBorder="1" applyAlignment="1">
      <alignment horizontal="center" vertical="center" wrapText="1" justifyLastLine="1"/>
    </xf>
    <xf numFmtId="0" fontId="11" fillId="0" borderId="49" xfId="0" applyFont="1" applyFill="1" applyBorder="1" applyAlignment="1">
      <alignment horizontal="center" vertical="center" wrapText="1" justifyLastLine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90" xfId="0" applyFont="1" applyFill="1" applyBorder="1" applyAlignment="1">
      <alignment horizontal="center"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45" applyFont="1" applyFill="1" applyBorder="1" applyAlignment="1">
      <alignment horizontal="center" vertical="center"/>
    </xf>
    <xf numFmtId="0" fontId="9" fillId="0" borderId="43" xfId="45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99" fontId="4" fillId="0" borderId="0" xfId="36" applyNumberFormat="1" applyFont="1" applyFill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1" fillId="0" borderId="9" xfId="0" applyFont="1" applyBorder="1" applyAlignment="1">
      <alignment horizontal="right" vertical="center"/>
    </xf>
    <xf numFmtId="201" fontId="4" fillId="0" borderId="0" xfId="36" applyNumberFormat="1" applyFont="1" applyFill="1" applyAlignment="1">
      <alignment horizontal="center"/>
    </xf>
    <xf numFmtId="202" fontId="4" fillId="0" borderId="0" xfId="36" applyNumberFormat="1" applyFont="1" applyAlignment="1">
      <alignment horizontal="center"/>
    </xf>
    <xf numFmtId="0" fontId="9" fillId="0" borderId="92" xfId="0" applyFont="1" applyFill="1" applyBorder="1" applyAlignment="1">
      <alignment horizontal="left" vertical="distributed"/>
    </xf>
    <xf numFmtId="0" fontId="9" fillId="0" borderId="93" xfId="0" applyFont="1" applyFill="1" applyBorder="1" applyAlignment="1">
      <alignment horizontal="left" vertical="distributed"/>
    </xf>
    <xf numFmtId="0" fontId="5" fillId="0" borderId="94" xfId="0" applyFont="1" applyFill="1" applyBorder="1" applyAlignment="1">
      <alignment horizontal="distributed" vertical="center" justifyLastLine="1"/>
    </xf>
    <xf numFmtId="0" fontId="5" fillId="0" borderId="51" xfId="0" applyFont="1" applyFill="1" applyBorder="1" applyAlignment="1">
      <alignment horizontal="distributed" vertical="center" justifyLastLine="1"/>
    </xf>
    <xf numFmtId="0" fontId="5" fillId="0" borderId="95" xfId="0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38" fontId="11" fillId="0" borderId="9" xfId="36" applyFont="1" applyFill="1" applyBorder="1" applyAlignment="1">
      <alignment horizontal="right" vertical="center"/>
    </xf>
    <xf numFmtId="0" fontId="9" fillId="0" borderId="96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7" xfId="0" applyFont="1" applyFill="1" applyBorder="1" applyAlignment="1">
      <alignment horizontal="center" vertical="center"/>
    </xf>
    <xf numFmtId="0" fontId="1" fillId="0" borderId="0" xfId="45" applyFill="1" applyBorder="1" applyAlignment="1">
      <alignment horizontal="center" vertical="center"/>
    </xf>
    <xf numFmtId="0" fontId="11" fillId="0" borderId="9" xfId="45" applyFont="1" applyFill="1" applyBorder="1" applyAlignment="1">
      <alignment horizontal="right" vertical="center"/>
    </xf>
    <xf numFmtId="0" fontId="13" fillId="0" borderId="0" xfId="45" applyFont="1" applyFill="1" applyAlignment="1">
      <alignment horizontal="center" vertical="center"/>
    </xf>
    <xf numFmtId="0" fontId="9" fillId="0" borderId="51" xfId="45" applyFont="1" applyFill="1" applyBorder="1" applyAlignment="1">
      <alignment horizontal="center" vertical="center"/>
    </xf>
    <xf numFmtId="0" fontId="9" fillId="0" borderId="52" xfId="45" applyFont="1" applyFill="1" applyBorder="1" applyAlignment="1">
      <alignment horizontal="center" vertical="center"/>
    </xf>
    <xf numFmtId="0" fontId="11" fillId="0" borderId="50" xfId="45" applyFont="1" applyFill="1" applyBorder="1" applyAlignment="1">
      <alignment horizontal="center" vertical="center" shrinkToFit="1"/>
    </xf>
    <xf numFmtId="0" fontId="11" fillId="0" borderId="52" xfId="45" applyFont="1" applyFill="1" applyBorder="1" applyAlignment="1">
      <alignment horizontal="center" vertical="center" shrinkToFit="1"/>
    </xf>
    <xf numFmtId="0" fontId="9" fillId="0" borderId="20" xfId="45" applyFont="1" applyFill="1" applyBorder="1" applyAlignment="1">
      <alignment horizontal="center" vertical="center"/>
    </xf>
    <xf numFmtId="0" fontId="9" fillId="0" borderId="49" xfId="45" applyFont="1" applyFill="1" applyBorder="1" applyAlignment="1">
      <alignment horizontal="center" vertical="center"/>
    </xf>
    <xf numFmtId="0" fontId="9" fillId="0" borderId="92" xfId="45" applyFont="1" applyFill="1" applyBorder="1" applyAlignment="1">
      <alignment horizontal="left" vertical="distributed" wrapText="1"/>
    </xf>
    <xf numFmtId="0" fontId="9" fillId="0" borderId="93" xfId="45" applyFont="1" applyFill="1" applyBorder="1" applyAlignment="1">
      <alignment horizontal="left" vertical="distributed"/>
    </xf>
    <xf numFmtId="0" fontId="11" fillId="0" borderId="1" xfId="45" applyFont="1" applyFill="1" applyBorder="1" applyAlignment="1">
      <alignment horizontal="right"/>
    </xf>
    <xf numFmtId="0" fontId="14" fillId="0" borderId="0" xfId="45" applyFont="1" applyFill="1" applyAlignment="1">
      <alignment horizontal="center" vertical="center"/>
    </xf>
    <xf numFmtId="0" fontId="5" fillId="0" borderId="92" xfId="45" applyFont="1" applyFill="1" applyBorder="1" applyAlignment="1">
      <alignment vertical="distributed" wrapText="1"/>
    </xf>
    <xf numFmtId="0" fontId="5" fillId="0" borderId="93" xfId="45" applyFont="1" applyFill="1" applyBorder="1" applyAlignment="1">
      <alignment vertical="distributed"/>
    </xf>
    <xf numFmtId="0" fontId="5" fillId="0" borderId="52" xfId="45" applyFont="1" applyFill="1" applyBorder="1" applyAlignment="1">
      <alignment horizontal="center" vertical="center"/>
    </xf>
    <xf numFmtId="0" fontId="5" fillId="0" borderId="22" xfId="45" applyFont="1" applyFill="1" applyBorder="1" applyAlignment="1">
      <alignment horizontal="center" vertical="center"/>
    </xf>
    <xf numFmtId="0" fontId="5" fillId="0" borderId="11" xfId="45" applyFont="1" applyFill="1" applyBorder="1" applyAlignment="1">
      <alignment horizontal="center" vertical="center"/>
    </xf>
    <xf numFmtId="0" fontId="5" fillId="0" borderId="43" xfId="45" applyFont="1" applyFill="1" applyBorder="1" applyAlignment="1">
      <alignment horizontal="center" vertical="center"/>
    </xf>
    <xf numFmtId="0" fontId="5" fillId="0" borderId="31" xfId="45" applyFont="1" applyFill="1" applyBorder="1" applyAlignment="1">
      <alignment horizontal="distributed" vertical="center" justifyLastLine="1"/>
    </xf>
    <xf numFmtId="0" fontId="5" fillId="0" borderId="38" xfId="45" applyFont="1" applyFill="1" applyBorder="1" applyAlignment="1">
      <alignment horizontal="distributed" vertical="center" justifyLastLine="1"/>
    </xf>
    <xf numFmtId="0" fontId="5" fillId="0" borderId="25" xfId="45" applyFont="1" applyFill="1" applyBorder="1" applyAlignment="1">
      <alignment horizontal="distributed" vertical="center" justifyLastLine="1"/>
    </xf>
    <xf numFmtId="0" fontId="5" fillId="0" borderId="26" xfId="45" applyFont="1" applyFill="1" applyBorder="1" applyAlignment="1">
      <alignment horizontal="distributed" vertical="center" justifyLastLine="1"/>
    </xf>
    <xf numFmtId="0" fontId="5" fillId="0" borderId="98" xfId="45" applyFont="1" applyFill="1" applyBorder="1" applyAlignment="1">
      <alignment horizontal="distributed" vertical="center" justifyLastLine="1"/>
    </xf>
    <xf numFmtId="0" fontId="5" fillId="0" borderId="99" xfId="45" applyFont="1" applyFill="1" applyBorder="1" applyAlignment="1">
      <alignment horizontal="distributed" vertical="center" justifyLastLine="1"/>
    </xf>
    <xf numFmtId="0" fontId="5" fillId="0" borderId="100" xfId="45" applyFont="1" applyFill="1" applyBorder="1" applyAlignment="1">
      <alignment horizontal="distributed" vertical="center" justifyLastLine="1"/>
    </xf>
    <xf numFmtId="0" fontId="5" fillId="0" borderId="37" xfId="45" applyFont="1" applyFill="1" applyBorder="1" applyAlignment="1">
      <alignment horizontal="distributed" vertical="center" justifyLastLine="1"/>
    </xf>
    <xf numFmtId="0" fontId="13" fillId="0" borderId="0" xfId="45" applyFont="1" applyFill="1" applyAlignment="1">
      <alignment horizontal="right" vertical="center"/>
    </xf>
    <xf numFmtId="0" fontId="13" fillId="0" borderId="0" xfId="45" applyFont="1" applyFill="1" applyAlignment="1">
      <alignment horizontal="left" vertical="center"/>
    </xf>
    <xf numFmtId="0" fontId="17" fillId="0" borderId="1" xfId="45" applyFont="1" applyFill="1" applyBorder="1" applyAlignment="1">
      <alignment horizontal="distributed" vertical="center"/>
    </xf>
    <xf numFmtId="0" fontId="17" fillId="0" borderId="63" xfId="45" applyFont="1" applyFill="1" applyBorder="1" applyAlignment="1">
      <alignment horizontal="distributed" vertical="center"/>
    </xf>
    <xf numFmtId="0" fontId="9" fillId="0" borderId="51" xfId="45" applyFont="1" applyFill="1" applyBorder="1" applyAlignment="1">
      <alignment horizontal="distributed" vertical="center" indent="1"/>
    </xf>
    <xf numFmtId="0" fontId="9" fillId="0" borderId="40" xfId="45" applyFont="1" applyBorder="1" applyAlignment="1">
      <alignment horizontal="distributed" vertical="center" justifyLastLine="1"/>
    </xf>
    <xf numFmtId="0" fontId="9" fillId="0" borderId="1" xfId="45" applyFont="1" applyBorder="1" applyAlignment="1">
      <alignment horizontal="distributed" vertical="center" justifyLastLine="1"/>
    </xf>
    <xf numFmtId="0" fontId="9" fillId="0" borderId="63" xfId="45" applyFont="1" applyBorder="1" applyAlignment="1">
      <alignment horizontal="distributed" vertical="center" justifyLastLine="1"/>
    </xf>
    <xf numFmtId="0" fontId="17" fillId="0" borderId="0" xfId="45" applyFont="1" applyFill="1" applyBorder="1" applyAlignment="1">
      <alignment horizontal="distributed" vertical="center"/>
    </xf>
    <xf numFmtId="0" fontId="17" fillId="0" borderId="62" xfId="45" applyFont="1" applyFill="1" applyBorder="1" applyAlignment="1">
      <alignment horizontal="distributed" vertical="center"/>
    </xf>
    <xf numFmtId="3" fontId="17" fillId="0" borderId="0" xfId="36" applyNumberFormat="1" applyFont="1" applyBorder="1" applyAlignment="1">
      <alignment horizontal="distributed" vertical="center"/>
    </xf>
    <xf numFmtId="3" fontId="17" fillId="0" borderId="62" xfId="36" applyNumberFormat="1" applyFont="1" applyBorder="1" applyAlignment="1">
      <alignment horizontal="distributed" vertical="center"/>
    </xf>
    <xf numFmtId="0" fontId="9" fillId="0" borderId="25" xfId="45" applyFont="1" applyFill="1" applyBorder="1" applyAlignment="1">
      <alignment horizontal="distributed" vertical="center" justifyLastLine="1"/>
    </xf>
    <xf numFmtId="0" fontId="9" fillId="0" borderId="33" xfId="45" applyFont="1" applyFill="1" applyBorder="1" applyAlignment="1">
      <alignment horizontal="distributed" vertical="center" justifyLastLine="1"/>
    </xf>
    <xf numFmtId="0" fontId="9" fillId="0" borderId="57" xfId="45" applyFont="1" applyFill="1" applyBorder="1" applyAlignment="1">
      <alignment horizontal="distributed" justifyLastLine="1"/>
    </xf>
    <xf numFmtId="0" fontId="9" fillId="0" borderId="26" xfId="45" applyFont="1" applyFill="1" applyBorder="1" applyAlignment="1">
      <alignment horizontal="distributed" vertical="center" justifyLastLine="1"/>
    </xf>
    <xf numFmtId="0" fontId="9" fillId="0" borderId="40" xfId="45" applyFont="1" applyFill="1" applyBorder="1" applyAlignment="1">
      <alignment horizontal="distributed" vertical="center" justifyLastLine="1"/>
    </xf>
    <xf numFmtId="0" fontId="9" fillId="0" borderId="56" xfId="45" applyFont="1" applyFill="1" applyBorder="1" applyAlignment="1">
      <alignment horizontal="distributed" justifyLastLine="1"/>
    </xf>
    <xf numFmtId="0" fontId="9" fillId="0" borderId="33" xfId="45" applyFont="1" applyBorder="1" applyAlignment="1">
      <alignment horizontal="distributed" vertical="center" justifyLastLine="1"/>
    </xf>
    <xf numFmtId="0" fontId="9" fillId="0" borderId="9" xfId="45" applyFont="1" applyBorder="1" applyAlignment="1">
      <alignment horizontal="distributed" vertical="center" justifyLastLine="1"/>
    </xf>
    <xf numFmtId="0" fontId="9" fillId="0" borderId="67" xfId="45" applyFont="1" applyBorder="1" applyAlignment="1">
      <alignment horizontal="distributed" vertical="center" justifyLastLine="1"/>
    </xf>
    <xf numFmtId="0" fontId="9" fillId="0" borderId="50" xfId="45" applyFont="1" applyBorder="1" applyAlignment="1">
      <alignment horizontal="distributed" vertical="center" indent="1"/>
    </xf>
    <xf numFmtId="0" fontId="9" fillId="0" borderId="51" xfId="45" applyFont="1" applyBorder="1" applyAlignment="1">
      <alignment horizontal="distributed" vertical="center" indent="1"/>
    </xf>
    <xf numFmtId="0" fontId="9" fillId="0" borderId="95" xfId="45" applyFont="1" applyBorder="1" applyAlignment="1">
      <alignment horizontal="distributed" vertical="center" indent="1"/>
    </xf>
    <xf numFmtId="3" fontId="17" fillId="0" borderId="1" xfId="36" applyNumberFormat="1" applyFont="1" applyBorder="1" applyAlignment="1">
      <alignment horizontal="distributed" vertical="center"/>
    </xf>
    <xf numFmtId="3" fontId="17" fillId="0" borderId="63" xfId="36" applyNumberFormat="1" applyFont="1" applyBorder="1" applyAlignment="1">
      <alignment horizontal="distributed" vertical="center"/>
    </xf>
    <xf numFmtId="3" fontId="17" fillId="0" borderId="9" xfId="36" applyNumberFormat="1" applyFont="1" applyBorder="1" applyAlignment="1">
      <alignment horizontal="distributed" vertical="center"/>
    </xf>
    <xf numFmtId="3" fontId="17" fillId="0" borderId="67" xfId="36" applyNumberFormat="1" applyFont="1" applyBorder="1" applyAlignment="1">
      <alignment horizontal="distributed" vertical="center"/>
    </xf>
    <xf numFmtId="0" fontId="17" fillId="0" borderId="9" xfId="45" applyFont="1" applyFill="1" applyBorder="1" applyAlignment="1">
      <alignment horizontal="distributed" vertical="center"/>
    </xf>
    <xf numFmtId="0" fontId="17" fillId="0" borderId="67" xfId="45" applyFont="1" applyFill="1" applyBorder="1" applyAlignment="1">
      <alignment horizontal="distributed" vertical="center"/>
    </xf>
    <xf numFmtId="0" fontId="9" fillId="0" borderId="51" xfId="45" applyFont="1" applyFill="1" applyBorder="1" applyAlignment="1">
      <alignment horizontal="distributed" vertical="center" justifyLastLine="1"/>
    </xf>
    <xf numFmtId="0" fontId="9" fillId="0" borderId="95" xfId="45" applyFont="1" applyFill="1" applyBorder="1" applyAlignment="1">
      <alignment horizontal="distributed" vertical="center" justifyLastLine="1"/>
    </xf>
    <xf numFmtId="3" fontId="17" fillId="0" borderId="9" xfId="36" applyNumberFormat="1" applyFont="1" applyFill="1" applyBorder="1" applyAlignment="1">
      <alignment horizontal="distributed" vertical="center"/>
    </xf>
    <xf numFmtId="3" fontId="17" fillId="0" borderId="67" xfId="36" applyNumberFormat="1" applyFont="1" applyFill="1" applyBorder="1" applyAlignment="1">
      <alignment horizontal="distributed" vertical="center"/>
    </xf>
    <xf numFmtId="3" fontId="17" fillId="0" borderId="0" xfId="36" applyNumberFormat="1" applyFont="1" applyFill="1" applyBorder="1" applyAlignment="1">
      <alignment horizontal="distributed" vertical="center"/>
    </xf>
    <xf numFmtId="3" fontId="17" fillId="0" borderId="62" xfId="36" applyNumberFormat="1" applyFont="1" applyFill="1" applyBorder="1" applyAlignment="1">
      <alignment horizontal="distributed" vertical="center"/>
    </xf>
    <xf numFmtId="0" fontId="9" fillId="0" borderId="66" xfId="45" applyFont="1" applyFill="1" applyBorder="1" applyAlignment="1">
      <alignment horizontal="distributed" vertical="center" justifyLastLine="1"/>
    </xf>
    <xf numFmtId="0" fontId="9" fillId="0" borderId="9" xfId="45" applyFont="1" applyFill="1" applyBorder="1" applyAlignment="1">
      <alignment horizontal="distributed" vertical="center" justifyLastLine="1"/>
    </xf>
    <xf numFmtId="0" fontId="9" fillId="0" borderId="67" xfId="45" applyFont="1" applyFill="1" applyBorder="1" applyAlignment="1">
      <alignment horizontal="distributed" vertical="center" justifyLastLine="1"/>
    </xf>
    <xf numFmtId="0" fontId="9" fillId="0" borderId="48" xfId="45" applyFont="1" applyFill="1" applyBorder="1" applyAlignment="1">
      <alignment horizontal="distributed" vertical="center" justifyLastLine="1"/>
    </xf>
    <xf numFmtId="0" fontId="9" fillId="0" borderId="1" xfId="45" applyFont="1" applyFill="1" applyBorder="1" applyAlignment="1">
      <alignment horizontal="distributed" vertical="center" justifyLastLine="1"/>
    </xf>
    <xf numFmtId="0" fontId="9" fillId="0" borderId="63" xfId="45" applyFont="1" applyFill="1" applyBorder="1" applyAlignment="1">
      <alignment horizontal="distributed" vertical="center" justifyLastLine="1"/>
    </xf>
    <xf numFmtId="0" fontId="11" fillId="0" borderId="0" xfId="45" applyFont="1" applyFill="1" applyBorder="1" applyAlignment="1">
      <alignment horizontal="right"/>
    </xf>
    <xf numFmtId="3" fontId="17" fillId="0" borderId="1" xfId="36" applyNumberFormat="1" applyFont="1" applyFill="1" applyBorder="1" applyAlignment="1">
      <alignment horizontal="distributed" vertical="center"/>
    </xf>
    <xf numFmtId="3" fontId="17" fillId="0" borderId="63" xfId="36" applyNumberFormat="1" applyFont="1" applyFill="1" applyBorder="1" applyAlignment="1">
      <alignment horizontal="distributed" vertical="center"/>
    </xf>
    <xf numFmtId="0" fontId="17" fillId="0" borderId="1" xfId="46" applyFont="1" applyBorder="1" applyAlignment="1">
      <alignment horizontal="distributed" vertical="center"/>
    </xf>
    <xf numFmtId="0" fontId="17" fillId="0" borderId="63" xfId="46" applyFont="1" applyBorder="1" applyAlignment="1">
      <alignment horizontal="distributed" vertical="center"/>
    </xf>
    <xf numFmtId="0" fontId="5" fillId="0" borderId="4" xfId="45" applyFont="1" applyFill="1" applyBorder="1" applyAlignment="1">
      <alignment horizontal="distributed" vertical="center" justifyLastLine="1"/>
    </xf>
    <xf numFmtId="0" fontId="5" fillId="0" borderId="8" xfId="45" applyFont="1" applyFill="1" applyBorder="1" applyAlignment="1">
      <alignment horizontal="distributed" vertical="center" justifyLastLine="1"/>
    </xf>
    <xf numFmtId="0" fontId="5" fillId="0" borderId="119" xfId="45" applyFont="1" applyFill="1" applyBorder="1" applyAlignment="1">
      <alignment horizontal="left" vertical="distributed"/>
    </xf>
    <xf numFmtId="0" fontId="5" fillId="0" borderId="120" xfId="45" applyFont="1" applyFill="1" applyBorder="1" applyAlignment="1">
      <alignment horizontal="left" vertical="distributed"/>
    </xf>
    <xf numFmtId="0" fontId="5" fillId="0" borderId="121" xfId="45" applyFont="1" applyFill="1" applyBorder="1" applyAlignment="1">
      <alignment horizontal="left" vertical="distributed"/>
    </xf>
    <xf numFmtId="0" fontId="5" fillId="0" borderId="52" xfId="45" applyFont="1" applyFill="1" applyBorder="1" applyAlignment="1">
      <alignment horizontal="distributed" vertical="center" justifyLastLine="1"/>
    </xf>
    <xf numFmtId="0" fontId="5" fillId="0" borderId="22" xfId="45" applyFont="1" applyFill="1" applyBorder="1" applyAlignment="1">
      <alignment horizontal="distributed" vertical="center" justifyLastLine="1"/>
    </xf>
    <xf numFmtId="0" fontId="5" fillId="0" borderId="23" xfId="45" applyFont="1" applyFill="1" applyBorder="1" applyAlignment="1">
      <alignment horizontal="center" vertical="center"/>
    </xf>
    <xf numFmtId="0" fontId="5" fillId="0" borderId="54" xfId="45" applyFont="1" applyFill="1" applyBorder="1" applyAlignment="1">
      <alignment horizontal="distributed" vertical="center" justifyLastLine="1"/>
    </xf>
    <xf numFmtId="0" fontId="5" fillId="0" borderId="80" xfId="45" applyFont="1" applyFill="1" applyBorder="1" applyAlignment="1">
      <alignment horizontal="distributed" vertical="center" justifyLastLine="1"/>
    </xf>
    <xf numFmtId="0" fontId="22" fillId="0" borderId="0" xfId="45" applyFont="1" applyAlignment="1">
      <alignment horizontal="center" vertical="center"/>
    </xf>
    <xf numFmtId="0" fontId="9" fillId="0" borderId="52" xfId="45" applyFont="1" applyBorder="1" applyAlignment="1">
      <alignment horizontal="center" vertical="center"/>
    </xf>
    <xf numFmtId="0" fontId="9" fillId="0" borderId="80" xfId="45" applyFont="1" applyBorder="1" applyAlignment="1">
      <alignment horizontal="center" vertical="center"/>
    </xf>
    <xf numFmtId="0" fontId="9" fillId="0" borderId="22" xfId="45" applyFont="1" applyBorder="1" applyAlignment="1">
      <alignment horizontal="center" vertical="center"/>
    </xf>
    <xf numFmtId="0" fontId="9" fillId="0" borderId="23" xfId="45" applyFont="1" applyBorder="1" applyAlignment="1">
      <alignment horizontal="center" vertical="center"/>
    </xf>
    <xf numFmtId="0" fontId="11" fillId="0" borderId="0" xfId="45" applyFont="1" applyBorder="1" applyAlignment="1">
      <alignment horizontal="right" vertical="center"/>
    </xf>
    <xf numFmtId="0" fontId="11" fillId="0" borderId="1" xfId="45" applyFont="1" applyBorder="1" applyAlignment="1">
      <alignment horizontal="center"/>
    </xf>
    <xf numFmtId="0" fontId="22" fillId="0" borderId="0" xfId="45" applyFont="1" applyFill="1" applyAlignment="1">
      <alignment horizontal="center" vertical="center"/>
    </xf>
    <xf numFmtId="0" fontId="11" fillId="0" borderId="67" xfId="45" applyFont="1" applyFill="1" applyBorder="1" applyAlignment="1">
      <alignment horizontal="center" vertical="center"/>
    </xf>
    <xf numFmtId="0" fontId="11" fillId="0" borderId="62" xfId="45" applyFont="1" applyFill="1" applyBorder="1" applyAlignment="1">
      <alignment horizontal="center" vertical="center"/>
    </xf>
    <xf numFmtId="0" fontId="11" fillId="0" borderId="63" xfId="45" applyFont="1" applyFill="1" applyBorder="1" applyAlignment="1">
      <alignment horizontal="center" vertical="center"/>
    </xf>
    <xf numFmtId="0" fontId="11" fillId="0" borderId="0" xfId="45" applyFont="1" applyBorder="1" applyAlignment="1">
      <alignment horizontal="right"/>
    </xf>
    <xf numFmtId="0" fontId="11" fillId="0" borderId="11" xfId="45" applyFont="1" applyFill="1" applyBorder="1" applyAlignment="1">
      <alignment horizontal="center" vertical="center"/>
    </xf>
    <xf numFmtId="0" fontId="11" fillId="0" borderId="14" xfId="45" applyFont="1" applyFill="1" applyBorder="1" applyAlignment="1">
      <alignment horizontal="center" vertical="center"/>
    </xf>
    <xf numFmtId="0" fontId="11" fillId="0" borderId="43" xfId="45" applyFont="1" applyFill="1" applyBorder="1" applyAlignment="1">
      <alignment horizontal="center" vertical="center"/>
    </xf>
    <xf numFmtId="0" fontId="11" fillId="0" borderId="20" xfId="45" applyFont="1" applyFill="1" applyBorder="1" applyAlignment="1">
      <alignment horizontal="center" vertical="center"/>
    </xf>
    <xf numFmtId="0" fontId="11" fillId="0" borderId="10" xfId="45" applyFont="1" applyFill="1" applyBorder="1" applyAlignment="1">
      <alignment horizontal="center" vertical="center"/>
    </xf>
    <xf numFmtId="0" fontId="11" fillId="0" borderId="49" xfId="45" applyFont="1" applyFill="1" applyBorder="1" applyAlignment="1">
      <alignment horizontal="center" vertical="center"/>
    </xf>
    <xf numFmtId="0" fontId="19" fillId="0" borderId="11" xfId="45" applyFont="1" applyFill="1" applyBorder="1" applyAlignment="1">
      <alignment horizontal="center" vertical="center" wrapText="1"/>
    </xf>
    <xf numFmtId="0" fontId="19" fillId="0" borderId="14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 wrapText="1"/>
    </xf>
    <xf numFmtId="0" fontId="11" fillId="0" borderId="101" xfId="45" applyFont="1" applyFill="1" applyBorder="1" applyAlignment="1">
      <alignment horizontal="center" vertical="center"/>
    </xf>
    <xf numFmtId="0" fontId="11" fillId="0" borderId="42" xfId="45" applyFont="1" applyFill="1" applyBorder="1" applyAlignment="1">
      <alignment horizontal="center" vertical="center"/>
    </xf>
    <xf numFmtId="0" fontId="11" fillId="0" borderId="44" xfId="45" applyFont="1" applyFill="1" applyBorder="1" applyAlignment="1">
      <alignment horizontal="center" vertical="center"/>
    </xf>
    <xf numFmtId="0" fontId="11" fillId="0" borderId="32" xfId="45" applyFont="1" applyFill="1" applyBorder="1" applyAlignment="1">
      <alignment horizontal="left" vertical="center" shrinkToFit="1"/>
    </xf>
    <xf numFmtId="0" fontId="11" fillId="0" borderId="35" xfId="45" applyFont="1" applyFill="1" applyBorder="1" applyAlignment="1">
      <alignment horizontal="left" vertical="center" shrinkToFit="1"/>
    </xf>
    <xf numFmtId="0" fontId="11" fillId="0" borderId="94" xfId="45" applyFont="1" applyFill="1" applyBorder="1" applyAlignment="1">
      <alignment horizontal="left" vertical="center"/>
    </xf>
    <xf numFmtId="0" fontId="11" fillId="0" borderId="95" xfId="45" applyFont="1" applyFill="1" applyBorder="1" applyAlignment="1">
      <alignment horizontal="left" vertical="center"/>
    </xf>
    <xf numFmtId="0" fontId="11" fillId="0" borderId="29" xfId="45" applyFont="1" applyFill="1" applyBorder="1" applyAlignment="1">
      <alignment horizontal="left" vertical="center"/>
    </xf>
    <xf numFmtId="0" fontId="11" fillId="0" borderId="35" xfId="45" applyFont="1" applyFill="1" applyBorder="1" applyAlignment="1">
      <alignment horizontal="left" vertical="center"/>
    </xf>
    <xf numFmtId="0" fontId="11" fillId="0" borderId="40" xfId="45" applyFont="1" applyFill="1" applyBorder="1" applyAlignment="1">
      <alignment horizontal="center" vertical="center"/>
    </xf>
    <xf numFmtId="0" fontId="11" fillId="0" borderId="38" xfId="45" applyFont="1" applyFill="1" applyBorder="1" applyAlignment="1">
      <alignment horizontal="center" vertical="center"/>
    </xf>
    <xf numFmtId="0" fontId="11" fillId="0" borderId="33" xfId="45" applyFont="1" applyFill="1" applyBorder="1" applyAlignment="1">
      <alignment horizontal="center" vertical="center"/>
    </xf>
    <xf numFmtId="0" fontId="11" fillId="0" borderId="31" xfId="45" applyFont="1" applyFill="1" applyBorder="1" applyAlignment="1">
      <alignment horizontal="center" vertical="center"/>
    </xf>
    <xf numFmtId="49" fontId="24" fillId="0" borderId="0" xfId="45" applyNumberFormat="1" applyFont="1" applyAlignment="1"/>
    <xf numFmtId="0" fontId="25" fillId="0" borderId="0" xfId="45" applyFont="1" applyAlignment="1"/>
    <xf numFmtId="0" fontId="11" fillId="0" borderId="1" xfId="45" applyFont="1" applyBorder="1" applyAlignment="1">
      <alignment horizontal="right"/>
    </xf>
    <xf numFmtId="0" fontId="5" fillId="0" borderId="33" xfId="45" applyFont="1" applyBorder="1" applyAlignment="1">
      <alignment horizontal="left" vertical="center" justifyLastLine="1"/>
    </xf>
    <xf numFmtId="0" fontId="5" fillId="0" borderId="9" xfId="45" applyFont="1" applyBorder="1" applyAlignment="1">
      <alignment horizontal="left" vertical="center" justifyLastLine="1"/>
    </xf>
    <xf numFmtId="0" fontId="5" fillId="0" borderId="31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left" vertical="center" justifyLastLine="1"/>
    </xf>
    <xf numFmtId="0" fontId="5" fillId="0" borderId="122" xfId="45" applyFont="1" applyBorder="1" applyAlignment="1">
      <alignment horizontal="left" vertical="center" justifyLastLine="1"/>
    </xf>
    <xf numFmtId="0" fontId="5" fillId="0" borderId="125" xfId="45" applyFont="1" applyBorder="1" applyAlignment="1">
      <alignment horizontal="left" vertical="center" justifyLastLine="1"/>
    </xf>
    <xf numFmtId="0" fontId="5" fillId="0" borderId="46" xfId="45" applyFont="1" applyBorder="1" applyAlignment="1">
      <alignment horizontal="distributed" vertical="center" justifyLastLine="1"/>
    </xf>
    <xf numFmtId="0" fontId="1" fillId="0" borderId="125" xfId="45" applyFont="1" applyBorder="1" applyAlignment="1">
      <alignment horizontal="distributed" vertical="center" justifyLastLine="1"/>
    </xf>
    <xf numFmtId="0" fontId="5" fillId="0" borderId="19" xfId="45" applyFont="1" applyBorder="1" applyAlignment="1">
      <alignment horizontal="left" vertical="center" justifyLastLine="1"/>
    </xf>
    <xf numFmtId="0" fontId="5" fillId="0" borderId="87" xfId="45" applyFont="1" applyBorder="1" applyAlignment="1">
      <alignment horizontal="left" vertical="center" justifyLastLine="1"/>
    </xf>
    <xf numFmtId="0" fontId="5" fillId="0" borderId="97" xfId="45" applyFont="1" applyBorder="1" applyAlignment="1">
      <alignment horizontal="left" vertical="center" justifyLastLine="1"/>
    </xf>
    <xf numFmtId="0" fontId="9" fillId="0" borderId="16" xfId="45" applyFont="1" applyBorder="1" applyAlignment="1">
      <alignment horizontal="left" vertical="center" justifyLastLine="1"/>
    </xf>
    <xf numFmtId="0" fontId="9" fillId="0" borderId="53" xfId="45" applyFont="1" applyBorder="1" applyAlignment="1">
      <alignment horizontal="left" vertical="center" justifyLastLine="1"/>
    </xf>
    <xf numFmtId="0" fontId="9" fillId="0" borderId="127" xfId="45" applyFont="1" applyBorder="1" applyAlignment="1">
      <alignment horizontal="left" vertical="center" justifyLastLine="1"/>
    </xf>
    <xf numFmtId="0" fontId="5" fillId="0" borderId="16" xfId="45" applyFont="1" applyBorder="1" applyAlignment="1">
      <alignment horizontal="distributed" vertical="center" justifyLastLine="1"/>
    </xf>
    <xf numFmtId="0" fontId="5" fillId="0" borderId="127" xfId="45" applyFont="1" applyBorder="1" applyAlignment="1">
      <alignment horizontal="distributed" vertical="center" justifyLastLine="1"/>
    </xf>
    <xf numFmtId="0" fontId="5" fillId="0" borderId="33" xfId="45" applyFont="1" applyBorder="1" applyAlignment="1">
      <alignment horizontal="distributed" vertical="center" wrapText="1" justifyLastLine="1"/>
    </xf>
    <xf numFmtId="0" fontId="5" fillId="0" borderId="9" xfId="45" applyFont="1" applyBorder="1" applyAlignment="1">
      <alignment horizontal="distributed" vertical="center" wrapText="1" justifyLastLine="1"/>
    </xf>
    <xf numFmtId="0" fontId="5" fillId="0" borderId="31" xfId="45" applyFont="1" applyBorder="1" applyAlignment="1">
      <alignment horizontal="distributed" vertical="center" wrapText="1" justifyLastLine="1"/>
    </xf>
    <xf numFmtId="0" fontId="5" fillId="0" borderId="29" xfId="45" applyFont="1" applyBorder="1" applyAlignment="1">
      <alignment horizontal="distributed" vertical="center" wrapText="1" justifyLastLine="1"/>
    </xf>
    <xf numFmtId="0" fontId="5" fillId="0" borderId="0" xfId="45" applyFont="1" applyBorder="1" applyAlignment="1">
      <alignment horizontal="distributed" vertical="center" wrapText="1" justifyLastLine="1"/>
    </xf>
    <xf numFmtId="0" fontId="5" fillId="0" borderId="35" xfId="45" applyFont="1" applyBorder="1" applyAlignment="1">
      <alignment horizontal="distributed" vertical="center" wrapText="1" justifyLastLine="1"/>
    </xf>
    <xf numFmtId="0" fontId="5" fillId="0" borderId="40" xfId="45" applyFont="1" applyBorder="1" applyAlignment="1">
      <alignment horizontal="distributed" vertical="center" wrapText="1" justifyLastLine="1"/>
    </xf>
    <xf numFmtId="0" fontId="5" fillId="0" borderId="1" xfId="45" applyFont="1" applyBorder="1" applyAlignment="1">
      <alignment horizontal="distributed" vertical="center" wrapText="1" justifyLastLine="1"/>
    </xf>
    <xf numFmtId="0" fontId="5" fillId="0" borderId="38" xfId="45" applyFont="1" applyBorder="1" applyAlignment="1">
      <alignment horizontal="distributed" vertical="center" wrapText="1" justifyLastLine="1"/>
    </xf>
    <xf numFmtId="0" fontId="5" fillId="0" borderId="20" xfId="45" applyFont="1" applyBorder="1" applyAlignment="1">
      <alignment horizontal="distributed" vertical="center" wrapText="1" justifyLastLine="1"/>
    </xf>
    <xf numFmtId="0" fontId="5" fillId="0" borderId="10" xfId="45" applyFont="1" applyBorder="1" applyAlignment="1">
      <alignment horizontal="distributed" vertical="center" wrapText="1" justifyLastLine="1"/>
    </xf>
    <xf numFmtId="0" fontId="5" fillId="0" borderId="49" xfId="45" applyFont="1" applyBorder="1" applyAlignment="1">
      <alignment horizontal="distributed" vertical="center" wrapText="1" justifyLastLine="1"/>
    </xf>
    <xf numFmtId="0" fontId="28" fillId="0" borderId="0" xfId="48" applyFont="1" applyAlignment="1">
      <alignment vertical="center"/>
    </xf>
    <xf numFmtId="0" fontId="11" fillId="0" borderId="1" xfId="48" applyFont="1" applyBorder="1" applyAlignment="1">
      <alignment horizontal="right"/>
    </xf>
    <xf numFmtId="0" fontId="11" fillId="0" borderId="25" xfId="48" applyFont="1" applyBorder="1" applyAlignment="1">
      <alignment horizontal="distributed" vertical="center"/>
    </xf>
    <xf numFmtId="0" fontId="11" fillId="0" borderId="30" xfId="48" applyFont="1" applyBorder="1" applyAlignment="1">
      <alignment horizontal="distributed" vertical="center"/>
    </xf>
    <xf numFmtId="0" fontId="11" fillId="0" borderId="26" xfId="48" applyFont="1" applyBorder="1" applyAlignment="1">
      <alignment horizontal="distributed" vertical="center"/>
    </xf>
    <xf numFmtId="0" fontId="11" fillId="0" borderId="67" xfId="48" applyFont="1" applyBorder="1" applyAlignment="1">
      <alignment horizontal="distributed" vertical="center" justifyLastLine="1"/>
    </xf>
    <xf numFmtId="0" fontId="11" fillId="0" borderId="62" xfId="48" applyFont="1" applyBorder="1" applyAlignment="1">
      <alignment horizontal="distributed" vertical="center" justifyLastLine="1"/>
    </xf>
    <xf numFmtId="0" fontId="11" fillId="0" borderId="63" xfId="48" applyFont="1" applyBorder="1" applyAlignment="1">
      <alignment horizontal="distributed" vertical="center" justifyLastLine="1"/>
    </xf>
    <xf numFmtId="0" fontId="11" fillId="0" borderId="11" xfId="48" applyFont="1" applyBorder="1" applyAlignment="1">
      <alignment horizontal="distributed" vertical="center" justifyLastLine="1"/>
    </xf>
    <xf numFmtId="0" fontId="11" fillId="0" borderId="14" xfId="48" applyFont="1" applyBorder="1" applyAlignment="1">
      <alignment horizontal="distributed" vertical="center" justifyLastLine="1"/>
    </xf>
    <xf numFmtId="0" fontId="11" fillId="0" borderId="43" xfId="48" applyFont="1" applyBorder="1" applyAlignment="1">
      <alignment horizontal="distributed" vertical="center" justifyLastLine="1"/>
    </xf>
    <xf numFmtId="0" fontId="11" fillId="0" borderId="22" xfId="48" applyFont="1" applyBorder="1" applyAlignment="1">
      <alignment horizontal="distributed" vertical="center" justifyLastLine="1"/>
    </xf>
    <xf numFmtId="0" fontId="11" fillId="0" borderId="23" xfId="48" applyFont="1" applyBorder="1" applyAlignment="1">
      <alignment horizontal="distributed" vertical="center" justifyLastLine="1"/>
    </xf>
    <xf numFmtId="0" fontId="11" fillId="0" borderId="5" xfId="48" applyFont="1" applyBorder="1" applyAlignment="1">
      <alignment horizontal="distributed" vertical="center" justifyLastLine="1"/>
    </xf>
    <xf numFmtId="0" fontId="11" fillId="0" borderId="24" xfId="48" applyFont="1" applyBorder="1" applyAlignment="1">
      <alignment horizontal="distributed" vertical="center" justifyLastLine="1"/>
    </xf>
    <xf numFmtId="0" fontId="11" fillId="0" borderId="86" xfId="48" applyFont="1" applyBorder="1" applyAlignment="1">
      <alignment horizontal="distributed" vertical="center" justifyLastLine="1"/>
    </xf>
    <xf numFmtId="194" fontId="6" fillId="0" borderId="62" xfId="36" applyNumberFormat="1" applyFont="1" applyBorder="1" applyAlignment="1">
      <alignment vertical="center"/>
    </xf>
    <xf numFmtId="194" fontId="6" fillId="0" borderId="14" xfId="36" applyNumberFormat="1" applyFont="1" applyBorder="1" applyAlignment="1">
      <alignment vertical="center"/>
    </xf>
    <xf numFmtId="194" fontId="6" fillId="0" borderId="10" xfId="36" applyNumberFormat="1" applyFont="1" applyBorder="1" applyAlignment="1">
      <alignment horizontal="right" vertical="center"/>
    </xf>
    <xf numFmtId="0" fontId="11" fillId="0" borderId="9" xfId="48" applyFont="1" applyBorder="1" applyAlignment="1">
      <alignment horizontal="right" vertical="center"/>
    </xf>
    <xf numFmtId="0" fontId="11" fillId="0" borderId="4" xfId="48" applyFont="1" applyBorder="1" applyAlignment="1">
      <alignment horizontal="distributed" vertical="center" justifyLastLine="1"/>
    </xf>
    <xf numFmtId="0" fontId="11" fillId="0" borderId="8" xfId="48" applyFont="1" applyBorder="1" applyAlignment="1">
      <alignment horizontal="distributed" vertical="center" justifyLastLine="1"/>
    </xf>
    <xf numFmtId="0" fontId="11" fillId="0" borderId="51" xfId="48" applyFont="1" applyBorder="1" applyAlignment="1">
      <alignment horizontal="distributed" vertical="center" justifyLastLine="1"/>
    </xf>
    <xf numFmtId="0" fontId="11" fillId="0" borderId="53" xfId="48" applyFont="1" applyBorder="1" applyAlignment="1">
      <alignment horizontal="distributed" vertical="center" justifyLastLine="1"/>
    </xf>
    <xf numFmtId="0" fontId="11" fillId="0" borderId="87" xfId="48" applyFont="1" applyBorder="1" applyAlignment="1">
      <alignment horizontal="distributed" vertical="center" justifyLastLine="1"/>
    </xf>
    <xf numFmtId="194" fontId="6" fillId="0" borderId="0" xfId="36" applyNumberFormat="1" applyFont="1" applyBorder="1" applyAlignment="1">
      <alignment vertical="center"/>
    </xf>
    <xf numFmtId="194" fontId="4" fillId="0" borderId="50" xfId="48" applyNumberFormat="1" applyFont="1" applyBorder="1" applyAlignment="1">
      <alignment horizontal="center" vertical="center"/>
    </xf>
    <xf numFmtId="194" fontId="4" fillId="0" borderId="51" xfId="48" applyNumberFormat="1" applyFont="1" applyBorder="1" applyAlignment="1">
      <alignment horizontal="center" vertical="center"/>
    </xf>
    <xf numFmtId="194" fontId="4" fillId="0" borderId="95" xfId="48" applyNumberFormat="1" applyFont="1" applyBorder="1" applyAlignment="1">
      <alignment horizontal="center" vertical="center"/>
    </xf>
    <xf numFmtId="194" fontId="4" fillId="0" borderId="4" xfId="36" applyNumberFormat="1" applyFont="1" applyBorder="1" applyAlignment="1">
      <alignment horizontal="center" vertical="center"/>
    </xf>
    <xf numFmtId="194" fontId="4" fillId="0" borderId="5" xfId="36" applyNumberFormat="1" applyFont="1" applyBorder="1" applyAlignment="1">
      <alignment horizontal="center" vertical="center"/>
    </xf>
    <xf numFmtId="194" fontId="4" fillId="0" borderId="46" xfId="36" applyNumberFormat="1" applyFont="1" applyBorder="1" applyAlignment="1">
      <alignment horizontal="center" vertical="center"/>
    </xf>
    <xf numFmtId="194" fontId="4" fillId="0" borderId="122" xfId="36" applyNumberFormat="1" applyFont="1" applyBorder="1" applyAlignment="1">
      <alignment horizontal="center" vertical="center"/>
    </xf>
    <xf numFmtId="194" fontId="4" fillId="0" borderId="125" xfId="36" applyNumberFormat="1" applyFont="1" applyBorder="1" applyAlignment="1">
      <alignment horizontal="center" vertical="center"/>
    </xf>
    <xf numFmtId="185" fontId="4" fillId="0" borderId="40" xfId="35" applyNumberFormat="1" applyFont="1" applyBorder="1" applyAlignment="1">
      <alignment horizontal="right" vertical="center"/>
    </xf>
    <xf numFmtId="185" fontId="4" fillId="0" borderId="1" xfId="35" applyNumberFormat="1" applyFont="1" applyBorder="1" applyAlignment="1">
      <alignment horizontal="right" vertical="center"/>
    </xf>
    <xf numFmtId="185" fontId="4" fillId="0" borderId="63" xfId="35" applyNumberFormat="1" applyFont="1" applyBorder="1" applyAlignment="1">
      <alignment horizontal="right" vertical="center"/>
    </xf>
    <xf numFmtId="185" fontId="4" fillId="0" borderId="4" xfId="35" applyNumberFormat="1" applyFont="1" applyBorder="1" applyAlignment="1">
      <alignment horizontal="right" vertical="center"/>
    </xf>
    <xf numFmtId="185" fontId="4" fillId="0" borderId="48" xfId="35" applyNumberFormat="1" applyFont="1" applyBorder="1" applyAlignment="1">
      <alignment horizontal="right" vertical="center"/>
    </xf>
    <xf numFmtId="194" fontId="4" fillId="0" borderId="48" xfId="36" applyNumberFormat="1" applyFont="1" applyBorder="1" applyAlignment="1">
      <alignment horizontal="center" vertical="center"/>
    </xf>
    <xf numFmtId="194" fontId="4" fillId="0" borderId="1" xfId="36" applyNumberFormat="1" applyFont="1" applyBorder="1" applyAlignment="1">
      <alignment horizontal="center" vertical="center"/>
    </xf>
    <xf numFmtId="194" fontId="4" fillId="0" borderId="38" xfId="36" applyNumberFormat="1" applyFont="1" applyBorder="1" applyAlignment="1">
      <alignment horizontal="center" vertical="center"/>
    </xf>
    <xf numFmtId="185" fontId="4" fillId="0" borderId="15" xfId="35" applyNumberFormat="1" applyFont="1" applyBorder="1" applyAlignment="1">
      <alignment horizontal="right" vertical="center"/>
    </xf>
    <xf numFmtId="0" fontId="5" fillId="0" borderId="29" xfId="48" applyFont="1" applyBorder="1" applyAlignment="1">
      <alignment horizontal="distributed" vertical="center" justifyLastLine="1"/>
    </xf>
    <xf numFmtId="0" fontId="5" fillId="0" borderId="0" xfId="48" applyFont="1" applyBorder="1" applyAlignment="1">
      <alignment horizontal="distributed" vertical="center" justifyLastLine="1"/>
    </xf>
    <xf numFmtId="0" fontId="5" fillId="0" borderId="35" xfId="48" applyFont="1" applyBorder="1" applyAlignment="1">
      <alignment horizontal="distributed" vertical="center" justifyLastLine="1"/>
    </xf>
    <xf numFmtId="0" fontId="5" fillId="0" borderId="4" xfId="48" applyFont="1" applyBorder="1" applyAlignment="1">
      <alignment horizontal="distributed" vertical="center" wrapText="1" justifyLastLine="1"/>
    </xf>
    <xf numFmtId="0" fontId="5" fillId="0" borderId="2" xfId="48" applyFont="1" applyBorder="1" applyAlignment="1">
      <alignment horizontal="distributed" vertical="center" wrapText="1" justifyLastLine="1"/>
    </xf>
    <xf numFmtId="0" fontId="5" fillId="0" borderId="9" xfId="48" applyFont="1" applyBorder="1" applyAlignment="1">
      <alignment horizontal="distributed" vertical="center" justifyLastLine="1"/>
    </xf>
    <xf numFmtId="0" fontId="5" fillId="0" borderId="67" xfId="48" applyFont="1" applyBorder="1" applyAlignment="1">
      <alignment horizontal="distributed" vertical="center" justifyLastLine="1"/>
    </xf>
    <xf numFmtId="0" fontId="5" fillId="0" borderId="62" xfId="48" applyFont="1" applyBorder="1" applyAlignment="1">
      <alignment horizontal="distributed" vertical="center" justifyLastLine="1"/>
    </xf>
    <xf numFmtId="0" fontId="5" fillId="0" borderId="1" xfId="48" applyFont="1" applyBorder="1" applyAlignment="1">
      <alignment horizontal="distributed" vertical="center" justifyLastLine="1"/>
    </xf>
    <xf numFmtId="0" fontId="5" fillId="0" borderId="63" xfId="48" applyFont="1" applyBorder="1" applyAlignment="1">
      <alignment horizontal="distributed" vertical="center" justifyLastLine="1"/>
    </xf>
    <xf numFmtId="0" fontId="5" fillId="0" borderId="66" xfId="48" applyFont="1" applyBorder="1" applyAlignment="1">
      <alignment horizontal="distributed" vertical="center" justifyLastLine="1"/>
    </xf>
    <xf numFmtId="0" fontId="5" fillId="0" borderId="47" xfId="48" applyFont="1" applyBorder="1" applyAlignment="1">
      <alignment horizontal="distributed" vertical="center" justifyLastLine="1"/>
    </xf>
    <xf numFmtId="0" fontId="5" fillId="0" borderId="48" xfId="48" applyFont="1" applyBorder="1" applyAlignment="1">
      <alignment horizontal="distributed" vertical="center" justifyLastLine="1"/>
    </xf>
    <xf numFmtId="185" fontId="4" fillId="0" borderId="124" xfId="35" applyNumberFormat="1" applyFont="1" applyBorder="1" applyAlignment="1">
      <alignment horizontal="right" vertical="center"/>
    </xf>
    <xf numFmtId="185" fontId="4" fillId="0" borderId="122" xfId="35" applyNumberFormat="1" applyFont="1" applyBorder="1" applyAlignment="1">
      <alignment horizontal="right" vertical="center"/>
    </xf>
    <xf numFmtId="185" fontId="4" fillId="0" borderId="45" xfId="35" applyNumberFormat="1" applyFont="1" applyBorder="1" applyAlignment="1">
      <alignment horizontal="right" vertical="center"/>
    </xf>
    <xf numFmtId="0" fontId="11" fillId="0" borderId="0" xfId="48" applyFont="1" applyBorder="1" applyAlignment="1">
      <alignment horizontal="right" vertical="center"/>
    </xf>
    <xf numFmtId="194" fontId="4" fillId="0" borderId="0" xfId="36" applyNumberFormat="1" applyFont="1" applyBorder="1" applyAlignment="1">
      <alignment vertical="center"/>
    </xf>
    <xf numFmtId="185" fontId="4" fillId="0" borderId="50" xfId="48" applyNumberFormat="1" applyFont="1" applyBorder="1" applyAlignment="1">
      <alignment horizontal="right" vertical="center"/>
    </xf>
    <xf numFmtId="185" fontId="4" fillId="0" borderId="51" xfId="48" applyNumberFormat="1" applyFont="1" applyBorder="1" applyAlignment="1">
      <alignment horizontal="right" vertical="center"/>
    </xf>
    <xf numFmtId="185" fontId="4" fillId="0" borderId="52" xfId="48" applyNumberFormat="1" applyFont="1" applyBorder="1" applyAlignment="1">
      <alignment horizontal="right" vertical="center"/>
    </xf>
    <xf numFmtId="0" fontId="5" fillId="0" borderId="4" xfId="48" applyFont="1" applyBorder="1" applyAlignment="1">
      <alignment horizontal="distributed" vertical="center" justifyLastLine="1"/>
    </xf>
    <xf numFmtId="0" fontId="5" fillId="0" borderId="5" xfId="48" applyFont="1" applyBorder="1" applyAlignment="1">
      <alignment horizontal="distributed" vertical="center" justifyLastLine="1"/>
    </xf>
    <xf numFmtId="0" fontId="5" fillId="0" borderId="15" xfId="48" applyFont="1" applyBorder="1" applyAlignment="1">
      <alignment horizontal="distributed" vertical="center" justifyLastLine="1"/>
    </xf>
    <xf numFmtId="0" fontId="5" fillId="0" borderId="55" xfId="48" applyFont="1" applyBorder="1" applyAlignment="1">
      <alignment horizontal="distributed" vertical="center" justifyLastLine="1"/>
    </xf>
    <xf numFmtId="0" fontId="5" fillId="0" borderId="128" xfId="48" applyFont="1" applyBorder="1" applyAlignment="1">
      <alignment horizontal="distributed" vertical="center" justifyLastLine="1"/>
    </xf>
    <xf numFmtId="0" fontId="5" fillId="0" borderId="53" xfId="48" applyFont="1" applyBorder="1" applyAlignment="1">
      <alignment horizontal="distributed" vertical="center" justifyLastLine="1"/>
    </xf>
    <xf numFmtId="0" fontId="5" fillId="0" borderId="127" xfId="48" applyFont="1" applyBorder="1" applyAlignment="1">
      <alignment horizontal="distributed" vertical="center" justifyLastLine="1"/>
    </xf>
    <xf numFmtId="185" fontId="4" fillId="0" borderId="46" xfId="35" applyNumberFormat="1" applyFont="1" applyBorder="1" applyAlignment="1">
      <alignment horizontal="right" vertical="center"/>
    </xf>
    <xf numFmtId="0" fontId="5" fillId="0" borderId="31" xfId="48" applyFont="1" applyBorder="1" applyAlignment="1">
      <alignment horizontal="distributed" vertical="center" justifyLastLine="1"/>
    </xf>
    <xf numFmtId="0" fontId="5" fillId="0" borderId="38" xfId="48" applyFont="1" applyBorder="1" applyAlignment="1">
      <alignment horizontal="distributed" vertical="center" justifyLastLine="1"/>
    </xf>
    <xf numFmtId="0" fontId="5" fillId="0" borderId="33" xfId="48" applyFont="1" applyBorder="1" applyAlignment="1">
      <alignment horizontal="distributed" vertical="center" justifyLastLine="1"/>
    </xf>
    <xf numFmtId="0" fontId="5" fillId="0" borderId="40" xfId="48" applyFont="1" applyBorder="1" applyAlignment="1">
      <alignment horizontal="distributed" vertical="center" justifyLastLine="1"/>
    </xf>
    <xf numFmtId="0" fontId="5" fillId="0" borderId="129" xfId="48" applyFont="1" applyBorder="1" applyAlignment="1">
      <alignment horizontal="distributed" vertical="center" justifyLastLine="1"/>
    </xf>
    <xf numFmtId="0" fontId="5" fillId="0" borderId="87" xfId="48" applyFont="1" applyBorder="1" applyAlignment="1">
      <alignment horizontal="distributed" vertical="center" justifyLastLine="1"/>
    </xf>
    <xf numFmtId="0" fontId="5" fillId="0" borderId="97" xfId="48" applyFont="1" applyBorder="1" applyAlignment="1">
      <alignment horizontal="distributed" vertical="center" justifyLastLine="1"/>
    </xf>
    <xf numFmtId="185" fontId="4" fillId="0" borderId="94" xfId="48" applyNumberFormat="1" applyFont="1" applyBorder="1" applyAlignment="1">
      <alignment horizontal="right" vertical="center"/>
    </xf>
    <xf numFmtId="0" fontId="9" fillId="0" borderId="1" xfId="45" applyFont="1" applyBorder="1" applyAlignment="1">
      <alignment horizontal="right"/>
    </xf>
    <xf numFmtId="0" fontId="28" fillId="0" borderId="0" xfId="45" applyFont="1" applyAlignment="1">
      <alignment horizontal="left" vertical="center"/>
    </xf>
    <xf numFmtId="49" fontId="28" fillId="0" borderId="0" xfId="45" applyNumberFormat="1" applyFont="1" applyAlignment="1">
      <alignment horizontal="right" vertical="center"/>
    </xf>
    <xf numFmtId="0" fontId="9" fillId="0" borderId="46" xfId="45" applyFont="1" applyBorder="1" applyAlignment="1">
      <alignment horizontal="distributed" vertical="center"/>
    </xf>
    <xf numFmtId="0" fontId="9" fillId="0" borderId="122" xfId="45" applyFont="1" applyBorder="1" applyAlignment="1">
      <alignment horizontal="distributed" vertical="center"/>
    </xf>
    <xf numFmtId="0" fontId="9" fillId="0" borderId="45" xfId="45" applyFont="1" applyBorder="1" applyAlignment="1">
      <alignment horizontal="distributed" vertical="center"/>
    </xf>
    <xf numFmtId="0" fontId="9" fillId="0" borderId="16" xfId="45" applyFont="1" applyBorder="1" applyAlignment="1">
      <alignment horizontal="distributed" vertical="center" justifyLastLine="1"/>
    </xf>
    <xf numFmtId="0" fontId="9" fillId="0" borderId="53" xfId="45" applyFont="1" applyBorder="1" applyAlignment="1">
      <alignment horizontal="distributed" vertical="center" justifyLastLine="1"/>
    </xf>
    <xf numFmtId="0" fontId="9" fillId="0" borderId="54" xfId="45" applyFont="1" applyBorder="1" applyAlignment="1">
      <alignment horizontal="distributed" vertical="center" justifyLastLine="1"/>
    </xf>
    <xf numFmtId="0" fontId="9" fillId="0" borderId="50" xfId="45" applyFont="1" applyBorder="1" applyAlignment="1">
      <alignment horizontal="distributed" vertical="center" justifyLastLine="1"/>
    </xf>
    <xf numFmtId="0" fontId="9" fillId="0" borderId="51" xfId="45" applyFont="1" applyBorder="1" applyAlignment="1">
      <alignment horizontal="distributed" vertical="center" justifyLastLine="1"/>
    </xf>
    <xf numFmtId="0" fontId="9" fillId="0" borderId="52" xfId="45" applyFont="1" applyBorder="1" applyAlignment="1">
      <alignment horizontal="distributed" vertical="center" justifyLastLine="1"/>
    </xf>
    <xf numFmtId="0" fontId="9" fillId="0" borderId="29" xfId="45" applyFont="1" applyBorder="1" applyAlignment="1">
      <alignment horizontal="distributed" vertical="center" shrinkToFit="1"/>
    </xf>
    <xf numFmtId="0" fontId="9" fillId="0" borderId="35" xfId="45" applyFont="1" applyBorder="1" applyAlignment="1">
      <alignment horizontal="distributed" vertical="center" shrinkToFit="1"/>
    </xf>
    <xf numFmtId="0" fontId="9" fillId="0" borderId="8" xfId="45" applyFont="1" applyBorder="1" applyAlignment="1">
      <alignment horizontal="center" vertical="center" wrapText="1"/>
    </xf>
    <xf numFmtId="0" fontId="9" fillId="0" borderId="86" xfId="45" applyFont="1" applyBorder="1" applyAlignment="1">
      <alignment horizontal="center" vertical="center" wrapText="1"/>
    </xf>
    <xf numFmtId="0" fontId="9" fillId="0" borderId="29" xfId="45" applyFont="1" applyBorder="1" applyAlignment="1">
      <alignment vertical="center" shrinkToFit="1"/>
    </xf>
    <xf numFmtId="0" fontId="9" fillId="0" borderId="35" xfId="45" applyFont="1" applyBorder="1" applyAlignment="1">
      <alignment vertical="center" shrinkToFit="1"/>
    </xf>
    <xf numFmtId="0" fontId="9" fillId="0" borderId="43" xfId="45" applyFont="1" applyBorder="1" applyAlignment="1">
      <alignment horizontal="center" vertical="center" wrapText="1"/>
    </xf>
    <xf numFmtId="0" fontId="9" fillId="0" borderId="84" xfId="45" applyFont="1" applyBorder="1" applyAlignment="1">
      <alignment horizontal="center" vertical="center"/>
    </xf>
    <xf numFmtId="0" fontId="9" fillId="0" borderId="84" xfId="45" applyFont="1" applyBorder="1" applyAlignment="1"/>
    <xf numFmtId="0" fontId="9" fillId="0" borderId="78" xfId="45" applyFont="1" applyBorder="1" applyAlignment="1"/>
    <xf numFmtId="0" fontId="9" fillId="0" borderId="79" xfId="45" applyFont="1" applyBorder="1" applyAlignment="1"/>
    <xf numFmtId="0" fontId="9" fillId="0" borderId="82" xfId="45" applyFont="1" applyBorder="1" applyAlignment="1">
      <alignment horizontal="center" vertical="center"/>
    </xf>
    <xf numFmtId="0" fontId="9" fillId="0" borderId="11" xfId="45" applyFont="1" applyBorder="1" applyAlignment="1">
      <alignment horizontal="distributed" vertical="center" justifyLastLine="1"/>
    </xf>
    <xf numFmtId="0" fontId="9" fillId="0" borderId="22" xfId="45" applyFont="1" applyBorder="1" applyAlignment="1">
      <alignment horizontal="distributed" vertical="center" justifyLastLine="1"/>
    </xf>
    <xf numFmtId="0" fontId="9" fillId="0" borderId="43" xfId="45" applyFont="1" applyBorder="1" applyAlignment="1">
      <alignment horizontal="center" vertical="center"/>
    </xf>
    <xf numFmtId="0" fontId="9" fillId="0" borderId="86" xfId="45" applyFont="1" applyBorder="1" applyAlignment="1">
      <alignment horizontal="center" vertical="center"/>
    </xf>
    <xf numFmtId="0" fontId="9" fillId="0" borderId="2" xfId="45" applyFont="1" applyBorder="1" applyAlignment="1">
      <alignment horizontal="center" vertical="center"/>
    </xf>
    <xf numFmtId="0" fontId="9" fillId="0" borderId="4" xfId="45" applyFont="1" applyBorder="1" applyAlignment="1">
      <alignment horizontal="center" vertical="center"/>
    </xf>
    <xf numFmtId="0" fontId="11" fillId="0" borderId="9" xfId="45" applyFont="1" applyBorder="1" applyAlignment="1">
      <alignment horizontal="right" vertical="center"/>
    </xf>
    <xf numFmtId="0" fontId="9" fillId="0" borderId="14" xfId="45" applyFont="1" applyBorder="1" applyAlignment="1">
      <alignment horizontal="center" vertical="center"/>
    </xf>
    <xf numFmtId="0" fontId="11" fillId="0" borderId="43" xfId="45" applyFont="1" applyBorder="1" applyAlignment="1">
      <alignment horizontal="center" vertical="center" wrapText="1"/>
    </xf>
    <xf numFmtId="0" fontId="11" fillId="0" borderId="86" xfId="45" applyFont="1" applyBorder="1" applyAlignment="1">
      <alignment horizontal="center" vertical="center" wrapText="1"/>
    </xf>
    <xf numFmtId="0" fontId="5" fillId="0" borderId="25" xfId="45" applyFont="1" applyBorder="1" applyAlignment="1">
      <alignment horizontal="center" vertical="center"/>
    </xf>
    <xf numFmtId="0" fontId="5" fillId="0" borderId="26" xfId="45" applyFont="1" applyBorder="1" applyAlignment="1">
      <alignment horizontal="center" vertical="center"/>
    </xf>
    <xf numFmtId="0" fontId="5" fillId="0" borderId="11" xfId="45" applyFont="1" applyBorder="1" applyAlignment="1">
      <alignment horizontal="center" vertical="center"/>
    </xf>
    <xf numFmtId="0" fontId="5" fillId="0" borderId="43" xfId="45" applyFont="1" applyBorder="1" applyAlignment="1">
      <alignment horizontal="center" vertical="center"/>
    </xf>
    <xf numFmtId="0" fontId="5" fillId="0" borderId="20" xfId="45" applyFont="1" applyBorder="1" applyAlignment="1">
      <alignment horizontal="center" vertical="center"/>
    </xf>
    <xf numFmtId="0" fontId="5" fillId="0" borderId="49" xfId="45" applyFont="1" applyBorder="1" applyAlignment="1">
      <alignment horizontal="center" vertical="center"/>
    </xf>
    <xf numFmtId="0" fontId="28" fillId="0" borderId="0" xfId="45" applyFont="1" applyAlignment="1">
      <alignment horizontal="center" vertical="center" shrinkToFit="1"/>
    </xf>
    <xf numFmtId="0" fontId="11" fillId="0" borderId="46" xfId="45" applyFont="1" applyBorder="1" applyAlignment="1">
      <alignment horizontal="distributed" vertical="center" wrapText="1"/>
    </xf>
    <xf numFmtId="0" fontId="11" fillId="0" borderId="127" xfId="45" applyFont="1" applyBorder="1" applyAlignment="1">
      <alignment horizontal="distributed" vertical="center" wrapText="1"/>
    </xf>
    <xf numFmtId="0" fontId="11" fillId="0" borderId="16" xfId="45" applyFont="1" applyBorder="1" applyAlignment="1">
      <alignment horizontal="distributed" vertical="center" wrapText="1"/>
    </xf>
    <xf numFmtId="0" fontId="5" fillId="0" borderId="81" xfId="45" applyFont="1" applyBorder="1" applyAlignment="1">
      <alignment horizontal="center" vertical="center"/>
    </xf>
    <xf numFmtId="0" fontId="28" fillId="0" borderId="0" xfId="45" applyFont="1" applyAlignment="1">
      <alignment horizontal="left" vertical="center" shrinkToFit="1"/>
    </xf>
    <xf numFmtId="0" fontId="5" fillId="0" borderId="25" xfId="45" applyFont="1" applyBorder="1" applyAlignment="1">
      <alignment horizontal="left" vertical="center"/>
    </xf>
    <xf numFmtId="0" fontId="5" fillId="0" borderId="29" xfId="45" applyFont="1" applyBorder="1" applyAlignment="1">
      <alignment horizontal="left" vertical="center" wrapText="1"/>
    </xf>
    <xf numFmtId="0" fontId="5" fillId="0" borderId="0" xfId="45" applyFont="1" applyBorder="1" applyAlignment="1">
      <alignment horizontal="left" vertical="center" wrapText="1"/>
    </xf>
    <xf numFmtId="0" fontId="5" fillId="0" borderId="35" xfId="45" applyFont="1" applyBorder="1" applyAlignment="1">
      <alignment horizontal="left" vertical="center" wrapText="1"/>
    </xf>
    <xf numFmtId="0" fontId="5" fillId="0" borderId="67" xfId="45" applyFont="1" applyBorder="1" applyAlignment="1">
      <alignment horizontal="center" vertical="center"/>
    </xf>
    <xf numFmtId="0" fontId="5" fillId="0" borderId="63" xfId="45" applyFont="1" applyBorder="1" applyAlignment="1">
      <alignment horizontal="center" vertical="center"/>
    </xf>
    <xf numFmtId="0" fontId="5" fillId="0" borderId="66" xfId="45" applyFont="1" applyBorder="1" applyAlignment="1">
      <alignment horizontal="center" vertical="center"/>
    </xf>
    <xf numFmtId="0" fontId="9" fillId="0" borderId="11" xfId="45" applyFont="1" applyBorder="1" applyAlignment="1">
      <alignment horizontal="center" vertical="center" wrapText="1"/>
    </xf>
    <xf numFmtId="0" fontId="9" fillId="0" borderId="11" xfId="45" applyFont="1" applyBorder="1" applyAlignment="1">
      <alignment horizontal="center" vertical="center"/>
    </xf>
    <xf numFmtId="0" fontId="19" fillId="0" borderId="2" xfId="45" applyFont="1" applyFill="1" applyBorder="1" applyAlignment="1">
      <alignment horizontal="center" vertical="center" wrapText="1"/>
    </xf>
    <xf numFmtId="0" fontId="19" fillId="0" borderId="4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center" vertical="center" wrapText="1"/>
    </xf>
    <xf numFmtId="0" fontId="11" fillId="0" borderId="29" xfId="45" applyFont="1" applyFill="1" applyBorder="1" applyAlignment="1">
      <alignment horizontal="distributed" vertical="center"/>
    </xf>
    <xf numFmtId="0" fontId="11" fillId="0" borderId="0" xfId="45" applyFont="1" applyFill="1" applyBorder="1" applyAlignment="1">
      <alignment horizontal="distributed" vertical="center"/>
    </xf>
    <xf numFmtId="0" fontId="11" fillId="0" borderId="35" xfId="45" applyFont="1" applyFill="1" applyBorder="1" applyAlignment="1">
      <alignment horizontal="distributed" vertical="center"/>
    </xf>
    <xf numFmtId="0" fontId="9" fillId="0" borderId="84" xfId="45" applyFont="1" applyFill="1" applyBorder="1" applyAlignment="1">
      <alignment horizontal="center" vertical="center"/>
    </xf>
    <xf numFmtId="0" fontId="9" fillId="0" borderId="84" xfId="45" applyFont="1" applyFill="1" applyBorder="1" applyAlignment="1">
      <alignment horizontal="center" vertical="center" wrapText="1"/>
    </xf>
    <xf numFmtId="0" fontId="11" fillId="0" borderId="16" xfId="45" applyFont="1" applyFill="1" applyBorder="1" applyAlignment="1">
      <alignment horizontal="center" vertical="center"/>
    </xf>
    <xf numFmtId="0" fontId="11" fillId="0" borderId="53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 wrapText="1"/>
    </xf>
    <xf numFmtId="0" fontId="11" fillId="0" borderId="65" xfId="45" applyFont="1" applyFill="1" applyBorder="1" applyAlignment="1">
      <alignment horizontal="center" vertical="center"/>
    </xf>
    <xf numFmtId="0" fontId="11" fillId="0" borderId="87" xfId="45" applyFont="1" applyFill="1" applyBorder="1" applyAlignment="1">
      <alignment horizontal="center" vertical="center"/>
    </xf>
    <xf numFmtId="0" fontId="11" fillId="0" borderId="3" xfId="45" applyFont="1" applyFill="1" applyBorder="1" applyAlignment="1">
      <alignment horizontal="center" vertical="center" wrapText="1"/>
    </xf>
    <xf numFmtId="0" fontId="11" fillId="0" borderId="12" xfId="45" applyFont="1" applyFill="1" applyBorder="1" applyAlignment="1">
      <alignment horizontal="center" vertical="center"/>
    </xf>
    <xf numFmtId="0" fontId="11" fillId="0" borderId="8" xfId="45" applyFont="1" applyFill="1" applyBorder="1" applyAlignment="1">
      <alignment horizontal="center" vertical="center"/>
    </xf>
    <xf numFmtId="0" fontId="11" fillId="0" borderId="0" xfId="45" applyFont="1" applyFill="1" applyBorder="1" applyAlignment="1">
      <alignment horizontal="left" vertical="center"/>
    </xf>
    <xf numFmtId="0" fontId="11" fillId="0" borderId="4" xfId="45" applyFont="1" applyFill="1" applyBorder="1" applyAlignment="1">
      <alignment horizontal="center" vertical="center"/>
    </xf>
    <xf numFmtId="0" fontId="11" fillId="0" borderId="80" xfId="45" applyFont="1" applyFill="1" applyBorder="1" applyAlignment="1">
      <alignment horizontal="center" vertical="center"/>
    </xf>
    <xf numFmtId="0" fontId="9" fillId="0" borderId="78" xfId="45" applyFont="1" applyFill="1" applyBorder="1" applyAlignment="1">
      <alignment horizontal="center" vertical="center"/>
    </xf>
    <xf numFmtId="0" fontId="9" fillId="0" borderId="79" xfId="45" applyFont="1" applyFill="1" applyBorder="1" applyAlignment="1">
      <alignment horizontal="center" vertical="center"/>
    </xf>
    <xf numFmtId="0" fontId="9" fillId="0" borderId="31" xfId="45" applyFont="1" applyFill="1" applyBorder="1" applyAlignment="1">
      <alignment horizontal="center" vertical="center"/>
    </xf>
    <xf numFmtId="0" fontId="9" fillId="0" borderId="25" xfId="45" applyFont="1" applyFill="1" applyBorder="1" applyAlignment="1">
      <alignment horizontal="center" vertical="center"/>
    </xf>
    <xf numFmtId="0" fontId="9" fillId="0" borderId="57" xfId="45" applyFont="1" applyFill="1" applyBorder="1" applyAlignment="1">
      <alignment horizontal="center" vertical="center"/>
    </xf>
    <xf numFmtId="0" fontId="11" fillId="0" borderId="73" xfId="45" applyFont="1" applyFill="1" applyBorder="1" applyAlignment="1">
      <alignment horizontal="center" vertical="center"/>
    </xf>
    <xf numFmtId="0" fontId="11" fillId="0" borderId="54" xfId="45" applyFont="1" applyFill="1" applyBorder="1" applyAlignment="1">
      <alignment horizontal="center" vertical="center"/>
    </xf>
    <xf numFmtId="0" fontId="9" fillId="0" borderId="4" xfId="45" applyFont="1" applyFill="1" applyBorder="1" applyAlignment="1">
      <alignment horizontal="center" vertical="center"/>
    </xf>
    <xf numFmtId="0" fontId="9" fillId="0" borderId="8" xfId="45" applyFont="1" applyFill="1" applyBorder="1" applyAlignment="1">
      <alignment horizontal="center" vertical="center"/>
    </xf>
    <xf numFmtId="0" fontId="9" fillId="33" borderId="29" xfId="45" applyFont="1" applyFill="1" applyBorder="1" applyAlignment="1">
      <alignment horizontal="center" vertical="center"/>
    </xf>
    <xf numFmtId="0" fontId="29" fillId="33" borderId="0" xfId="45" applyFont="1" applyFill="1" applyBorder="1" applyAlignment="1">
      <alignment horizontal="center" vertical="center"/>
    </xf>
    <xf numFmtId="0" fontId="28" fillId="0" borderId="0" xfId="45" applyFont="1" applyFill="1" applyAlignment="1">
      <alignment horizontal="center" vertical="center"/>
    </xf>
    <xf numFmtId="0" fontId="9" fillId="0" borderId="33" xfId="45" applyFont="1" applyFill="1" applyBorder="1" applyAlignment="1">
      <alignment horizontal="center" vertical="center" wrapText="1"/>
    </xf>
    <xf numFmtId="0" fontId="29" fillId="0" borderId="9" xfId="45" applyFont="1" applyFill="1" applyBorder="1" applyAlignment="1">
      <alignment horizontal="center" vertical="center" wrapText="1"/>
    </xf>
    <xf numFmtId="0" fontId="29" fillId="0" borderId="31" xfId="45" applyFont="1" applyFill="1" applyBorder="1" applyAlignment="1">
      <alignment horizontal="center" vertical="center" wrapText="1"/>
    </xf>
    <xf numFmtId="0" fontId="29" fillId="0" borderId="29" xfId="45" applyFont="1" applyFill="1" applyBorder="1" applyAlignment="1">
      <alignment horizontal="center" vertical="center" wrapText="1"/>
    </xf>
    <xf numFmtId="0" fontId="29" fillId="0" borderId="0" xfId="45" applyFont="1" applyFill="1" applyBorder="1" applyAlignment="1">
      <alignment horizontal="center" vertical="center" wrapText="1"/>
    </xf>
    <xf numFmtId="0" fontId="29" fillId="0" borderId="35" xfId="45" applyFont="1" applyFill="1" applyBorder="1" applyAlignment="1">
      <alignment horizontal="center" vertical="center" wrapText="1"/>
    </xf>
    <xf numFmtId="0" fontId="1" fillId="0" borderId="40" xfId="45" applyFill="1" applyBorder="1" applyAlignment="1">
      <alignment horizontal="center" wrapText="1"/>
    </xf>
    <xf numFmtId="0" fontId="1" fillId="0" borderId="1" xfId="45" applyFill="1" applyBorder="1" applyAlignment="1">
      <alignment horizontal="center" wrapText="1"/>
    </xf>
    <xf numFmtId="0" fontId="1" fillId="0" borderId="38" xfId="45" applyFill="1" applyBorder="1" applyAlignment="1">
      <alignment horizontal="center" wrapText="1"/>
    </xf>
    <xf numFmtId="0" fontId="9" fillId="0" borderId="22" xfId="45" applyFont="1" applyFill="1" applyBorder="1" applyAlignment="1">
      <alignment horizontal="distributed" vertical="center"/>
    </xf>
    <xf numFmtId="0" fontId="9" fillId="0" borderId="4" xfId="45" applyFont="1" applyFill="1" applyBorder="1" applyAlignment="1">
      <alignment horizontal="distributed" vertical="center"/>
    </xf>
    <xf numFmtId="0" fontId="9" fillId="0" borderId="8" xfId="45" applyFont="1" applyFill="1" applyBorder="1" applyAlignment="1">
      <alignment horizontal="distributed" vertical="center"/>
    </xf>
    <xf numFmtId="0" fontId="9" fillId="0" borderId="22" xfId="45" applyFont="1" applyFill="1" applyBorder="1" applyAlignment="1">
      <alignment horizontal="center" vertical="center"/>
    </xf>
    <xf numFmtId="0" fontId="9" fillId="0" borderId="23" xfId="45" applyFont="1" applyFill="1" applyBorder="1" applyAlignment="1">
      <alignment horizontal="center" vertical="center"/>
    </xf>
    <xf numFmtId="0" fontId="11" fillId="0" borderId="2" xfId="45" applyFont="1" applyFill="1" applyBorder="1" applyAlignment="1">
      <alignment horizontal="distributed" vertical="center" wrapText="1"/>
    </xf>
    <xf numFmtId="0" fontId="11" fillId="0" borderId="43" xfId="45" applyFont="1" applyFill="1" applyBorder="1" applyAlignment="1">
      <alignment horizontal="distributed" vertical="center"/>
    </xf>
    <xf numFmtId="0" fontId="11" fillId="0" borderId="49" xfId="45" applyFont="1" applyFill="1" applyBorder="1" applyAlignment="1">
      <alignment horizontal="center" vertical="center" wrapText="1"/>
    </xf>
    <xf numFmtId="0" fontId="11" fillId="0" borderId="2" xfId="45" applyFont="1" applyFill="1" applyBorder="1" applyAlignment="1">
      <alignment horizontal="distributed" vertical="center"/>
    </xf>
    <xf numFmtId="0" fontId="19" fillId="0" borderId="46" xfId="45" applyFont="1" applyFill="1" applyBorder="1" applyAlignment="1">
      <alignment horizontal="distributed" vertical="center"/>
    </xf>
    <xf numFmtId="0" fontId="19" fillId="0" borderId="48" xfId="45" applyFont="1" applyFill="1" applyBorder="1" applyAlignment="1">
      <alignment horizontal="distributed" vertical="center"/>
    </xf>
    <xf numFmtId="0" fontId="11" fillId="0" borderId="43" xfId="45" applyFont="1" applyFill="1" applyBorder="1" applyAlignment="1">
      <alignment horizontal="distributed" vertical="center" wrapText="1"/>
    </xf>
    <xf numFmtId="0" fontId="11" fillId="0" borderId="43" xfId="45" applyFont="1" applyFill="1" applyBorder="1" applyAlignment="1">
      <alignment horizontal="center" vertical="center" wrapText="1"/>
    </xf>
    <xf numFmtId="0" fontId="9" fillId="0" borderId="2" xfId="45" applyFont="1" applyFill="1" applyBorder="1" applyAlignment="1">
      <alignment horizontal="center" vertical="center" wrapText="1"/>
    </xf>
    <xf numFmtId="0" fontId="9" fillId="0" borderId="43" xfId="45" applyFont="1" applyFill="1" applyBorder="1" applyAlignment="1">
      <alignment horizontal="center" vertical="center" wrapText="1"/>
    </xf>
    <xf numFmtId="0" fontId="9" fillId="0" borderId="30" xfId="45" applyFont="1" applyFill="1" applyBorder="1" applyAlignment="1">
      <alignment horizontal="center" vertical="center" wrapText="1"/>
    </xf>
    <xf numFmtId="0" fontId="9" fillId="0" borderId="26" xfId="45" applyFont="1" applyFill="1" applyBorder="1" applyAlignment="1">
      <alignment horizontal="center" vertical="center" wrapText="1"/>
    </xf>
    <xf numFmtId="0" fontId="5" fillId="0" borderId="2" xfId="45" applyFont="1" applyFill="1" applyBorder="1" applyAlignment="1">
      <alignment horizontal="center" vertical="center" wrapText="1"/>
    </xf>
    <xf numFmtId="0" fontId="5" fillId="0" borderId="43" xfId="45" applyFont="1" applyFill="1" applyBorder="1" applyAlignment="1">
      <alignment horizontal="center" vertical="center" wrapText="1"/>
    </xf>
    <xf numFmtId="0" fontId="9" fillId="0" borderId="9" xfId="45" applyFont="1" applyFill="1" applyBorder="1" applyAlignment="1">
      <alignment horizontal="center" vertical="center" justifyLastLine="1"/>
    </xf>
    <xf numFmtId="0" fontId="9" fillId="0" borderId="67" xfId="45" applyFont="1" applyFill="1" applyBorder="1" applyAlignment="1">
      <alignment horizontal="center" vertical="center" justifyLastLine="1"/>
    </xf>
    <xf numFmtId="0" fontId="11" fillId="0" borderId="66" xfId="45" applyFont="1" applyFill="1" applyBorder="1" applyAlignment="1">
      <alignment horizontal="center" vertical="center" justifyLastLine="1"/>
    </xf>
    <xf numFmtId="0" fontId="11" fillId="0" borderId="9" xfId="45" applyFont="1" applyFill="1" applyBorder="1" applyAlignment="1">
      <alignment horizontal="center" vertical="center" justifyLastLine="1"/>
    </xf>
    <xf numFmtId="0" fontId="11" fillId="0" borderId="67" xfId="45" applyFont="1" applyFill="1" applyBorder="1" applyAlignment="1">
      <alignment horizontal="center" vertical="center" justifyLastLine="1"/>
    </xf>
    <xf numFmtId="0" fontId="9" fillId="0" borderId="66" xfId="45" applyFont="1" applyFill="1" applyBorder="1" applyAlignment="1">
      <alignment horizontal="center" vertical="center" justifyLastLine="1"/>
    </xf>
    <xf numFmtId="0" fontId="9" fillId="0" borderId="31" xfId="45" applyFont="1" applyFill="1" applyBorder="1" applyAlignment="1">
      <alignment horizontal="center" vertical="center" justifyLastLine="1"/>
    </xf>
    <xf numFmtId="0" fontId="9" fillId="0" borderId="0" xfId="45" applyFont="1" applyFill="1" applyBorder="1" applyAlignment="1">
      <alignment horizontal="distributed" vertical="center"/>
    </xf>
    <xf numFmtId="0" fontId="9" fillId="0" borderId="62" xfId="45" applyFont="1" applyFill="1" applyBorder="1" applyAlignment="1">
      <alignment horizontal="distributed" vertical="center"/>
    </xf>
    <xf numFmtId="0" fontId="9" fillId="0" borderId="14" xfId="45" applyFont="1" applyFill="1" applyBorder="1" applyAlignment="1">
      <alignment horizontal="center" vertical="center" wrapText="1"/>
    </xf>
    <xf numFmtId="0" fontId="9" fillId="0" borderId="66" xfId="45" applyFont="1" applyFill="1" applyBorder="1" applyAlignment="1">
      <alignment horizontal="center" vertical="center"/>
    </xf>
    <xf numFmtId="0" fontId="9" fillId="0" borderId="9" xfId="45" applyFont="1" applyFill="1" applyBorder="1" applyAlignment="1">
      <alignment horizontal="center" vertical="center"/>
    </xf>
    <xf numFmtId="0" fontId="9" fillId="0" borderId="67" xfId="45" applyFont="1" applyFill="1" applyBorder="1" applyAlignment="1">
      <alignment horizontal="center" vertical="center"/>
    </xf>
    <xf numFmtId="0" fontId="9" fillId="0" borderId="10" xfId="45" applyFont="1" applyFill="1" applyBorder="1" applyAlignment="1">
      <alignment horizontal="center" vertical="center"/>
    </xf>
    <xf numFmtId="0" fontId="9" fillId="0" borderId="62" xfId="45" applyFont="1" applyFill="1" applyBorder="1" applyAlignment="1">
      <alignment horizontal="center" vertical="center"/>
    </xf>
    <xf numFmtId="0" fontId="9" fillId="0" borderId="63" xfId="45" applyFont="1" applyFill="1" applyBorder="1" applyAlignment="1">
      <alignment horizontal="center" vertical="center"/>
    </xf>
    <xf numFmtId="0" fontId="9" fillId="0" borderId="14" xfId="45" applyFont="1" applyFill="1" applyBorder="1" applyAlignment="1">
      <alignment horizontal="center" vertical="center"/>
    </xf>
    <xf numFmtId="0" fontId="9" fillId="0" borderId="3" xfId="45" applyFont="1" applyFill="1" applyBorder="1" applyAlignment="1">
      <alignment horizontal="distributed" vertical="center" justifyLastLine="1"/>
    </xf>
    <xf numFmtId="0" fontId="9" fillId="0" borderId="78" xfId="45" applyFont="1" applyFill="1" applyBorder="1" applyAlignment="1">
      <alignment horizontal="distributed" vertical="center" justifyLastLine="1"/>
    </xf>
    <xf numFmtId="0" fontId="9" fillId="0" borderId="15" xfId="45" applyFont="1" applyFill="1" applyBorder="1" applyAlignment="1">
      <alignment horizontal="distributed" vertical="center" justifyLastLine="1"/>
    </xf>
    <xf numFmtId="0" fontId="9" fillId="0" borderId="2" xfId="45" applyFont="1" applyFill="1" applyBorder="1" applyAlignment="1">
      <alignment horizontal="center" vertical="center"/>
    </xf>
    <xf numFmtId="0" fontId="9" fillId="0" borderId="46" xfId="45" applyFont="1" applyFill="1" applyBorder="1" applyAlignment="1">
      <alignment horizontal="center" vertical="center"/>
    </xf>
    <xf numFmtId="0" fontId="9" fillId="0" borderId="47" xfId="45" applyFont="1" applyFill="1" applyBorder="1" applyAlignment="1">
      <alignment horizontal="center" vertical="center"/>
    </xf>
    <xf numFmtId="0" fontId="9" fillId="0" borderId="48" xfId="45" applyFont="1" applyFill="1" applyBorder="1" applyAlignment="1">
      <alignment horizontal="center" vertical="center"/>
    </xf>
    <xf numFmtId="0" fontId="34" fillId="0" borderId="14" xfId="45" applyFont="1" applyFill="1" applyBorder="1"/>
    <xf numFmtId="0" fontId="34" fillId="0" borderId="43" xfId="45" applyFont="1" applyFill="1" applyBorder="1"/>
    <xf numFmtId="38" fontId="71" fillId="0" borderId="0" xfId="35" applyFont="1" applyFill="1" applyBorder="1">
      <alignment vertical="center"/>
    </xf>
    <xf numFmtId="176" fontId="75" fillId="0" borderId="0" xfId="49" applyNumberFormat="1" applyFont="1" applyFill="1" applyBorder="1" applyAlignment="1">
      <alignment horizontal="center" vertical="center"/>
    </xf>
    <xf numFmtId="176" fontId="71" fillId="0" borderId="0" xfId="49" applyNumberFormat="1" applyFont="1" applyFill="1" applyBorder="1" applyAlignment="1">
      <alignment horizontal="center" vertical="center"/>
    </xf>
    <xf numFmtId="176" fontId="75" fillId="0" borderId="0" xfId="36" applyNumberFormat="1" applyFont="1" applyFill="1" applyBorder="1" applyAlignment="1">
      <alignment vertical="center"/>
    </xf>
    <xf numFmtId="176" fontId="75" fillId="0" borderId="0" xfId="49" applyNumberFormat="1" applyFont="1" applyFill="1" applyBorder="1" applyAlignment="1">
      <alignment horizontal="distributed" vertical="top" justifyLastLine="1"/>
    </xf>
    <xf numFmtId="176" fontId="71" fillId="0" borderId="0" xfId="49" applyNumberFormat="1" applyFont="1" applyFill="1" applyBorder="1" applyAlignment="1">
      <alignment horizontal="left" vertical="center"/>
    </xf>
    <xf numFmtId="176" fontId="71" fillId="0" borderId="0" xfId="49" applyNumberFormat="1" applyFont="1" applyFill="1" applyBorder="1" applyAlignment="1">
      <alignment vertical="center"/>
    </xf>
    <xf numFmtId="176" fontId="75" fillId="0" borderId="0" xfId="49" applyNumberFormat="1" applyFont="1" applyFill="1" applyBorder="1" applyAlignment="1">
      <alignment horizontal="center" vertical="center" wrapText="1"/>
    </xf>
    <xf numFmtId="176" fontId="71" fillId="0" borderId="0" xfId="49" applyNumberFormat="1" applyFont="1" applyFill="1" applyBorder="1" applyAlignment="1">
      <alignment horizontal="center" vertical="center" wrapText="1"/>
    </xf>
    <xf numFmtId="181" fontId="71" fillId="0" borderId="0" xfId="49" applyNumberFormat="1" applyFont="1" applyFill="1" applyBorder="1">
      <alignment vertical="center"/>
    </xf>
    <xf numFmtId="176" fontId="75" fillId="0" borderId="0" xfId="49" applyNumberFormat="1" applyFont="1" applyFill="1" applyBorder="1" applyAlignment="1">
      <alignment horizontal="distributed" vertical="center" justifyLastLine="1"/>
    </xf>
    <xf numFmtId="38" fontId="75" fillId="0" borderId="0" xfId="35" applyFont="1" applyFill="1" applyBorder="1" applyAlignment="1">
      <alignment horizontal="center" vertical="center"/>
    </xf>
    <xf numFmtId="38" fontId="75" fillId="0" borderId="0" xfId="35" applyFont="1" applyFill="1" applyBorder="1" applyAlignment="1">
      <alignment vertical="center"/>
    </xf>
    <xf numFmtId="176" fontId="76" fillId="0" borderId="0" xfId="49" applyNumberFormat="1" applyFont="1" applyFill="1" applyBorder="1">
      <alignment vertical="center"/>
    </xf>
    <xf numFmtId="177" fontId="76" fillId="0" borderId="0" xfId="36" applyNumberFormat="1" applyFont="1" applyFill="1" applyBorder="1" applyAlignment="1">
      <alignment vertical="center"/>
    </xf>
    <xf numFmtId="176" fontId="71" fillId="0" borderId="0" xfId="49" applyNumberFormat="1" applyFont="1" applyFill="1" applyBorder="1" applyAlignment="1">
      <alignment horizontal="center" vertical="center"/>
    </xf>
    <xf numFmtId="176" fontId="71" fillId="0" borderId="0" xfId="36" applyNumberFormat="1" applyFont="1" applyFill="1" applyBorder="1" applyAlignment="1">
      <alignment horizontal="right" vertical="center"/>
    </xf>
    <xf numFmtId="198" fontId="71" fillId="0" borderId="0" xfId="36" applyNumberFormat="1" applyFont="1" applyFill="1" applyBorder="1" applyAlignment="1">
      <alignment horizontal="right" vertical="center"/>
    </xf>
    <xf numFmtId="176" fontId="71" fillId="0" borderId="0" xfId="36" applyNumberFormat="1" applyFont="1" applyFill="1" applyBorder="1" applyAlignment="1">
      <alignment vertical="center"/>
    </xf>
    <xf numFmtId="203" fontId="71" fillId="0" borderId="0" xfId="49" applyNumberFormat="1" applyFont="1" applyFill="1" applyBorder="1">
      <alignment vertical="center"/>
    </xf>
    <xf numFmtId="176" fontId="75" fillId="0" borderId="0" xfId="49" applyNumberFormat="1" applyFont="1" applyFill="1" applyBorder="1" applyAlignment="1">
      <alignment horizontal="center"/>
    </xf>
    <xf numFmtId="176" fontId="76" fillId="0" borderId="0" xfId="49" applyNumberFormat="1" applyFont="1" applyFill="1" applyBorder="1" applyAlignment="1">
      <alignment horizontal="distributed" vertical="center"/>
    </xf>
    <xf numFmtId="178" fontId="76" fillId="0" borderId="0" xfId="36" applyNumberFormat="1" applyFont="1" applyFill="1" applyBorder="1" applyAlignment="1">
      <alignment vertical="center"/>
    </xf>
    <xf numFmtId="176" fontId="77" fillId="0" borderId="0" xfId="36" applyNumberFormat="1" applyFont="1" applyFill="1" applyBorder="1" applyAlignment="1">
      <alignment vertical="center"/>
    </xf>
    <xf numFmtId="176" fontId="76" fillId="0" borderId="0" xfId="36" applyNumberFormat="1" applyFont="1" applyFill="1" applyBorder="1" applyAlignment="1">
      <alignment vertical="center"/>
    </xf>
    <xf numFmtId="177" fontId="76" fillId="0" borderId="0" xfId="49" applyNumberFormat="1" applyFont="1" applyFill="1" applyBorder="1">
      <alignment vertical="center"/>
    </xf>
    <xf numFmtId="179" fontId="71" fillId="0" borderId="0" xfId="47" quotePrefix="1" applyNumberFormat="1" applyFont="1" applyFill="1" applyBorder="1" applyAlignment="1">
      <alignment horizontal="right" vertical="top"/>
    </xf>
    <xf numFmtId="179" fontId="76" fillId="0" borderId="0" xfId="47" quotePrefix="1" applyNumberFormat="1" applyFont="1" applyFill="1" applyBorder="1" applyAlignment="1">
      <alignment horizontal="right" vertical="top"/>
    </xf>
    <xf numFmtId="177" fontId="71" fillId="0" borderId="0" xfId="49" applyNumberFormat="1" applyFont="1" applyFill="1" applyBorder="1" applyAlignment="1">
      <alignment horizontal="center" vertical="center"/>
    </xf>
    <xf numFmtId="177" fontId="71" fillId="0" borderId="0" xfId="47" applyNumberFormat="1" applyFont="1" applyFill="1" applyBorder="1" applyAlignment="1">
      <alignment horizontal="right"/>
    </xf>
    <xf numFmtId="177" fontId="71" fillId="0" borderId="0" xfId="49" applyNumberFormat="1" applyFont="1" applyFill="1" applyBorder="1">
      <alignment vertical="center"/>
    </xf>
    <xf numFmtId="0" fontId="76" fillId="0" borderId="0" xfId="47" quotePrefix="1" applyNumberFormat="1" applyFont="1" applyFill="1" applyBorder="1" applyAlignment="1">
      <alignment horizontal="right" vertical="top"/>
    </xf>
    <xf numFmtId="176" fontId="71" fillId="0" borderId="0" xfId="49" applyNumberFormat="1" applyFont="1" applyFill="1" applyBorder="1" applyAlignment="1">
      <alignment horizontal="right" vertical="center"/>
    </xf>
    <xf numFmtId="198" fontId="71" fillId="0" borderId="0" xfId="49" applyNumberFormat="1" applyFont="1" applyFill="1" applyBorder="1">
      <alignment vertical="center"/>
    </xf>
  </cellXfs>
  <cellStyles count="5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2" xfId="29"/>
    <cellStyle name="メモ 2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_JB16" xfId="47"/>
    <cellStyle name="標準_Sheet1" xfId="48"/>
    <cellStyle name="標準_グ ラ フ" xfId="49"/>
    <cellStyle name="良い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（単位：人）</a:t>
            </a:r>
          </a:p>
        </c:rich>
      </c:tx>
      <c:layout>
        <c:manualLayout>
          <c:xMode val="edge"/>
          <c:yMode val="edge"/>
          <c:x val="2.5787965616045846E-2"/>
          <c:y val="2.3864511162432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25339174062018E-2"/>
          <c:y val="0.18937665697244985"/>
          <c:w val="0.85100405595794903"/>
          <c:h val="0.681294070815520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'!$E$274</c:f>
              <c:strCache>
                <c:ptCount val="1"/>
                <c:pt idx="0">
                  <c:v>出生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5610791740347564E-5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1-4CB2-A7C1-2D448A82CC59}"/>
                </c:ext>
              </c:extLst>
            </c:dLbl>
            <c:dLbl>
              <c:idx val="1"/>
              <c:layout>
                <c:manualLayout>
                  <c:x val="-7.8053958701999941E-6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1-4CB2-A7C1-2D448A82CC59}"/>
                </c:ext>
              </c:extLst>
            </c:dLbl>
            <c:dLbl>
              <c:idx val="2"/>
              <c:layout>
                <c:manualLayout>
                  <c:x val="-3.8204410709123215E-3"/>
                  <c:y val="6.014599348535756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1-4CB2-A7C1-2D448A82CC59}"/>
                </c:ext>
              </c:extLst>
            </c:dLbl>
            <c:dLbl>
              <c:idx val="3"/>
              <c:layout>
                <c:manualLayout>
                  <c:x val="3.8048302791719914E-3"/>
                  <c:y val="6.062574842367086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1-4CB2-A7C1-2D448A82CC59}"/>
                </c:ext>
              </c:extLst>
            </c:dLbl>
            <c:dLbl>
              <c:idx val="4"/>
              <c:layout>
                <c:manualLayout>
                  <c:x val="-1.4003848365372321E-16"/>
                  <c:y val="6.0146876469729252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1-4CB2-A7C1-2D448A82CC59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30年</c:v>
                </c:pt>
                <c:pt idx="1">
                  <c:v>令和
元年</c:v>
                </c:pt>
                <c:pt idx="2">
                  <c:v>令和
2年</c:v>
                </c:pt>
                <c:pt idx="3">
                  <c:v>令和
3年</c:v>
                </c:pt>
                <c:pt idx="4">
                  <c:v>令和
4年</c:v>
                </c:pt>
              </c:strCache>
            </c:strRef>
          </c:cat>
          <c:val>
            <c:numRef>
              <c:f>'グラフ '!$F$274:$J$274</c:f>
              <c:numCache>
                <c:formatCode>#,##0_);[Red]\(#,##0\)</c:formatCode>
                <c:ptCount val="5"/>
                <c:pt idx="0">
                  <c:v>1178</c:v>
                </c:pt>
                <c:pt idx="1">
                  <c:v>1144</c:v>
                </c:pt>
                <c:pt idx="2">
                  <c:v>1201</c:v>
                </c:pt>
                <c:pt idx="3">
                  <c:v>1161</c:v>
                </c:pt>
                <c:pt idx="4">
                  <c:v>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B1-4CB2-A7C1-2D448A82CC59}"/>
            </c:ext>
          </c:extLst>
        </c:ser>
        <c:ser>
          <c:idx val="1"/>
          <c:order val="1"/>
          <c:tx>
            <c:strRef>
              <c:f>'グラフ '!$E$275</c:f>
              <c:strCache>
                <c:ptCount val="1"/>
                <c:pt idx="0">
                  <c:v>死亡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6.0766043213079742E-5"/>
                  <c:y val="0.1296756483421223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1-4CB2-A7C1-2D448A82CC59}"/>
                </c:ext>
              </c:extLst>
            </c:dLbl>
            <c:dLbl>
              <c:idx val="1"/>
              <c:layout>
                <c:manualLayout>
                  <c:x val="-6.3473441178088982E-5"/>
                  <c:y val="0.1203245924534662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1-4CB2-A7C1-2D448A82CC59}"/>
                </c:ext>
              </c:extLst>
            </c:dLbl>
            <c:dLbl>
              <c:idx val="2"/>
              <c:layout>
                <c:manualLayout>
                  <c:x val="7.5828200558024101E-3"/>
                  <c:y val="0.1062515350718773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1-4CB2-A7C1-2D448A82CC59}"/>
                </c:ext>
              </c:extLst>
            </c:dLbl>
            <c:dLbl>
              <c:idx val="3"/>
              <c:layout>
                <c:manualLayout>
                  <c:x val="3.7918612608952565E-3"/>
                  <c:y val="0.1705350477979242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1-4CB2-A7C1-2D448A82CC59}"/>
                </c:ext>
              </c:extLst>
            </c:dLbl>
            <c:dLbl>
              <c:idx val="4"/>
              <c:layout>
                <c:manualLayout>
                  <c:x val="7.6089915694635595E-3"/>
                  <c:y val="0.19132967324038624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1-4CB2-A7C1-2D448A82CC59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'!$F$273:$J$273</c:f>
              <c:strCache>
                <c:ptCount val="5"/>
                <c:pt idx="0">
                  <c:v> 平成      30年</c:v>
                </c:pt>
                <c:pt idx="1">
                  <c:v>令和
元年</c:v>
                </c:pt>
                <c:pt idx="2">
                  <c:v>令和
2年</c:v>
                </c:pt>
                <c:pt idx="3">
                  <c:v>令和
3年</c:v>
                </c:pt>
                <c:pt idx="4">
                  <c:v>令和
4年</c:v>
                </c:pt>
              </c:strCache>
            </c:strRef>
          </c:cat>
          <c:val>
            <c:numRef>
              <c:f>'グラフ '!$F$275:$J$275</c:f>
              <c:numCache>
                <c:formatCode>#,##0_);[Red]\(#,##0\)</c:formatCode>
                <c:ptCount val="5"/>
                <c:pt idx="0">
                  <c:v>686</c:v>
                </c:pt>
                <c:pt idx="1">
                  <c:v>662</c:v>
                </c:pt>
                <c:pt idx="2">
                  <c:v>629</c:v>
                </c:pt>
                <c:pt idx="3">
                  <c:v>780</c:v>
                </c:pt>
                <c:pt idx="4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B1-4CB2-A7C1-2D448A82C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4175"/>
        <c:axId val="1"/>
      </c:barChart>
      <c:catAx>
        <c:axId val="1591341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4175"/>
        <c:crosses val="autoZero"/>
        <c:crossBetween val="between"/>
        <c:majorUnit val="200"/>
      </c:valAx>
    </c:plotArea>
    <c:legend>
      <c:legendPos val="t"/>
      <c:layout>
        <c:manualLayout>
          <c:xMode val="edge"/>
          <c:yMode val="edge"/>
          <c:x val="0.26361061600824248"/>
          <c:y val="9.6997690531177835E-2"/>
          <c:w val="0.28530048357135879"/>
          <c:h val="5.679353591193710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'!$E$266:$E$270</c:f>
              <c:strCache>
                <c:ptCount val="5"/>
                <c:pt idx="0">
                  <c:v> 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 '!$F$266:$F$270</c:f>
              <c:numCache>
                <c:formatCode>#,##0_);[Red]\(#,##0\)</c:formatCode>
                <c:ptCount val="5"/>
                <c:pt idx="0">
                  <c:v>98689</c:v>
                </c:pt>
                <c:pt idx="1">
                  <c:v>99678</c:v>
                </c:pt>
                <c:pt idx="2">
                  <c:v>100462</c:v>
                </c:pt>
                <c:pt idx="3">
                  <c:v>100317</c:v>
                </c:pt>
                <c:pt idx="4">
                  <c:v>100269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C-4EDC-8DFA-4BC824282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0168095"/>
        <c:axId val="1"/>
      </c:lineChart>
      <c:catAx>
        <c:axId val="2401680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crossAx val="24016809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91732283464566"/>
          <c:y val="0.11257038117422805"/>
          <c:w val="0.53888888888888886"/>
          <c:h val="0.89814814814814814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openDmnd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514-4BC0-ACCF-35DD126F2E37}"/>
              </c:ext>
            </c:extLst>
          </c:dPt>
          <c:dPt>
            <c:idx val="1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514-4BC0-ACCF-35DD126F2E37}"/>
              </c:ext>
            </c:extLst>
          </c:dPt>
          <c:dPt>
            <c:idx val="2"/>
            <c:bubble3D val="0"/>
            <c:explosion val="1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514-4BC0-ACCF-35DD126F2E37}"/>
              </c:ext>
            </c:extLst>
          </c:dPt>
          <c:dPt>
            <c:idx val="3"/>
            <c:bubble3D val="0"/>
            <c:explosion val="1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CD7-4FE5-BF60-FB32BCB9D312}"/>
              </c:ext>
            </c:extLst>
          </c:dPt>
          <c:dLbls>
            <c:dLbl>
              <c:idx val="0"/>
              <c:layout>
                <c:manualLayout>
                  <c:x val="0.13772439112720983"/>
                  <c:y val="-0.17561387601787859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1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264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14-4BC0-ACCF-35DD126F2E37}"/>
                </c:ext>
              </c:extLst>
            </c:dLbl>
            <c:dLbl>
              <c:idx val="1"/>
              <c:layout>
                <c:manualLayout>
                  <c:x val="0.16339874810502583"/>
                  <c:y val="-4.7352329420412009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2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4,906</a:t>
                    </a:r>
                    <a:r>
                      <a:rPr lang="ja-JP" altLang="en-US"/>
                      <a:t>人</a:t>
                    </a:r>
                  </a:p>
                </c:rich>
              </c:tx>
              <c:spPr>
                <a:solidFill>
                  <a:sysClr val="window" lastClr="FFFFFF"/>
                </a:solidFill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14-4BC0-ACCF-35DD126F2E37}"/>
                </c:ext>
              </c:extLst>
            </c:dLbl>
            <c:dLbl>
              <c:idx val="2"/>
              <c:layout>
                <c:manualLayout>
                  <c:x val="9.7222222222222224E-2"/>
                  <c:y val="1.6312826055821978E-2"/>
                </c:manualLayout>
              </c:layout>
              <c:tx>
                <c:rich>
                  <a:bodyPr anchor="t" anchorCtr="0"/>
                  <a:lstStyle/>
                  <a:p>
                    <a:pPr>
                      <a:defRPr/>
                    </a:pPr>
                    <a:r>
                      <a:rPr lang="en-US" altLang="ja-JP"/>
                      <a:t>3</a:t>
                    </a:r>
                    <a:r>
                      <a:rPr lang="ja-JP" altLang="en-US"/>
                      <a:t>次産業</a:t>
                    </a:r>
                  </a:p>
                  <a:p>
                    <a:pPr>
                      <a:defRPr/>
                    </a:pPr>
                    <a:r>
                      <a:rPr lang="en-US" altLang="ja-JP"/>
                      <a:t>29,268</a:t>
                    </a:r>
                    <a:r>
                      <a:rPr lang="ja-JP" altLang="en-US"/>
                      <a:t>人</a:t>
                    </a:r>
                  </a:p>
                </c:rich>
              </c:tx>
              <c:spPr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14-4BC0-ACCF-35DD126F2E37}"/>
                </c:ext>
              </c:extLst>
            </c:dLbl>
            <c:dLbl>
              <c:idx val="3"/>
              <c:layout>
                <c:manualLayout>
                  <c:x val="-0.15312708048670887"/>
                  <c:y val="-0.15613878788703736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t" anchorCtr="0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CD7-4FE5-BF60-FB32BCB9D312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'!$Q$298:$Q$301</c:f>
              <c:strCache>
                <c:ptCount val="4"/>
                <c:pt idx="0">
                  <c:v>第１次産業</c:v>
                </c:pt>
                <c:pt idx="1">
                  <c:v>第２次産業</c:v>
                </c:pt>
                <c:pt idx="2">
                  <c:v>第３次産業</c:v>
                </c:pt>
                <c:pt idx="3">
                  <c:v>分類不能の産業</c:v>
                </c:pt>
              </c:strCache>
            </c:strRef>
          </c:cat>
          <c:val>
            <c:numRef>
              <c:f>'グラフ '!$R$298:$R$301</c:f>
              <c:numCache>
                <c:formatCode>#,##0"人"</c:formatCode>
                <c:ptCount val="4"/>
                <c:pt idx="0">
                  <c:v>264</c:v>
                </c:pt>
                <c:pt idx="1">
                  <c:v>4906</c:v>
                </c:pt>
                <c:pt idx="2">
                  <c:v>29268</c:v>
                </c:pt>
                <c:pt idx="3">
                  <c:v>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14-4BC0-ACCF-35DD126F2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900" b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sz="900" b="0">
                <a:latin typeface="ＭＳ 明朝" panose="02020609040205080304" pitchFamily="17" charset="-128"/>
                <a:ea typeface="ＭＳ 明朝" panose="02020609040205080304" pitchFamily="17" charset="-128"/>
              </a:rPr>
              <a:t>（単位：千人）</a:t>
            </a:r>
          </a:p>
        </c:rich>
      </c:tx>
      <c:layout>
        <c:manualLayout>
          <c:xMode val="edge"/>
          <c:yMode val="edge"/>
          <c:x val="1.4285714285714285E-2"/>
          <c:y val="1.3824884792626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0414534591159"/>
          <c:y val="0.16820274905950111"/>
          <c:w val="0.89142857142857146"/>
          <c:h val="0.72119815668202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'!$E$278</c:f>
              <c:strCache>
                <c:ptCount val="1"/>
                <c:pt idx="0">
                  <c:v>転入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7445876470518524E-17"/>
                  <c:y val="-1.28756581071851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D4-49FE-BE26-6D882D84DF73}"/>
                </c:ext>
              </c:extLst>
            </c:dLbl>
            <c:dLbl>
              <c:idx val="1"/>
              <c:layout>
                <c:manualLayout>
                  <c:x val="-5.9943575112746372E-6"/>
                  <c:y val="5.991668817888513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D4-49FE-BE26-6D882D84DF73}"/>
                </c:ext>
              </c:extLst>
            </c:dLbl>
            <c:dLbl>
              <c:idx val="2"/>
              <c:layout>
                <c:manualLayout>
                  <c:x val="8.9915362669119553E-7"/>
                  <c:y val="7.37099098772988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D4-49FE-BE26-6D882D84DF73}"/>
                </c:ext>
              </c:extLst>
            </c:dLbl>
            <c:dLbl>
              <c:idx val="3"/>
              <c:layout>
                <c:manualLayout>
                  <c:x val="-3.8094141984150319E-3"/>
                  <c:y val="-4.3137634062399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4-49FE-BE26-6D882D84DF73}"/>
                </c:ext>
              </c:extLst>
            </c:dLbl>
            <c:dLbl>
              <c:idx val="4"/>
              <c:layout>
                <c:manualLayout>
                  <c:x val="-7.6772733825649919E-3"/>
                  <c:y val="-1.814146815890025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D4-49FE-BE26-6D882D84DF73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30年</c:v>
                </c:pt>
                <c:pt idx="1">
                  <c:v>令和
元年</c:v>
                </c:pt>
                <c:pt idx="2">
                  <c:v>令和
2年</c:v>
                </c:pt>
                <c:pt idx="3">
                  <c:v>令和
3年</c:v>
                </c:pt>
                <c:pt idx="4">
                  <c:v>令和
4年</c:v>
                </c:pt>
              </c:strCache>
            </c:strRef>
          </c:cat>
          <c:val>
            <c:numRef>
              <c:f>'グラフ '!$F$278:$J$278</c:f>
              <c:numCache>
                <c:formatCode>#,##0_);[Red]\(#,##0\)</c:formatCode>
                <c:ptCount val="5"/>
                <c:pt idx="0">
                  <c:v>5517</c:v>
                </c:pt>
                <c:pt idx="1">
                  <c:v>6035</c:v>
                </c:pt>
                <c:pt idx="2">
                  <c:v>5674</c:v>
                </c:pt>
                <c:pt idx="3">
                  <c:v>5133</c:v>
                </c:pt>
                <c:pt idx="4">
                  <c:v>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4-49FE-BE26-6D882D84DF73}"/>
            </c:ext>
          </c:extLst>
        </c:ser>
        <c:ser>
          <c:idx val="1"/>
          <c:order val="1"/>
          <c:tx>
            <c:strRef>
              <c:f>'グラフ '!$E$279</c:f>
              <c:strCache>
                <c:ptCount val="1"/>
                <c:pt idx="0">
                  <c:v>転出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3.4895308915307828E-17"/>
                  <c:y val="0.341006744866273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D4-49FE-BE26-6D882D84DF73}"/>
                </c:ext>
              </c:extLst>
            </c:dLbl>
            <c:dLbl>
              <c:idx val="1"/>
              <c:layout>
                <c:manualLayout>
                  <c:x val="3.8059057033431143E-3"/>
                  <c:y val="0.3252454999189173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4-49FE-BE26-6D882D84DF73}"/>
                </c:ext>
              </c:extLst>
            </c:dLbl>
            <c:dLbl>
              <c:idx val="2"/>
              <c:layout>
                <c:manualLayout>
                  <c:x val="-3.8059057033431841E-3"/>
                  <c:y val="0.31751010528718238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D4-49FE-BE26-6D882D84DF73}"/>
                </c:ext>
              </c:extLst>
            </c:dLbl>
            <c:dLbl>
              <c:idx val="3"/>
              <c:layout>
                <c:manualLayout>
                  <c:x val="3.8074044454487949E-3"/>
                  <c:y val="0.3382372054751737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D4-49FE-BE26-6D882D84DF73}"/>
                </c:ext>
              </c:extLst>
            </c:dLbl>
            <c:dLbl>
              <c:idx val="4"/>
              <c:layout>
                <c:manualLayout>
                  <c:x val="0"/>
                  <c:y val="0.3347993056931956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D4-49FE-BE26-6D882D84DF73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'!$F$277:$J$277</c:f>
              <c:strCache>
                <c:ptCount val="5"/>
                <c:pt idx="0">
                  <c:v>平成
30年</c:v>
                </c:pt>
                <c:pt idx="1">
                  <c:v>令和
元年</c:v>
                </c:pt>
                <c:pt idx="2">
                  <c:v>令和
2年</c:v>
                </c:pt>
                <c:pt idx="3">
                  <c:v>令和
3年</c:v>
                </c:pt>
                <c:pt idx="4">
                  <c:v>令和
4年</c:v>
                </c:pt>
              </c:strCache>
            </c:strRef>
          </c:cat>
          <c:val>
            <c:numRef>
              <c:f>'グラフ '!$F$279:$J$279</c:f>
              <c:numCache>
                <c:formatCode>#,##0_);[Red]\(#,##0\)</c:formatCode>
                <c:ptCount val="5"/>
                <c:pt idx="0">
                  <c:v>5697</c:v>
                </c:pt>
                <c:pt idx="1">
                  <c:v>5528</c:v>
                </c:pt>
                <c:pt idx="2">
                  <c:v>5462</c:v>
                </c:pt>
                <c:pt idx="3">
                  <c:v>5659</c:v>
                </c:pt>
                <c:pt idx="4">
                  <c:v>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8D4-49FE-BE26-6D882D84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36671"/>
        <c:axId val="1"/>
      </c:barChart>
      <c:catAx>
        <c:axId val="1591366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9136671"/>
        <c:crosses val="autoZero"/>
        <c:crossBetween val="between"/>
        <c:majorUnit val="1000"/>
      </c:valAx>
    </c:plotArea>
    <c:legend>
      <c:legendPos val="t"/>
      <c:layout>
        <c:manualLayout>
          <c:xMode val="edge"/>
          <c:yMode val="edge"/>
          <c:x val="0.31714285714285712"/>
          <c:y val="9.6774193548387094E-2"/>
          <c:w val="0.28338207724034487"/>
          <c:h val="5.666001427240949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5414781297134239E-3"/>
          <c:y val="1.18764845605700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90424665383237E-2"/>
          <c:y val="0.12114028301788318"/>
          <c:w val="0.89442062361635033"/>
          <c:h val="0.79335008878378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 '!$G$282</c:f>
              <c:strCache>
                <c:ptCount val="1"/>
                <c:pt idx="0">
                  <c:v>女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0.12050283455838515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62-4AE7-831C-BE8C83CDA8C0}"/>
                </c:ext>
              </c:extLst>
            </c:dLbl>
            <c:dLbl>
              <c:idx val="1"/>
              <c:layout>
                <c:manualLayout>
                  <c:x val="-3.6796444561689166E-17"/>
                  <c:y val="0.12122709239500763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62-4AE7-831C-BE8C83CDA8C0}"/>
                </c:ext>
              </c:extLst>
            </c:dLbl>
            <c:dLbl>
              <c:idx val="2"/>
              <c:layout>
                <c:manualLayout>
                  <c:x val="-3.0041425544698481E-6"/>
                  <c:y val="0.12361501130013618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62-4AE7-831C-BE8C83CDA8C0}"/>
                </c:ext>
              </c:extLst>
            </c:dLbl>
            <c:dLbl>
              <c:idx val="3"/>
              <c:layout>
                <c:manualLayout>
                  <c:x val="-9.1705404294342718E-6"/>
                  <c:y val="0.1273910633680181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62-4AE7-831C-BE8C83CDA8C0}"/>
                </c:ext>
              </c:extLst>
            </c:dLbl>
            <c:dLbl>
              <c:idx val="4"/>
              <c:layout>
                <c:manualLayout>
                  <c:x val="1.0909780855559036E-5"/>
                  <c:y val="0.12329474860115495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62-4AE7-831C-BE8C83CDA8C0}"/>
                </c:ext>
              </c:extLst>
            </c:dLbl>
            <c:dLbl>
              <c:idx val="5"/>
              <c:layout>
                <c:manualLayout>
                  <c:x val="0"/>
                  <c:y val="0.1448452209060697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62-4AE7-831C-BE8C83CDA8C0}"/>
                </c:ext>
              </c:extLst>
            </c:dLbl>
            <c:dLbl>
              <c:idx val="6"/>
              <c:layout>
                <c:manualLayout>
                  <c:x val="0"/>
                  <c:y val="0.148064003592871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 '!$G$283:$G$287</c:f>
              <c:numCache>
                <c:formatCode>0;"△ "0</c:formatCode>
                <c:ptCount val="5"/>
                <c:pt idx="0">
                  <c:v>50756</c:v>
                </c:pt>
                <c:pt idx="1">
                  <c:v>51226</c:v>
                </c:pt>
                <c:pt idx="2">
                  <c:v>51614</c:v>
                </c:pt>
                <c:pt idx="3">
                  <c:v>51551</c:v>
                </c:pt>
                <c:pt idx="4">
                  <c:v>51529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62-4AE7-831C-BE8C83CDA8C0}"/>
            </c:ext>
          </c:extLst>
        </c:ser>
        <c:ser>
          <c:idx val="1"/>
          <c:order val="1"/>
          <c:tx>
            <c:strRef>
              <c:f>'グラフ '!$F$282</c:f>
              <c:strCache>
                <c:ptCount val="1"/>
                <c:pt idx="0">
                  <c:v>男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D62-4AE7-831C-BE8C83CDA8C0}"/>
              </c:ext>
            </c:extLst>
          </c:dPt>
          <c:dLbls>
            <c:dLbl>
              <c:idx val="0"/>
              <c:layout>
                <c:manualLayout>
                  <c:x val="0"/>
                  <c:y val="-9.6743423670805476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62-4AE7-831C-BE8C83CDA8C0}"/>
                </c:ext>
              </c:extLst>
            </c:dLbl>
            <c:dLbl>
              <c:idx val="1"/>
              <c:layout>
                <c:manualLayout>
                  <c:x val="0"/>
                  <c:y val="-9.3404767589939541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D62-4AE7-831C-BE8C83CDA8C0}"/>
                </c:ext>
              </c:extLst>
            </c:dLbl>
            <c:dLbl>
              <c:idx val="2"/>
              <c:layout>
                <c:manualLayout>
                  <c:x val="0"/>
                  <c:y val="-9.0245940783190065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D62-4AE7-831C-BE8C83CDA8C0}"/>
                </c:ext>
              </c:extLst>
            </c:dLbl>
            <c:dLbl>
              <c:idx val="3"/>
              <c:layout>
                <c:manualLayout>
                  <c:x val="-7.3605359223499164E-17"/>
                  <c:y val="-9.0065862782553324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D62-4AE7-831C-BE8C83CDA8C0}"/>
                </c:ext>
              </c:extLst>
            </c:dLbl>
            <c:dLbl>
              <c:idx val="4"/>
              <c:layout>
                <c:manualLayout>
                  <c:x val="0"/>
                  <c:y val="-8.994597659980897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D62-4AE7-831C-BE8C83CDA8C0}"/>
                </c:ext>
              </c:extLst>
            </c:dLbl>
            <c:dLbl>
              <c:idx val="5"/>
              <c:layout>
                <c:manualLayout>
                  <c:x val="0"/>
                  <c:y val="-6.7594436422832499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62-4AE7-831C-BE8C83CDA8C0}"/>
                </c:ext>
              </c:extLst>
            </c:dLbl>
            <c:dLbl>
              <c:idx val="6"/>
              <c:layout>
                <c:manualLayout>
                  <c:x val="0"/>
                  <c:y val="-6.1156871049229407E-2"/>
                </c:manualLayout>
              </c:layout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62-4AE7-831C-BE8C83CDA8C0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'!$E$283:$E$287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 '!$F$283:$F$287</c:f>
              <c:numCache>
                <c:formatCode>0;"△ "0</c:formatCode>
                <c:ptCount val="5"/>
                <c:pt idx="0">
                  <c:v>47933</c:v>
                </c:pt>
                <c:pt idx="1">
                  <c:v>48452</c:v>
                </c:pt>
                <c:pt idx="2">
                  <c:v>48848</c:v>
                </c:pt>
                <c:pt idx="3">
                  <c:v>48766</c:v>
                </c:pt>
                <c:pt idx="4">
                  <c:v>48740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23921823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'!$H$282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0501826067686E-2"/>
                  <c:y val="-4.6655523172391508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D62-4AE7-831C-BE8C83CDA8C0}"/>
                </c:ext>
              </c:extLst>
            </c:dLbl>
            <c:dLbl>
              <c:idx val="1"/>
              <c:layout>
                <c:manualLayout>
                  <c:x val="-3.6248142174999248E-2"/>
                  <c:y val="-5.2312441701988552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D62-4AE7-831C-BE8C83CDA8C0}"/>
                </c:ext>
              </c:extLst>
            </c:dLbl>
            <c:dLbl>
              <c:idx val="2"/>
              <c:layout>
                <c:manualLayout>
                  <c:x val="-3.426635676564526E-2"/>
                  <c:y val="-4.90436975471514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D62-4AE7-831C-BE8C83CDA8C0}"/>
                </c:ext>
              </c:extLst>
            </c:dLbl>
            <c:dLbl>
              <c:idx val="3"/>
              <c:layout>
                <c:manualLayout>
                  <c:x val="-4.2303213416717098E-2"/>
                  <c:y val="-5.8127241137111381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2D62-4AE7-831C-BE8C83CDA8C0}"/>
                </c:ext>
              </c:extLst>
            </c:dLbl>
            <c:dLbl>
              <c:idx val="4"/>
              <c:layout>
                <c:manualLayout>
                  <c:x val="-3.6243336259537816E-2"/>
                  <c:y val="-4.8463888568164304E-2"/>
                </c:manualLayout>
              </c:layout>
              <c:tx>
                <c:rich>
                  <a:bodyPr/>
                  <a:lstStyle/>
                  <a:p>
                    <a:pPr>
                      <a:defRPr baseline="0">
                        <a:solidFill>
                          <a:sysClr val="windowText" lastClr="000000"/>
                        </a:solidFill>
                      </a:defRPr>
                    </a:pPr>
                    <a:fld id="{BBCEBB2D-8177-4C87-8B77-B6A120C48A40}" type="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>
                        <a:defRPr baseline="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" sourceLinked="0"/>
              <c:spPr>
                <a:solidFill>
                  <a:schemeClr val="bg1"/>
                </a:solidFill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2D62-4AE7-831C-BE8C83CDA8C0}"/>
                </c:ext>
              </c:extLst>
            </c:dLbl>
            <c:dLbl>
              <c:idx val="5"/>
              <c:layout>
                <c:manualLayout>
                  <c:x val="-3.427012957410594E-2"/>
                  <c:y val="-5.1500522988824744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62-4AE7-831C-BE8C83CDA8C0}"/>
                </c:ext>
              </c:extLst>
            </c:dLbl>
            <c:dLbl>
              <c:idx val="6"/>
              <c:layout>
                <c:manualLayout>
                  <c:x val="-3.2254239599158532E-2"/>
                  <c:y val="-4.8281740302023195E-2"/>
                </c:manualLayout>
              </c:layout>
              <c:numFmt formatCode="#,##0.0_);[Red]\(#,##0.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62-4AE7-831C-BE8C83CDA8C0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'!$E$283:$E$286</c:f>
              <c:strCache>
                <c:ptCount val="4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</c:strCache>
            </c:strRef>
          </c:cat>
          <c:val>
            <c:numRef>
              <c:f>'グラフ '!$H$283:$H$287</c:f>
              <c:numCache>
                <c:formatCode>0.0;"△ "0.0</c:formatCode>
                <c:ptCount val="5"/>
                <c:pt idx="0">
                  <c:v>0.31714730069021257</c:v>
                </c:pt>
                <c:pt idx="1">
                  <c:v>1.0021380295676341</c:v>
                </c:pt>
                <c:pt idx="2">
                  <c:v>0.78653263508496885</c:v>
                </c:pt>
                <c:pt idx="3">
                  <c:v>-0.14433318070514733</c:v>
                </c:pt>
                <c:pt idx="4">
                  <c:v>-4.7848320822996282E-2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D62-4AE7-831C-BE8C83CDA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18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5423324346900076"/>
              <c:y val="6.7580626055947277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500"/>
          <c:min val="0"/>
        </c:scaling>
        <c:delete val="0"/>
        <c:axPos val="l"/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8239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"/>
        </c:scaling>
        <c:delete val="0"/>
        <c:axPos val="r"/>
        <c:numFmt formatCode="0.0;&quot;△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908876775018505"/>
          <c:y val="1.91380352990318E-2"/>
          <c:w val="0.3981906786538561"/>
          <c:h val="4.9881235154394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47380694151417"/>
          <c:y val="8.8477544040846914E-2"/>
          <c:w val="0.62461154201278657"/>
          <c:h val="0.82510453861347943"/>
        </c:manualLayout>
      </c:layout>
      <c:doughnutChart>
        <c:varyColors val="1"/>
        <c:ser>
          <c:idx val="0"/>
          <c:order val="0"/>
          <c:tx>
            <c:strRef>
              <c:f>'グラフ '!$E$290</c:f>
              <c:strCache>
                <c:ptCount val="1"/>
                <c:pt idx="0">
                  <c:v>令和4年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E54-49F3-8CA4-6C4760C6CA20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54-49F3-8CA4-6C4760C6CA20}"/>
              </c:ext>
            </c:extLst>
          </c:dPt>
          <c:dPt>
            <c:idx val="2"/>
            <c:bubble3D val="0"/>
            <c:spPr>
              <a:pattFill prst="lt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E54-49F3-8CA4-6C4760C6CA2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54-49F3-8CA4-6C4760C6CA20}"/>
              </c:ext>
            </c:extLst>
          </c:dPt>
          <c:dPt>
            <c:idx val="4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E54-49F3-8CA4-6C4760C6CA2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54-49F3-8CA4-6C4760C6CA20}"/>
              </c:ext>
            </c:extLst>
          </c:dPt>
          <c:dPt>
            <c:idx val="6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E54-49F3-8CA4-6C4760C6CA20}"/>
              </c:ext>
            </c:extLst>
          </c:dPt>
          <c:dLbls>
            <c:dLbl>
              <c:idx val="0"/>
              <c:layout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54-49F3-8CA4-6C4760C6CA20}"/>
                </c:ext>
              </c:extLst>
            </c:dLbl>
            <c:dLbl>
              <c:idx val="1"/>
              <c:layout>
                <c:manualLayout>
                  <c:x val="1.7617243473525362E-2"/>
                  <c:y val="9.8014037460372946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1195264464037404E-2"/>
                      <c:h val="0.142415481461128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E54-49F3-8CA4-6C4760C6CA20}"/>
                </c:ext>
              </c:extLst>
            </c:dLbl>
            <c:dLbl>
              <c:idx val="2"/>
              <c:layout>
                <c:manualLayout>
                  <c:x val="8.3185853048919345E-3"/>
                  <c:y val="4.190314728288555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8.9122778947009484E-2"/>
                      <c:h val="0.13681877444014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E54-49F3-8CA4-6C4760C6CA20}"/>
                </c:ext>
              </c:extLst>
            </c:dLbl>
            <c:dLbl>
              <c:idx val="3"/>
              <c:layout>
                <c:manualLayout>
                  <c:x val="-1.0796314012150351E-3"/>
                  <c:y val="1.4046423209444398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5534787123572176E-2"/>
                      <c:h val="0.115226337448559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E54-49F3-8CA4-6C4760C6CA20}"/>
                </c:ext>
              </c:extLst>
            </c:dLbl>
            <c:dLbl>
              <c:idx val="4"/>
              <c:layout>
                <c:manualLayout>
                  <c:x val="-2.6109434918765995E-2"/>
                  <c:y val="2.5553503342946329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05939444485327"/>
                      <c:h val="0.12593327068684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E54-49F3-8CA4-6C4760C6CA20}"/>
                </c:ext>
              </c:extLst>
            </c:dLbl>
            <c:dLbl>
              <c:idx val="5"/>
              <c:layout>
                <c:manualLayout>
                  <c:x val="-4.4665489165271292E-2"/>
                  <c:y val="7.3250759136018273E-3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54-49F3-8CA4-6C4760C6CA20}"/>
                </c:ext>
              </c:extLst>
            </c:dLbl>
            <c:dLbl>
              <c:idx val="6"/>
              <c:layout>
                <c:manualLayout>
                  <c:x val="-1.6580971116144191E-2"/>
                  <c:y val="8.3735914069808862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54-49F3-8CA4-6C4760C6CA2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'!$F$289:$L$289</c:f>
              <c:strCache>
                <c:ptCount val="7"/>
                <c:pt idx="0">
                  <c:v>フィリピン</c:v>
                </c:pt>
                <c:pt idx="1">
                  <c:v>米国</c:v>
                </c:pt>
                <c:pt idx="2">
                  <c:v>中国</c:v>
                </c:pt>
                <c:pt idx="3">
                  <c:v>韓国</c:v>
                </c:pt>
                <c:pt idx="4">
                  <c:v>ベトナム</c:v>
                </c:pt>
                <c:pt idx="5">
                  <c:v>ブラジル</c:v>
                </c:pt>
                <c:pt idx="6">
                  <c:v>その他</c:v>
                </c:pt>
              </c:strCache>
            </c:strRef>
          </c:cat>
          <c:val>
            <c:numRef>
              <c:f>'グラフ '!$F$290:$L$290</c:f>
              <c:numCache>
                <c:formatCode>0"人"</c:formatCode>
                <c:ptCount val="7"/>
                <c:pt idx="0">
                  <c:v>393</c:v>
                </c:pt>
                <c:pt idx="1">
                  <c:v>251</c:v>
                </c:pt>
                <c:pt idx="2">
                  <c:v>239</c:v>
                </c:pt>
                <c:pt idx="3">
                  <c:v>108</c:v>
                </c:pt>
                <c:pt idx="4">
                  <c:v>103</c:v>
                </c:pt>
                <c:pt idx="5">
                  <c:v>99</c:v>
                </c:pt>
                <c:pt idx="6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4-49F3-8CA4-6C4760C6C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72369642890089E-2"/>
          <c:y val="1.2875549971866169E-2"/>
          <c:w val="0.7758195940004059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'!$E$293:$E$310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'!$F$293:$F$310</c:f>
              <c:numCache>
                <c:formatCode>#,##0_);[Red]\(#,##0\)</c:formatCode>
                <c:ptCount val="18"/>
                <c:pt idx="0">
                  <c:v>2841</c:v>
                </c:pt>
                <c:pt idx="1">
                  <c:v>2760</c:v>
                </c:pt>
                <c:pt idx="2">
                  <c:v>2797</c:v>
                </c:pt>
                <c:pt idx="3">
                  <c:v>2764</c:v>
                </c:pt>
                <c:pt idx="4">
                  <c:v>2965</c:v>
                </c:pt>
                <c:pt idx="5">
                  <c:v>2790</c:v>
                </c:pt>
                <c:pt idx="6">
                  <c:v>2854</c:v>
                </c:pt>
                <c:pt idx="7">
                  <c:v>3235</c:v>
                </c:pt>
                <c:pt idx="8">
                  <c:v>3386</c:v>
                </c:pt>
                <c:pt idx="9">
                  <c:v>3621</c:v>
                </c:pt>
                <c:pt idx="10">
                  <c:v>3043</c:v>
                </c:pt>
                <c:pt idx="11">
                  <c:v>2719</c:v>
                </c:pt>
                <c:pt idx="12">
                  <c:v>2536</c:v>
                </c:pt>
                <c:pt idx="13">
                  <c:v>2696</c:v>
                </c:pt>
                <c:pt idx="14">
                  <c:v>2011</c:v>
                </c:pt>
                <c:pt idx="15">
                  <c:v>1375</c:v>
                </c:pt>
                <c:pt idx="16">
                  <c:v>1213</c:v>
                </c:pt>
                <c:pt idx="17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7-4A96-9FFA-021C394EE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19071"/>
        <c:axId val="1"/>
      </c:barChart>
      <c:catAx>
        <c:axId val="239219071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5000"/>
        </c:scaling>
        <c:delete val="0"/>
        <c:axPos val="b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0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46109510086456E-2"/>
          <c:y val="1.2875549971866169E-2"/>
          <c:w val="0.85878962536023051"/>
          <c:h val="0.9227477479837421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'!$H$293:$H$310</c:f>
              <c:strCache>
                <c:ptCount val="18"/>
                <c:pt idx="0">
                  <c:v>0～4歳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85歳以上</c:v>
                </c:pt>
              </c:strCache>
            </c:strRef>
          </c:cat>
          <c:val>
            <c:numRef>
              <c:f>'グラフ '!$I$293:$I$310</c:f>
              <c:numCache>
                <c:formatCode>\ ###,###,##0;"-"###,###,##0</c:formatCode>
                <c:ptCount val="18"/>
                <c:pt idx="0">
                  <c:v>2699</c:v>
                </c:pt>
                <c:pt idx="1">
                  <c:v>2847</c:v>
                </c:pt>
                <c:pt idx="2">
                  <c:v>2707</c:v>
                </c:pt>
                <c:pt idx="3">
                  <c:v>2547</c:v>
                </c:pt>
                <c:pt idx="4">
                  <c:v>2618</c:v>
                </c:pt>
                <c:pt idx="5">
                  <c:v>2862</c:v>
                </c:pt>
                <c:pt idx="6">
                  <c:v>3123</c:v>
                </c:pt>
                <c:pt idx="7">
                  <c:v>3303</c:v>
                </c:pt>
                <c:pt idx="8">
                  <c:v>3493</c:v>
                </c:pt>
                <c:pt idx="9">
                  <c:v>3824</c:v>
                </c:pt>
                <c:pt idx="10">
                  <c:v>3304</c:v>
                </c:pt>
                <c:pt idx="11">
                  <c:v>2817</c:v>
                </c:pt>
                <c:pt idx="12">
                  <c:v>2688</c:v>
                </c:pt>
                <c:pt idx="13">
                  <c:v>2885</c:v>
                </c:pt>
                <c:pt idx="14">
                  <c:v>2364</c:v>
                </c:pt>
                <c:pt idx="15">
                  <c:v>1722</c:v>
                </c:pt>
                <c:pt idx="16">
                  <c:v>1708</c:v>
                </c:pt>
                <c:pt idx="17" formatCode="#,##0_);[Red]\(#,##0\)">
                  <c:v>1987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A-49D5-AD21-A7B8C6E1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39224063"/>
        <c:axId val="1"/>
      </c:barChart>
      <c:catAx>
        <c:axId val="2392240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\ ###,###,##0;&quot;-&quot;###,##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06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（単位：万人）</a:t>
            </a:r>
          </a:p>
        </c:rich>
      </c:tx>
      <c:layout>
        <c:manualLayout>
          <c:xMode val="edge"/>
          <c:yMode val="edge"/>
          <c:x val="7.0422535211267607E-3"/>
          <c:y val="1.2626262626262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704225352112678E-2"/>
          <c:y val="0.1085861263665127"/>
          <c:w val="0.87887323943661977"/>
          <c:h val="0.75252710830746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'!$F$312</c:f>
              <c:strCache>
                <c:ptCount val="1"/>
                <c:pt idx="0">
                  <c:v>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'!$F$313:$F$333</c:f>
              <c:numCache>
                <c:formatCode>0;"△ "0</c:formatCode>
                <c:ptCount val="21"/>
                <c:pt idx="0">
                  <c:v>0.61609999999999998</c:v>
                </c:pt>
                <c:pt idx="1">
                  <c:v>0.60770000000000002</c:v>
                </c:pt>
                <c:pt idx="2">
                  <c:v>0.60419999999999996</c:v>
                </c:pt>
                <c:pt idx="3">
                  <c:v>0.6351</c:v>
                </c:pt>
                <c:pt idx="4">
                  <c:v>0.59209999999999996</c:v>
                </c:pt>
                <c:pt idx="6">
                  <c:v>0.76249999999999996</c:v>
                </c:pt>
                <c:pt idx="7">
                  <c:v>1.1626000000000001</c:v>
                </c:pt>
                <c:pt idx="8">
                  <c:v>1.3976999999999999</c:v>
                </c:pt>
                <c:pt idx="9">
                  <c:v>1.6475</c:v>
                </c:pt>
                <c:pt idx="10">
                  <c:v>1.8869</c:v>
                </c:pt>
                <c:pt idx="11">
                  <c:v>2.6472000000000002</c:v>
                </c:pt>
                <c:pt idx="12">
                  <c:v>3.0796000000000001</c:v>
                </c:pt>
                <c:pt idx="13">
                  <c:v>3.4455</c:v>
                </c:pt>
                <c:pt idx="14">
                  <c:v>3.7362000000000002</c:v>
                </c:pt>
                <c:pt idx="15">
                  <c:v>4.0781999999999998</c:v>
                </c:pt>
                <c:pt idx="16">
                  <c:v>4.2728000000000002</c:v>
                </c:pt>
                <c:pt idx="17">
                  <c:v>4.3879000000000001</c:v>
                </c:pt>
                <c:pt idx="18">
                  <c:v>4.4720000000000004</c:v>
                </c:pt>
                <c:pt idx="19">
                  <c:v>4.7022000000000004</c:v>
                </c:pt>
                <c:pt idx="20">
                  <c:v>4.8826000000000001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AE-8FE7-E4FB3171CDD9}"/>
            </c:ext>
          </c:extLst>
        </c:ser>
        <c:ser>
          <c:idx val="0"/>
          <c:order val="1"/>
          <c:tx>
            <c:strRef>
              <c:f>'グラフ '!$G$312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'!$G$313:$G$333</c:f>
              <c:numCache>
                <c:formatCode>0;"△ "0</c:formatCode>
                <c:ptCount val="21"/>
                <c:pt idx="0">
                  <c:v>0.65429999999999999</c:v>
                </c:pt>
                <c:pt idx="1">
                  <c:v>0.6492</c:v>
                </c:pt>
                <c:pt idx="2">
                  <c:v>0.68149999999999999</c:v>
                </c:pt>
                <c:pt idx="3">
                  <c:v>0.69950000000000001</c:v>
                </c:pt>
                <c:pt idx="4">
                  <c:v>0.69040000000000001</c:v>
                </c:pt>
                <c:pt idx="6">
                  <c:v>0.83050000000000002</c:v>
                </c:pt>
                <c:pt idx="7">
                  <c:v>1.2702</c:v>
                </c:pt>
                <c:pt idx="8">
                  <c:v>1.5524</c:v>
                </c:pt>
                <c:pt idx="9">
                  <c:v>1.8098000000000001</c:v>
                </c:pt>
                <c:pt idx="10">
                  <c:v>2.0520999999999998</c:v>
                </c:pt>
                <c:pt idx="11">
                  <c:v>2.7363</c:v>
                </c:pt>
                <c:pt idx="12">
                  <c:v>3.1753</c:v>
                </c:pt>
                <c:pt idx="13">
                  <c:v>3.4750999999999999</c:v>
                </c:pt>
                <c:pt idx="14">
                  <c:v>3.8542999999999998</c:v>
                </c:pt>
                <c:pt idx="15">
                  <c:v>4.2080000000000002</c:v>
                </c:pt>
                <c:pt idx="16">
                  <c:v>4.4016000000000002</c:v>
                </c:pt>
                <c:pt idx="17">
                  <c:v>4.5890000000000004</c:v>
                </c:pt>
                <c:pt idx="18">
                  <c:v>4.7207999999999997</c:v>
                </c:pt>
                <c:pt idx="19">
                  <c:v>4.9221000000000004</c:v>
                </c:pt>
                <c:pt idx="20">
                  <c:v>5.1299000000000001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24479"/>
        <c:axId val="1"/>
      </c:barChart>
      <c:lineChart>
        <c:grouping val="standard"/>
        <c:varyColors val="0"/>
        <c:ser>
          <c:idx val="2"/>
          <c:order val="2"/>
          <c:tx>
            <c:strRef>
              <c:f>'グラフ '!$H$312</c:f>
              <c:strCache>
                <c:ptCount val="1"/>
                <c:pt idx="0">
                  <c:v>対前年比増加率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941771486310291E-2"/>
                  <c:y val="-4.3666317555106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5D-4BAE-8FE7-E4FB3171CDD9}"/>
                </c:ext>
              </c:extLst>
            </c:dLbl>
            <c:dLbl>
              <c:idx val="1"/>
              <c:layout>
                <c:manualLayout>
                  <c:x val="-4.5119008042859773E-2"/>
                  <c:y val="-9.0895547687406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5D-4BAE-8FE7-E4FB3171CDD9}"/>
                </c:ext>
              </c:extLst>
            </c:dLbl>
            <c:dLbl>
              <c:idx val="2"/>
              <c:layout>
                <c:manualLayout>
                  <c:x val="-2.6320111170057201E-2"/>
                  <c:y val="-5.745503626472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08-4781-9ABE-54D8641F48B7}"/>
                </c:ext>
              </c:extLst>
            </c:dLbl>
            <c:dLbl>
              <c:idx val="3"/>
              <c:layout>
                <c:manualLayout>
                  <c:x val="-2.8195019431257132E-2"/>
                  <c:y val="-4.4044877929631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08-4781-9ABE-54D8641F48B7}"/>
                </c:ext>
              </c:extLst>
            </c:dLbl>
            <c:dLbl>
              <c:idx val="4"/>
              <c:layout>
                <c:manualLayout>
                  <c:x val="-3.7412283664573533E-2"/>
                  <c:y val="-0.124914589169959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5D-4BAE-8FE7-E4FB3171CDD9}"/>
                </c:ext>
              </c:extLst>
            </c:dLbl>
            <c:dLbl>
              <c:idx val="5"/>
              <c:layout>
                <c:manualLayout>
                  <c:x val="-3.1781715099037856E-2"/>
                  <c:y val="4.79751978224054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5D-4BAE-8FE7-E4FB3171CDD9}"/>
                </c:ext>
              </c:extLst>
            </c:dLbl>
            <c:dLbl>
              <c:idx val="6"/>
              <c:layout>
                <c:manualLayout>
                  <c:x val="-2.8122648245559694E-2"/>
                  <c:y val="-4.6771705270866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5D-4BAE-8FE7-E4FB3171CDD9}"/>
                </c:ext>
              </c:extLst>
            </c:dLbl>
            <c:dLbl>
              <c:idx val="7"/>
              <c:layout>
                <c:manualLayout>
                  <c:x val="-7.3256618173675223E-2"/>
                  <c:y val="3.171911420825112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35D-4BAE-8FE7-E4FB3171CDD9}"/>
                </c:ext>
              </c:extLst>
            </c:dLbl>
            <c:dLbl>
              <c:idx val="8"/>
              <c:layout>
                <c:manualLayout>
                  <c:x val="-3.7514129438143917E-2"/>
                  <c:y val="-6.02271375343354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35D-4BAE-8FE7-E4FB3171CDD9}"/>
                </c:ext>
              </c:extLst>
            </c:dLbl>
            <c:dLbl>
              <c:idx val="9"/>
              <c:layout>
                <c:manualLayout>
                  <c:x val="-3.0055589463086525E-2"/>
                  <c:y val="-5.3802769153345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35D-4BAE-8FE7-E4FB3171CDD9}"/>
                </c:ext>
              </c:extLst>
            </c:dLbl>
            <c:dLbl>
              <c:idx val="10"/>
              <c:layout>
                <c:manualLayout>
                  <c:x val="-3.1881718181067005E-2"/>
                  <c:y val="-9.115112215880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35D-4BAE-8FE7-E4FB3171CDD9}"/>
                </c:ext>
              </c:extLst>
            </c:dLbl>
            <c:dLbl>
              <c:idx val="11"/>
              <c:layout>
                <c:manualLayout>
                  <c:x val="-3.1915742286438231E-2"/>
                  <c:y val="-3.4075611913135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35D-4BAE-8FE7-E4FB3171CDD9}"/>
                </c:ext>
              </c:extLst>
            </c:dLbl>
            <c:dLbl>
              <c:idx val="12"/>
              <c:layout>
                <c:manualLayout>
                  <c:x val="-3.1930645541084261E-2"/>
                  <c:y val="-6.7734867938274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35D-4BAE-8FE7-E4FB3171CDD9}"/>
                </c:ext>
              </c:extLst>
            </c:dLbl>
            <c:dLbl>
              <c:idx val="13"/>
              <c:layout>
                <c:manualLayout>
                  <c:x val="-3.1898833740689851E-2"/>
                  <c:y val="5.9619956005019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35D-4BAE-8FE7-E4FB3171CDD9}"/>
                </c:ext>
              </c:extLst>
            </c:dLbl>
            <c:dLbl>
              <c:idx val="14"/>
              <c:layout>
                <c:manualLayout>
                  <c:x val="-3.0042732091394568E-2"/>
                  <c:y val="5.03479897366585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35D-4BAE-8FE7-E4FB3171CDD9}"/>
                </c:ext>
              </c:extLst>
            </c:dLbl>
            <c:dLbl>
              <c:idx val="15"/>
              <c:layout>
                <c:manualLayout>
                  <c:x val="-3.1917180689481295E-2"/>
                  <c:y val="4.8789610131831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35D-4BAE-8FE7-E4FB3171CDD9}"/>
                </c:ext>
              </c:extLst>
            </c:dLbl>
            <c:dLbl>
              <c:idx val="16"/>
              <c:layout>
                <c:manualLayout>
                  <c:x val="-2.8232167181633943E-2"/>
                  <c:y val="-4.3715398403333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35D-4BAE-8FE7-E4FB3171CDD9}"/>
                </c:ext>
              </c:extLst>
            </c:dLbl>
            <c:dLbl>
              <c:idx val="17"/>
              <c:layout>
                <c:manualLayout>
                  <c:x val="-3.0050082731422716E-2"/>
                  <c:y val="-5.7406745580309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08-4781-9ABE-54D8641F48B7}"/>
                </c:ext>
              </c:extLst>
            </c:dLbl>
            <c:dLbl>
              <c:idx val="18"/>
              <c:layout>
                <c:manualLayout>
                  <c:x val="-2.8193341921875576E-2"/>
                  <c:y val="-6.6415581001390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08-4781-9ABE-54D8641F48B7}"/>
                </c:ext>
              </c:extLst>
            </c:dLbl>
            <c:dLbl>
              <c:idx val="19"/>
              <c:layout>
                <c:manualLayout>
                  <c:x val="-2.8194969473784356E-2"/>
                  <c:y val="-6.6385754790538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08-4781-9ABE-54D8641F48B7}"/>
                </c:ext>
              </c:extLst>
            </c:dLbl>
            <c:dLbl>
              <c:idx val="20"/>
              <c:layout>
                <c:manualLayout>
                  <c:x val="-2.6315294978247906E-2"/>
                  <c:y val="-4.9505439192274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08-4781-9ABE-54D8641F48B7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'!$E$313:$E$333</c:f>
              <c:strCache>
                <c:ptCount val="21"/>
                <c:pt idx="0">
                  <c:v>大正9年</c:v>
                </c:pt>
                <c:pt idx="1">
                  <c:v>14年</c:v>
                </c:pt>
                <c:pt idx="2">
                  <c:v>昭和5年</c:v>
                </c:pt>
                <c:pt idx="3">
                  <c:v>10年</c:v>
                </c:pt>
                <c:pt idx="4">
                  <c:v>15年</c:v>
                </c:pt>
                <c:pt idx="5">
                  <c:v>20年</c:v>
                </c:pt>
                <c:pt idx="6">
                  <c:v>25年</c:v>
                </c:pt>
                <c:pt idx="7">
                  <c:v>30年</c:v>
                </c:pt>
                <c:pt idx="8">
                  <c:v>35年</c:v>
                </c:pt>
                <c:pt idx="9">
                  <c:v>40年</c:v>
                </c:pt>
                <c:pt idx="10">
                  <c:v>45年</c:v>
                </c:pt>
                <c:pt idx="11">
                  <c:v>50年</c:v>
                </c:pt>
                <c:pt idx="12">
                  <c:v>55年</c:v>
                </c:pt>
                <c:pt idx="13">
                  <c:v>60年</c:v>
                </c:pt>
                <c:pt idx="14">
                  <c:v>平成2年</c:v>
                </c:pt>
                <c:pt idx="15">
                  <c:v>7年</c:v>
                </c:pt>
                <c:pt idx="16">
                  <c:v>12年</c:v>
                </c:pt>
                <c:pt idx="17">
                  <c:v>17年</c:v>
                </c:pt>
                <c:pt idx="18">
                  <c:v>22年</c:v>
                </c:pt>
                <c:pt idx="19">
                  <c:v>27年</c:v>
                </c:pt>
                <c:pt idx="20">
                  <c:v>令和2年</c:v>
                </c:pt>
              </c:strCache>
            </c:strRef>
          </c:cat>
          <c:val>
            <c:numRef>
              <c:f>'グラフ '!$H$313:$H$333</c:f>
              <c:numCache>
                <c:formatCode>0.0;"△ "0.0</c:formatCode>
                <c:ptCount val="21"/>
                <c:pt idx="1">
                  <c:v>-1.06</c:v>
                </c:pt>
                <c:pt idx="2">
                  <c:v>2.29</c:v>
                </c:pt>
                <c:pt idx="3">
                  <c:v>3.8</c:v>
                </c:pt>
                <c:pt idx="4">
                  <c:v>-3.9</c:v>
                </c:pt>
                <c:pt idx="7">
                  <c:v>52.72</c:v>
                </c:pt>
                <c:pt idx="8">
                  <c:v>21.26</c:v>
                </c:pt>
                <c:pt idx="9">
                  <c:v>17.190000000000001</c:v>
                </c:pt>
                <c:pt idx="10">
                  <c:v>13.93</c:v>
                </c:pt>
                <c:pt idx="11">
                  <c:v>36.67</c:v>
                </c:pt>
                <c:pt idx="12">
                  <c:v>16.190000000000001</c:v>
                </c:pt>
                <c:pt idx="13">
                  <c:v>10.64</c:v>
                </c:pt>
                <c:pt idx="14">
                  <c:v>9.6797965494321314</c:v>
                </c:pt>
                <c:pt idx="15">
                  <c:v>9.1654041235755219</c:v>
                </c:pt>
                <c:pt idx="16">
                  <c:v>4.6848977818541675</c:v>
                </c:pt>
                <c:pt idx="17">
                  <c:v>3.4872728949552707</c:v>
                </c:pt>
                <c:pt idx="18">
                  <c:v>2.41</c:v>
                </c:pt>
                <c:pt idx="19">
                  <c:v>4.6938908710999998</c:v>
                </c:pt>
                <c:pt idx="20">
                  <c:v>4.0335400000000003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35D-4BAE-8FE7-E4FB3171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392244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0.86901408450704221"/>
              <c:y val="3.28282828282828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.5"/>
          <c:min val="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244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10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4507042253521125"/>
          <c:y val="0.10353561865372889"/>
          <c:w val="0.37183098591549291"/>
          <c:h val="5.30303030303030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-3" vertic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（単位：人）</a:t>
            </a:r>
          </a:p>
        </c:rich>
      </c:tx>
      <c:layout>
        <c:manualLayout>
          <c:xMode val="edge"/>
          <c:yMode val="edge"/>
          <c:x val="7.0224719101123594E-3"/>
          <c:y val="1.1062014539378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157337082311792E-2"/>
          <c:y val="8.185840707964602E-2"/>
          <c:w val="0.94522536732559537"/>
          <c:h val="0.8384955752212389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'!$R$266</c:f>
              <c:strCache>
                <c:ptCount val="1"/>
                <c:pt idx="0">
                  <c:v>第３次産業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7.8254326561324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0F-47BE-97AB-D386E56371AB}"/>
                </c:ext>
              </c:extLst>
            </c:dLbl>
            <c:dLbl>
              <c:idx val="1"/>
              <c:layout>
                <c:manualLayout>
                  <c:x val="-3.4331688291289869E-17"/>
                  <c:y val="-3.6117381489841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0F-47BE-97AB-D386E56371AB}"/>
                </c:ext>
              </c:extLst>
            </c:dLbl>
            <c:dLbl>
              <c:idx val="3"/>
              <c:layout>
                <c:manualLayout>
                  <c:x val="1.8720019409859496E-3"/>
                  <c:y val="1.5003329238522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0F-47BE-97AB-D386E56371AB}"/>
                </c:ext>
              </c:extLst>
            </c:dLbl>
            <c:dLbl>
              <c:idx val="4"/>
              <c:layout>
                <c:manualLayout>
                  <c:x val="1.8720019409858809E-3"/>
                  <c:y val="1.803598211830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0F-47BE-97AB-D386E56371AB}"/>
                </c:ext>
              </c:extLst>
            </c:dLbl>
            <c:dLbl>
              <c:idx val="5"/>
              <c:layout>
                <c:manualLayout>
                  <c:x val="0"/>
                  <c:y val="5.996862918868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0F-47BE-97AB-D386E56371AB}"/>
                </c:ext>
              </c:extLst>
            </c:dLbl>
            <c:dLbl>
              <c:idx val="6"/>
              <c:layout>
                <c:manualLayout>
                  <c:x val="0"/>
                  <c:y val="1.2039127163280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0F-47BE-97AB-D386E56371AB}"/>
                </c:ext>
              </c:extLst>
            </c:dLbl>
            <c:dLbl>
              <c:idx val="7"/>
              <c:layout>
                <c:manualLayout>
                  <c:x val="1.8720019409858121E-3"/>
                  <c:y val="1.7922145915902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0F-4E3C-A5B4-89935C24ACE1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'!$O$267:$O$274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'!$R$267:$R$274</c:f>
              <c:numCache>
                <c:formatCode>0;"△ "0</c:formatCode>
                <c:ptCount val="8"/>
                <c:pt idx="0">
                  <c:v>20136</c:v>
                </c:pt>
                <c:pt idx="1">
                  <c:v>24104</c:v>
                </c:pt>
                <c:pt idx="2">
                  <c:v>27395</c:v>
                </c:pt>
                <c:pt idx="3">
                  <c:v>28766</c:v>
                </c:pt>
                <c:pt idx="4">
                  <c:v>29283</c:v>
                </c:pt>
                <c:pt idx="5">
                  <c:v>28169</c:v>
                </c:pt>
                <c:pt idx="6">
                  <c:v>28864</c:v>
                </c:pt>
                <c:pt idx="7">
                  <c:v>29268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7-4543-AAF2-D8E84077298F}"/>
            </c:ext>
          </c:extLst>
        </c:ser>
        <c:ser>
          <c:idx val="1"/>
          <c:order val="1"/>
          <c:tx>
            <c:strRef>
              <c:f>'グラフ '!$Q$266</c:f>
              <c:strCache>
                <c:ptCount val="1"/>
                <c:pt idx="0">
                  <c:v>第２次産業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'!$O$267:$O$274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'!$Q$267:$Q$274</c:f>
              <c:numCache>
                <c:formatCode>0;"△ "0</c:formatCode>
                <c:ptCount val="8"/>
                <c:pt idx="0">
                  <c:v>5930</c:v>
                </c:pt>
                <c:pt idx="1">
                  <c:v>6270</c:v>
                </c:pt>
                <c:pt idx="2">
                  <c:v>6502</c:v>
                </c:pt>
                <c:pt idx="3">
                  <c:v>6250</c:v>
                </c:pt>
                <c:pt idx="4">
                  <c:v>5375</c:v>
                </c:pt>
                <c:pt idx="5">
                  <c:v>5032</c:v>
                </c:pt>
                <c:pt idx="6">
                  <c:v>4964</c:v>
                </c:pt>
                <c:pt idx="7">
                  <c:v>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7-4543-AAF2-D8E84077298F}"/>
            </c:ext>
          </c:extLst>
        </c:ser>
        <c:ser>
          <c:idx val="0"/>
          <c:order val="2"/>
          <c:tx>
            <c:strRef>
              <c:f>'グラフ '!$P$266</c:f>
              <c:strCache>
                <c:ptCount val="1"/>
                <c:pt idx="0">
                  <c:v>第１次産業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E7-4543-AAF2-D8E84077298F}"/>
                </c:ext>
              </c:extLst>
            </c:dLbl>
            <c:dLbl>
              <c:idx val="1"/>
              <c:layout>
                <c:manualLayout>
                  <c:x val="-1.8725915478965305E-3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E7-4543-AAF2-D8E84077298F}"/>
                </c:ext>
              </c:extLst>
            </c:dLbl>
            <c:dLbl>
              <c:idx val="2"/>
              <c:layout>
                <c:manualLayout>
                  <c:x val="1.8727389496241329E-3"/>
                  <c:y val="-3.322699997154095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E7-4543-AAF2-D8E84077298F}"/>
                </c:ext>
              </c:extLst>
            </c:dLbl>
            <c:dLbl>
              <c:idx val="3"/>
              <c:layout>
                <c:manualLayout>
                  <c:x val="-6.8639278242685338E-17"/>
                  <c:y val="-3.01433089596852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E7-4543-AAF2-D8E84077298F}"/>
                </c:ext>
              </c:extLst>
            </c:dLbl>
            <c:dLbl>
              <c:idx val="4"/>
              <c:layout>
                <c:manualLayout>
                  <c:x val="0"/>
                  <c:y val="-3.3153147559236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E7-4543-AAF2-D8E84077298F}"/>
                </c:ext>
              </c:extLst>
            </c:dLbl>
            <c:dLbl>
              <c:idx val="5"/>
              <c:layout>
                <c:manualLayout>
                  <c:x val="-1.8725915478964962E-3"/>
                  <c:y val="-3.319854092093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E7-4543-AAF2-D8E84077298F}"/>
                </c:ext>
              </c:extLst>
            </c:dLbl>
            <c:dLbl>
              <c:idx val="6"/>
              <c:layout>
                <c:manualLayout>
                  <c:x val="1.8768661979979603E-3"/>
                  <c:y val="-3.067673975938695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E7-4543-AAF2-D8E84077298F}"/>
                </c:ext>
              </c:extLst>
            </c:dLbl>
            <c:dLbl>
              <c:idx val="7"/>
              <c:layout>
                <c:manualLayout>
                  <c:x val="-1.3727855648537068E-16"/>
                  <c:y val="-3.28572675124884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0F-4E3C-A5B4-89935C24ACE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'!$O$267:$O$274</c:f>
              <c:strCache>
                <c:ptCount val="8"/>
                <c:pt idx="0">
                  <c:v>昭和60年</c:v>
                </c:pt>
                <c:pt idx="1">
                  <c:v>平成2年</c:v>
                </c:pt>
                <c:pt idx="2">
                  <c:v>7年</c:v>
                </c:pt>
                <c:pt idx="3">
                  <c:v>12年</c:v>
                </c:pt>
                <c:pt idx="4">
                  <c:v>17年</c:v>
                </c:pt>
                <c:pt idx="5">
                  <c:v>22年</c:v>
                </c:pt>
                <c:pt idx="6">
                  <c:v>27年</c:v>
                </c:pt>
                <c:pt idx="7">
                  <c:v>令和2年</c:v>
                </c:pt>
              </c:strCache>
            </c:strRef>
          </c:cat>
          <c:val>
            <c:numRef>
              <c:f>'グラフ '!$P$267:$P$274</c:f>
              <c:numCache>
                <c:formatCode>0;"△ "0</c:formatCode>
                <c:ptCount val="8"/>
                <c:pt idx="0">
                  <c:v>639</c:v>
                </c:pt>
                <c:pt idx="1">
                  <c:v>460</c:v>
                </c:pt>
                <c:pt idx="2">
                  <c:v>335</c:v>
                </c:pt>
                <c:pt idx="3">
                  <c:v>262</c:v>
                </c:pt>
                <c:pt idx="4">
                  <c:v>334</c:v>
                </c:pt>
                <c:pt idx="5">
                  <c:v>251</c:v>
                </c:pt>
                <c:pt idx="6">
                  <c:v>267</c:v>
                </c:pt>
                <c:pt idx="7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3E7-4543-AAF2-D8E840772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39219903"/>
        <c:axId val="1"/>
      </c:barChart>
      <c:catAx>
        <c:axId val="2392199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00"/>
        </c:scaling>
        <c:delete val="0"/>
        <c:axPos val="l"/>
        <c:numFmt formatCode="0;&quot;△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39219903"/>
        <c:crosses val="autoZero"/>
        <c:crossBetween val="between"/>
        <c:majorUnit val="5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8800639050553"/>
          <c:y val="4.0291411322930688E-2"/>
          <c:w val="0.85935649789012369"/>
          <c:h val="0.6616532238977375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24-4F83-B30D-038C4015985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24-4F83-B30D-038C4015985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E24-4F83-B30D-038C4015985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E24-4F83-B30D-038C401598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E24-4F83-B30D-038C401598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E24-4F83-B30D-038C401598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E24-4F83-B30D-038C401598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E24-4F83-B30D-038C401598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E24-4F83-B30D-038C401598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E24-4F83-B30D-038C40159857}"/>
              </c:ext>
            </c:extLst>
          </c:dPt>
          <c:dLbls>
            <c:dLbl>
              <c:idx val="0"/>
              <c:layout>
                <c:manualLayout>
                  <c:x val="0"/>
                  <c:y val="2.39009829326280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24-4F83-B30D-038C40159857}"/>
                </c:ext>
              </c:extLst>
            </c:dLbl>
            <c:dLbl>
              <c:idx val="1"/>
              <c:layout>
                <c:manualLayout>
                  <c:x val="0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24-4F83-B30D-038C40159857}"/>
                </c:ext>
              </c:extLst>
            </c:dLbl>
            <c:dLbl>
              <c:idx val="2"/>
              <c:layout>
                <c:manualLayout>
                  <c:x val="-3.3212176716573894E-17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24-4F83-B30D-038C40159857}"/>
                </c:ext>
              </c:extLst>
            </c:dLbl>
            <c:dLbl>
              <c:idx val="3"/>
              <c:layout>
                <c:manualLayout>
                  <c:x val="-3.3212176716573894E-17"/>
                  <c:y val="4.78019658652556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24-4F83-B30D-038C40159857}"/>
                </c:ext>
              </c:extLst>
            </c:dLbl>
            <c:dLbl>
              <c:idx val="4"/>
              <c:layout>
                <c:manualLayout>
                  <c:x val="0"/>
                  <c:y val="-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24-4F83-B30D-038C40159857}"/>
                </c:ext>
              </c:extLst>
            </c:dLbl>
            <c:dLbl>
              <c:idx val="5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E24-4F83-B30D-038C40159857}"/>
                </c:ext>
              </c:extLst>
            </c:dLbl>
            <c:dLbl>
              <c:idx val="6"/>
              <c:layout>
                <c:manualLayout>
                  <c:x val="-6.6424353433147788E-17"/>
                  <c:y val="-3.8241572692204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E24-4F83-B30D-038C40159857}"/>
                </c:ext>
              </c:extLst>
            </c:dLbl>
            <c:dLbl>
              <c:idx val="7"/>
              <c:layout>
                <c:manualLayout>
                  <c:x val="0"/>
                  <c:y val="-2.1510884639365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E24-4F83-B30D-038C40159857}"/>
                </c:ext>
              </c:extLst>
            </c:dLbl>
            <c:dLbl>
              <c:idx val="8"/>
              <c:layout>
                <c:manualLayout>
                  <c:x val="-1.8115942028986171E-3"/>
                  <c:y val="2.1648268242048831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E24-4F83-B30D-038C40159857}"/>
                </c:ext>
              </c:extLst>
            </c:dLbl>
            <c:dLbl>
              <c:idx val="9"/>
              <c:layout>
                <c:manualLayout>
                  <c:x val="-3.632036910646601E-3"/>
                  <c:y val="-3.4147630360536113E-2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E24-4F83-B30D-038C40159857}"/>
                </c:ext>
              </c:extLst>
            </c:dLbl>
            <c:dLbl>
              <c:idx val="10"/>
              <c:layout>
                <c:manualLayout>
                  <c:x val="0"/>
                  <c:y val="2.6153753754445226E-4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E24-4F83-B30D-038C40159857}"/>
                </c:ext>
              </c:extLst>
            </c:dLbl>
            <c:dLbl>
              <c:idx val="11"/>
              <c:layout>
                <c:manualLayout>
                  <c:x val="0"/>
                  <c:y val="5.5073886971686243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E24-4F83-B30D-038C40159857}"/>
                </c:ext>
              </c:extLst>
            </c:dLbl>
            <c:dLbl>
              <c:idx val="12"/>
              <c:layout>
                <c:manualLayout>
                  <c:x val="0"/>
                  <c:y val="1.607218205775739E-3"/>
                </c:manualLayout>
              </c:layout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E24-4F83-B30D-038C40159857}"/>
                </c:ext>
              </c:extLst>
            </c:dLbl>
            <c:dLbl>
              <c:idx val="13"/>
              <c:layout>
                <c:manualLayout>
                  <c:x val="0"/>
                  <c:y val="4.78019658652560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332-43FD-81FB-576479AF3A83}"/>
                </c:ext>
              </c:extLst>
            </c:dLbl>
            <c:dLbl>
              <c:idx val="14"/>
              <c:layout>
                <c:manualLayout>
                  <c:x val="0"/>
                  <c:y val="4.70077683861625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332-43FD-81FB-576479AF3A83}"/>
                </c:ext>
              </c:extLst>
            </c:dLbl>
            <c:dLbl>
              <c:idx val="15"/>
              <c:layout>
                <c:manualLayout>
                  <c:x val="0"/>
                  <c:y val="4.82702736204566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332-43FD-81FB-576479AF3A83}"/>
                </c:ext>
              </c:extLst>
            </c:dLbl>
            <c:dLbl>
              <c:idx val="16"/>
              <c:layout>
                <c:manualLayout>
                  <c:x val="0"/>
                  <c:y val="4.7801965865255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332-43FD-81FB-576479AF3A8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'!$Q$280:$Q$297</c:f>
              <c:strCache>
                <c:ptCount val="18"/>
                <c:pt idx="0">
                  <c:v>卸売業，小売業</c:v>
                </c:pt>
                <c:pt idx="1">
                  <c:v>医療，福祉</c:v>
                </c:pt>
                <c:pt idx="2">
                  <c:v>サービス業(他に分類されないもの)</c:v>
                </c:pt>
                <c:pt idx="3">
                  <c:v>建設業</c:v>
                </c:pt>
                <c:pt idx="4">
                  <c:v>教育，学習支援業</c:v>
                </c:pt>
                <c:pt idx="5">
                  <c:v>宿泊業，飲食サービス業</c:v>
                </c:pt>
                <c:pt idx="6">
                  <c:v>公務(他に分類されるものを除く)</c:v>
                </c:pt>
                <c:pt idx="7">
                  <c:v>製造業</c:v>
                </c:pt>
                <c:pt idx="8">
                  <c:v>運輸業，郵便業</c:v>
                </c:pt>
                <c:pt idx="9">
                  <c:v>学術研究，専門・技術サービス業</c:v>
                </c:pt>
                <c:pt idx="10">
                  <c:v>生活関連サービス業，娯楽業</c:v>
                </c:pt>
                <c:pt idx="11">
                  <c:v>情報通信業</c:v>
                </c:pt>
                <c:pt idx="12">
                  <c:v>不動産業，物品賃貸業</c:v>
                </c:pt>
                <c:pt idx="13">
                  <c:v>金融業，保険業</c:v>
                </c:pt>
                <c:pt idx="14">
                  <c:v>農業，林業、漁業</c:v>
                </c:pt>
                <c:pt idx="15">
                  <c:v>電気・ガス・熱供給・水道業</c:v>
                </c:pt>
                <c:pt idx="16">
                  <c:v>複合サービス事業</c:v>
                </c:pt>
                <c:pt idx="17">
                  <c:v>鉱業，採石業，砂利採取業</c:v>
                </c:pt>
              </c:strCache>
            </c:strRef>
          </c:cat>
          <c:val>
            <c:numRef>
              <c:f>'グラフ '!$R$280:$R$297</c:f>
              <c:numCache>
                <c:formatCode>#,##0"人"</c:formatCode>
                <c:ptCount val="18"/>
                <c:pt idx="0">
                  <c:v>5915</c:v>
                </c:pt>
                <c:pt idx="1">
                  <c:v>5578</c:v>
                </c:pt>
                <c:pt idx="2">
                  <c:v>3496</c:v>
                </c:pt>
                <c:pt idx="3">
                  <c:v>3338</c:v>
                </c:pt>
                <c:pt idx="4">
                  <c:v>2589</c:v>
                </c:pt>
                <c:pt idx="5">
                  <c:v>2446</c:v>
                </c:pt>
                <c:pt idx="6">
                  <c:v>1661</c:v>
                </c:pt>
                <c:pt idx="7">
                  <c:v>1559</c:v>
                </c:pt>
                <c:pt idx="8">
                  <c:v>1502</c:v>
                </c:pt>
                <c:pt idx="9">
                  <c:v>1411</c:v>
                </c:pt>
                <c:pt idx="10">
                  <c:v>1377</c:v>
                </c:pt>
                <c:pt idx="11">
                  <c:v>1154</c:v>
                </c:pt>
                <c:pt idx="12">
                  <c:v>914</c:v>
                </c:pt>
                <c:pt idx="13">
                  <c:v>721</c:v>
                </c:pt>
                <c:pt idx="14">
                  <c:v>264</c:v>
                </c:pt>
                <c:pt idx="15">
                  <c:v>254</c:v>
                </c:pt>
                <c:pt idx="16">
                  <c:v>250</c:v>
                </c:pt>
                <c:pt idx="1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E24-4F83-B30D-038C4015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0169343"/>
        <c:axId val="1"/>
      </c:barChart>
      <c:catAx>
        <c:axId val="240169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&quot;人&quot;" sourceLinked="1"/>
        <c:majorTickMark val="out"/>
        <c:minorTickMark val="none"/>
        <c:tickLblPos val="nextTo"/>
        <c:crossAx val="24016934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0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300232</xdr:colOff>
      <xdr:row>133</xdr:row>
      <xdr:rowOff>187139</xdr:rowOff>
    </xdr:from>
    <xdr:to>
      <xdr:col>1</xdr:col>
      <xdr:colOff>517281</xdr:colOff>
      <xdr:row>135</xdr:row>
      <xdr:rowOff>9525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0232" y="22710101"/>
          <a:ext cx="905780" cy="1814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（単位：人）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0</xdr:col>
      <xdr:colOff>381000</xdr:colOff>
      <xdr:row>35</xdr:row>
      <xdr:rowOff>0</xdr:rowOff>
    </xdr:from>
    <xdr:to>
      <xdr:col>5</xdr:col>
      <xdr:colOff>609600</xdr:colOff>
      <xdr:row>59</xdr:row>
      <xdr:rowOff>9525</xdr:rowOff>
    </xdr:to>
    <xdr:graphicFrame macro="">
      <xdr:nvGraphicFramePr>
        <xdr:cNvPr id="2630534" name="グラフ 2">
          <a:extLst>
            <a:ext uri="{FF2B5EF4-FFF2-40B4-BE49-F238E27FC236}">
              <a16:creationId xmlns:a16="http://schemas.microsoft.com/office/drawing/2014/main" id="{00000000-0008-0000-0000-000086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619125</xdr:colOff>
      <xdr:row>35</xdr:row>
      <xdr:rowOff>0</xdr:rowOff>
    </xdr:from>
    <xdr:to>
      <xdr:col>10</xdr:col>
      <xdr:colOff>466725</xdr:colOff>
      <xdr:row>59</xdr:row>
      <xdr:rowOff>19050</xdr:rowOff>
    </xdr:to>
    <xdr:graphicFrame macro="">
      <xdr:nvGraphicFramePr>
        <xdr:cNvPr id="2630535" name="グラフ 3">
          <a:extLst>
            <a:ext uri="{FF2B5EF4-FFF2-40B4-BE49-F238E27FC236}">
              <a16:creationId xmlns:a16="http://schemas.microsoft.com/office/drawing/2014/main" id="{00000000-0008-0000-0000-000087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447675</xdr:colOff>
      <xdr:row>68</xdr:row>
      <xdr:rowOff>0</xdr:rowOff>
    </xdr:from>
    <xdr:to>
      <xdr:col>10</xdr:col>
      <xdr:colOff>180975</xdr:colOff>
      <xdr:row>92</xdr:row>
      <xdr:rowOff>57150</xdr:rowOff>
    </xdr:to>
    <xdr:graphicFrame macro="">
      <xdr:nvGraphicFramePr>
        <xdr:cNvPr id="2630536" name="グラフ 4">
          <a:extLst>
            <a:ext uri="{FF2B5EF4-FFF2-40B4-BE49-F238E27FC236}">
              <a16:creationId xmlns:a16="http://schemas.microsoft.com/office/drawing/2014/main" id="{00000000-0008-0000-0000-00008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628650</xdr:colOff>
      <xdr:row>98</xdr:row>
      <xdr:rowOff>9525</xdr:rowOff>
    </xdr:from>
    <xdr:to>
      <xdr:col>10</xdr:col>
      <xdr:colOff>161925</xdr:colOff>
      <xdr:row>125</xdr:row>
      <xdr:rowOff>9525</xdr:rowOff>
    </xdr:to>
    <xdr:graphicFrame macro="">
      <xdr:nvGraphicFramePr>
        <xdr:cNvPr id="2630537" name="グラフ 5">
          <a:extLst>
            <a:ext uri="{FF2B5EF4-FFF2-40B4-BE49-F238E27FC236}">
              <a16:creationId xmlns:a16="http://schemas.microsoft.com/office/drawing/2014/main" id="{00000000-0008-0000-0000-000089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95250</xdr:colOff>
      <xdr:row>109</xdr:row>
      <xdr:rowOff>47624</xdr:rowOff>
    </xdr:from>
    <xdr:to>
      <xdr:col>6</xdr:col>
      <xdr:colOff>352425</xdr:colOff>
      <xdr:row>113</xdr:row>
      <xdr:rowOff>123825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190875" y="18764249"/>
          <a:ext cx="952500" cy="762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外国人</a:t>
          </a: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住民人口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1,598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</a:t>
          </a:r>
        </a:p>
        <a:p>
          <a:pPr algn="ctr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(100%)</a:t>
          </a:r>
        </a:p>
      </xdr:txBody>
    </xdr:sp>
    <xdr:clientData/>
  </xdr:twoCellAnchor>
  <xdr:twoCellAnchor editAs="oneCell">
    <xdr:from>
      <xdr:col>0</xdr:col>
      <xdr:colOff>400050</xdr:colOff>
      <xdr:row>136</xdr:row>
      <xdr:rowOff>0</xdr:rowOff>
    </xdr:from>
    <xdr:to>
      <xdr:col>6</xdr:col>
      <xdr:colOff>390525</xdr:colOff>
      <xdr:row>161</xdr:row>
      <xdr:rowOff>104775</xdr:rowOff>
    </xdr:to>
    <xdr:graphicFrame macro="">
      <xdr:nvGraphicFramePr>
        <xdr:cNvPr id="2630539" name="グラフ 7">
          <a:extLst>
            <a:ext uri="{FF2B5EF4-FFF2-40B4-BE49-F238E27FC236}">
              <a16:creationId xmlns:a16="http://schemas.microsoft.com/office/drawing/2014/main" id="{00000000-0008-0000-0000-00008B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219075</xdr:colOff>
      <xdr:row>136</xdr:row>
      <xdr:rowOff>0</xdr:rowOff>
    </xdr:from>
    <xdr:to>
      <xdr:col>11</xdr:col>
      <xdr:colOff>9525</xdr:colOff>
      <xdr:row>161</xdr:row>
      <xdr:rowOff>104775</xdr:rowOff>
    </xdr:to>
    <xdr:graphicFrame macro="">
      <xdr:nvGraphicFramePr>
        <xdr:cNvPr id="2630540" name="グラフ 8">
          <a:extLst>
            <a:ext uri="{FF2B5EF4-FFF2-40B4-BE49-F238E27FC236}">
              <a16:creationId xmlns:a16="http://schemas.microsoft.com/office/drawing/2014/main" id="{00000000-0008-0000-0000-00008C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485775</xdr:colOff>
      <xdr:row>168</xdr:row>
      <xdr:rowOff>0</xdr:rowOff>
    </xdr:from>
    <xdr:to>
      <xdr:col>10</xdr:col>
      <xdr:colOff>666750</xdr:colOff>
      <xdr:row>190</xdr:row>
      <xdr:rowOff>161925</xdr:rowOff>
    </xdr:to>
    <xdr:graphicFrame macro="">
      <xdr:nvGraphicFramePr>
        <xdr:cNvPr id="2630541" name="グラフ 11">
          <a:extLst>
            <a:ext uri="{FF2B5EF4-FFF2-40B4-BE49-F238E27FC236}">
              <a16:creationId xmlns:a16="http://schemas.microsoft.com/office/drawing/2014/main" id="{00000000-0008-0000-0000-00008D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696515</xdr:colOff>
      <xdr:row>173</xdr:row>
      <xdr:rowOff>13958</xdr:rowOff>
    </xdr:from>
    <xdr:to>
      <xdr:col>4</xdr:col>
      <xdr:colOff>593875</xdr:colOff>
      <xdr:row>186</xdr:row>
      <xdr:rowOff>95249</xdr:rowOff>
    </xdr:to>
    <xdr:sp macro="" textlink="">
      <xdr:nvSpPr>
        <xdr:cNvPr id="2630542" name="Line 12">
          <a:extLst>
            <a:ext uri="{FF2B5EF4-FFF2-40B4-BE49-F238E27FC236}">
              <a16:creationId xmlns:a16="http://schemas.microsoft.com/office/drawing/2014/main" id="{00000000-0008-0000-0000-00008E232800}"/>
            </a:ext>
          </a:extLst>
        </xdr:cNvPr>
        <xdr:cNvSpPr>
          <a:spLocks noChangeShapeType="1"/>
        </xdr:cNvSpPr>
      </xdr:nvSpPr>
      <xdr:spPr bwMode="auto">
        <a:xfrm flipV="1">
          <a:off x="2113359" y="30184396"/>
          <a:ext cx="832000" cy="232561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390525</xdr:colOff>
      <xdr:row>200</xdr:row>
      <xdr:rowOff>85725</xdr:rowOff>
    </xdr:from>
    <xdr:to>
      <xdr:col>10</xdr:col>
      <xdr:colOff>590550</xdr:colOff>
      <xdr:row>226</xdr:row>
      <xdr:rowOff>104776</xdr:rowOff>
    </xdr:to>
    <xdr:graphicFrame macro="">
      <xdr:nvGraphicFramePr>
        <xdr:cNvPr id="2630543" name="グラフ 13">
          <a:extLst>
            <a:ext uri="{FF2B5EF4-FFF2-40B4-BE49-F238E27FC236}">
              <a16:creationId xmlns:a16="http://schemas.microsoft.com/office/drawing/2014/main" id="{00000000-0008-0000-0000-00008F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323850</xdr:colOff>
      <xdr:row>232</xdr:row>
      <xdr:rowOff>171450</xdr:rowOff>
    </xdr:from>
    <xdr:to>
      <xdr:col>11</xdr:col>
      <xdr:colOff>19050</xdr:colOff>
      <xdr:row>263</xdr:row>
      <xdr:rowOff>9525</xdr:rowOff>
    </xdr:to>
    <xdr:graphicFrame macro="">
      <xdr:nvGraphicFramePr>
        <xdr:cNvPr id="2630544" name="グラフ 14">
          <a:extLst>
            <a:ext uri="{FF2B5EF4-FFF2-40B4-BE49-F238E27FC236}">
              <a16:creationId xmlns:a16="http://schemas.microsoft.com/office/drawing/2014/main" id="{00000000-0008-0000-0000-000090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455492</xdr:colOff>
      <xdr:row>204</xdr:row>
      <xdr:rowOff>28575</xdr:rowOff>
    </xdr:from>
    <xdr:to>
      <xdr:col>1</xdr:col>
      <xdr:colOff>694031</xdr:colOff>
      <xdr:row>205</xdr:row>
      <xdr:rowOff>28575</xdr:rowOff>
    </xdr:to>
    <xdr:sp macro="" textlink="">
      <xdr:nvSpPr>
        <xdr:cNvPr id="2630546" name="Rectangle 32" descr="10%">
          <a:extLst>
            <a:ext uri="{FF2B5EF4-FFF2-40B4-BE49-F238E27FC236}">
              <a16:creationId xmlns:a16="http://schemas.microsoft.com/office/drawing/2014/main" id="{00000000-0008-0000-0000-000092232800}"/>
            </a:ext>
          </a:extLst>
        </xdr:cNvPr>
        <xdr:cNvSpPr>
          <a:spLocks noChangeArrowheads="1"/>
        </xdr:cNvSpPr>
      </xdr:nvSpPr>
      <xdr:spPr bwMode="auto">
        <a:xfrm>
          <a:off x="1140101" y="35247263"/>
          <a:ext cx="238539" cy="154781"/>
        </a:xfrm>
        <a:prstGeom prst="rect">
          <a:avLst/>
        </a:prstGeom>
        <a:blipFill dpi="0" rotWithShape="0">
          <a:blip xmlns:r="http://schemas.openxmlformats.org/officeDocument/2006/relationships" r:embed="rId10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455493</xdr:colOff>
      <xdr:row>206</xdr:row>
      <xdr:rowOff>28575</xdr:rowOff>
    </xdr:from>
    <xdr:to>
      <xdr:col>1</xdr:col>
      <xdr:colOff>694032</xdr:colOff>
      <xdr:row>207</xdr:row>
      <xdr:rowOff>28575</xdr:rowOff>
    </xdr:to>
    <xdr:sp macro="" textlink="">
      <xdr:nvSpPr>
        <xdr:cNvPr id="2630547" name="Rectangle 33" descr="右上がり対角線">
          <a:extLst>
            <a:ext uri="{FF2B5EF4-FFF2-40B4-BE49-F238E27FC236}">
              <a16:creationId xmlns:a16="http://schemas.microsoft.com/office/drawing/2014/main" id="{00000000-0008-0000-0000-000093232800}"/>
            </a:ext>
          </a:extLst>
        </xdr:cNvPr>
        <xdr:cNvSpPr>
          <a:spLocks noChangeArrowheads="1"/>
        </xdr:cNvSpPr>
      </xdr:nvSpPr>
      <xdr:spPr bwMode="auto">
        <a:xfrm>
          <a:off x="1140102" y="35449669"/>
          <a:ext cx="238539" cy="154781"/>
        </a:xfrm>
        <a:prstGeom prst="rect">
          <a:avLst/>
        </a:prstGeom>
        <a:blipFill dpi="0" rotWithShape="0">
          <a:blip xmlns:r="http://schemas.openxmlformats.org/officeDocument/2006/relationships" r:embed="rId11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455492</xdr:colOff>
      <xdr:row>202</xdr:row>
      <xdr:rowOff>42862</xdr:rowOff>
    </xdr:from>
    <xdr:to>
      <xdr:col>1</xdr:col>
      <xdr:colOff>694031</xdr:colOff>
      <xdr:row>203</xdr:row>
      <xdr:rowOff>42862</xdr:rowOff>
    </xdr:to>
    <xdr:sp macro="" textlink="">
      <xdr:nvSpPr>
        <xdr:cNvPr id="2630551" name="Rectangle 32" descr="10%">
          <a:extLst>
            <a:ext uri="{FF2B5EF4-FFF2-40B4-BE49-F238E27FC236}">
              <a16:creationId xmlns:a16="http://schemas.microsoft.com/office/drawing/2014/main" id="{00000000-0008-0000-0000-000097232800}"/>
            </a:ext>
          </a:extLst>
        </xdr:cNvPr>
        <xdr:cNvSpPr>
          <a:spLocks noChangeArrowheads="1"/>
        </xdr:cNvSpPr>
      </xdr:nvSpPr>
      <xdr:spPr bwMode="auto">
        <a:xfrm>
          <a:off x="1140101" y="35059143"/>
          <a:ext cx="238539" cy="154782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485775</xdr:colOff>
      <xdr:row>5</xdr:row>
      <xdr:rowOff>133350</xdr:rowOff>
    </xdr:from>
    <xdr:to>
      <xdr:col>10</xdr:col>
      <xdr:colOff>85725</xdr:colOff>
      <xdr:row>29</xdr:row>
      <xdr:rowOff>38100</xdr:rowOff>
    </xdr:to>
    <xdr:graphicFrame macro="">
      <xdr:nvGraphicFramePr>
        <xdr:cNvPr id="2630552" name="グラフ 2">
          <a:extLst>
            <a:ext uri="{FF2B5EF4-FFF2-40B4-BE49-F238E27FC236}">
              <a16:creationId xmlns:a16="http://schemas.microsoft.com/office/drawing/2014/main" id="{00000000-0008-0000-0000-000098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561975</xdr:colOff>
      <xdr:row>4</xdr:row>
      <xdr:rowOff>28575</xdr:rowOff>
    </xdr:from>
    <xdr:to>
      <xdr:col>2</xdr:col>
      <xdr:colOff>123825</xdr:colOff>
      <xdr:row>5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61975" y="762000"/>
          <a:ext cx="9810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単位：人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</a:p>
      </xdr:txBody>
    </xdr:sp>
    <xdr:clientData/>
  </xdr:twoCellAnchor>
  <xdr:twoCellAnchor>
    <xdr:from>
      <xdr:col>7</xdr:col>
      <xdr:colOff>133350</xdr:colOff>
      <xdr:row>234</xdr:row>
      <xdr:rowOff>38100</xdr:rowOff>
    </xdr:from>
    <xdr:to>
      <xdr:col>11</xdr:col>
      <xdr:colOff>390525</xdr:colOff>
      <xdr:row>247</xdr:row>
      <xdr:rowOff>95250</xdr:rowOff>
    </xdr:to>
    <xdr:graphicFrame macro="">
      <xdr:nvGraphicFramePr>
        <xdr:cNvPr id="2630554" name="グラフ 2">
          <a:extLst>
            <a:ext uri="{FF2B5EF4-FFF2-40B4-BE49-F238E27FC236}">
              <a16:creationId xmlns:a16="http://schemas.microsoft.com/office/drawing/2014/main" id="{00000000-0008-0000-0000-00009A23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3</xdr:row>
      <xdr:rowOff>19050</xdr:rowOff>
    </xdr:from>
    <xdr:to>
      <xdr:col>1</xdr:col>
      <xdr:colOff>104775</xdr:colOff>
      <xdr:row>4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428625" y="45720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0</xdr:col>
      <xdr:colOff>485775</xdr:colOff>
      <xdr:row>6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857250"/>
          <a:ext cx="485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0.77732</cdr:x>
      <cdr:y>0.06484</cdr:y>
    </cdr:from>
    <cdr:to>
      <cdr:x>0.88964</cdr:x>
      <cdr:y>0.13894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908856" y="260010"/>
          <a:ext cx="709309" cy="297143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100,269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0.13167</cdr:x>
      <cdr:y>0.07826</cdr:y>
    </cdr:from>
    <cdr:to>
      <cdr:x>0.2295</cdr:x>
      <cdr:y>0.14927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30709" y="312411"/>
          <a:ext cx="617193" cy="28346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98,689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0.4503</cdr:x>
      <cdr:y>0.06638</cdr:y>
    </cdr:from>
    <cdr:to>
      <cdr:x>0.56525</cdr:x>
      <cdr:y>0.14981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840885" y="264969"/>
          <a:ext cx="725200" cy="3330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100,462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0.29534</cdr:x>
      <cdr:y>0.07149</cdr:y>
    </cdr:from>
    <cdr:to>
      <cdr:x>0.39317</cdr:x>
      <cdr:y>0.1425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863228" y="285385"/>
          <a:ext cx="617193" cy="28346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99,678</a:t>
          </a:r>
        </a:p>
      </cdr:txBody>
    </cdr:sp>
  </cdr:relSizeAnchor>
  <cdr:relSizeAnchor xmlns:cdr="http://schemas.openxmlformats.org/drawingml/2006/chartDrawing">
    <cdr:from>
      <cdr:x>0.61442</cdr:x>
      <cdr:y>0.06557</cdr:y>
    </cdr:from>
    <cdr:to>
      <cdr:x>0.72674</cdr:x>
      <cdr:y>0.13967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880133" y="262937"/>
          <a:ext cx="709309" cy="29714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100,317</a:t>
          </a:r>
          <a:endParaRPr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0.42586</cdr:x>
      <cdr:y>0.0313</cdr:y>
    </cdr:from>
    <cdr:to>
      <cdr:x>0.50912</cdr:x>
      <cdr:y>0.09029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23825"/>
          <a:ext cx="8096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0.30554</cdr:x>
      <cdr:y>0.40888</cdr:y>
    </cdr:from>
    <cdr:to>
      <cdr:x>0.54712</cdr:x>
      <cdr:y>0.75421</cdr:y>
    </cdr:to>
    <cdr:sp macro="" textlink="">
      <cdr:nvSpPr>
        <cdr:cNvPr id="3" name="円/楕円 2"/>
        <cdr:cNvSpPr/>
      </cdr:nvSpPr>
      <cdr:spPr>
        <a:xfrm xmlns:a="http://schemas.openxmlformats.org/drawingml/2006/main">
          <a:off x="918881" y="918882"/>
          <a:ext cx="784412" cy="78441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0.26196</cdr:x>
      <cdr:y>0.5185</cdr:y>
    </cdr:from>
    <cdr:to>
      <cdr:x>0.59171</cdr:x>
      <cdr:y>0.78199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05927" y="1185291"/>
          <a:ext cx="1014501" cy="6023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産業別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600"/>
            </a:lnSpc>
          </a:pPr>
          <a:r>
            <a:rPr lang="ja-JP" altLang="en-US" sz="1000">
              <a:solidFill>
                <a:sysClr val="windowText" lastClr="000000"/>
              </a:solidFill>
            </a:rPr>
            <a:t>就業者数</a:t>
          </a:r>
          <a:endParaRPr lang="en-US" altLang="ja-JP" sz="1000">
            <a:solidFill>
              <a:sysClr val="windowText" lastClr="000000"/>
            </a:solidFill>
          </a:endParaRPr>
        </a:p>
        <a:p xmlns:a="http://schemas.openxmlformats.org/drawingml/2006/main">
          <a:pPr algn="ctr">
            <a:lnSpc>
              <a:spcPts val="900"/>
            </a:lnSpc>
          </a:pPr>
          <a:r>
            <a:rPr lang="en-US" altLang="ja-JP" sz="1000">
              <a:solidFill>
                <a:sysClr val="windowText" lastClr="000000"/>
              </a:solidFill>
            </a:rPr>
            <a:t>36,086</a:t>
          </a:r>
          <a:r>
            <a:rPr lang="ja-JP" altLang="en-US" sz="1000">
              <a:solidFill>
                <a:sysClr val="windowText" lastClr="000000"/>
              </a:solidFill>
            </a:rPr>
            <a:t>人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13</xdr:row>
      <xdr:rowOff>161925</xdr:rowOff>
    </xdr:from>
    <xdr:to>
      <xdr:col>1</xdr:col>
      <xdr:colOff>247650</xdr:colOff>
      <xdr:row>15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95275" y="3135382"/>
          <a:ext cx="689527" cy="236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</a:t>
          </a:r>
          <a:r>
            <a:rPr kumimoji="1" lang="ja-JP" altLang="en-US" sz="10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分</a:t>
          </a:r>
        </a:p>
      </xdr:txBody>
    </xdr:sp>
    <xdr:clientData/>
  </xdr:twoCellAnchor>
  <xdr:twoCellAnchor>
    <xdr:from>
      <xdr:col>0</xdr:col>
      <xdr:colOff>7189</xdr:colOff>
      <xdr:row>14</xdr:row>
      <xdr:rowOff>3594</xdr:rowOff>
    </xdr:from>
    <xdr:to>
      <xdr:col>0</xdr:col>
      <xdr:colOff>733245</xdr:colOff>
      <xdr:row>16</xdr:row>
      <xdr:rowOff>0</xdr:rowOff>
    </xdr:to>
    <xdr:cxnSp macro="">
      <xdr:nvCxnSpPr>
        <xdr:cNvPr id="4" name="直線コネクタ 3"/>
        <xdr:cNvCxnSpPr/>
      </xdr:nvCxnSpPr>
      <xdr:spPr>
        <a:xfrm flipH="1" flipV="1">
          <a:off x="7189" y="3127075"/>
          <a:ext cx="726056" cy="43491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223629</xdr:colOff>
      <xdr:row>3</xdr:row>
      <xdr:rowOff>33131</xdr:rowOff>
    </xdr:from>
    <xdr:to>
      <xdr:col>2</xdr:col>
      <xdr:colOff>107673</xdr:colOff>
      <xdr:row>3</xdr:row>
      <xdr:rowOff>281609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23629" y="642731"/>
          <a:ext cx="531744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国籍</a:t>
          </a:r>
        </a:p>
      </xdr:txBody>
    </xdr:sp>
    <xdr:clientData/>
  </xdr:twoCellAnchor>
  <xdr:twoCellAnchor>
    <xdr:from>
      <xdr:col>0</xdr:col>
      <xdr:colOff>0</xdr:colOff>
      <xdr:row>4</xdr:row>
      <xdr:rowOff>74544</xdr:rowOff>
    </xdr:from>
    <xdr:to>
      <xdr:col>1</xdr:col>
      <xdr:colOff>538368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998469"/>
          <a:ext cx="538368" cy="239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25</xdr:row>
      <xdr:rowOff>76200</xdr:rowOff>
    </xdr:from>
    <xdr:to>
      <xdr:col>7</xdr:col>
      <xdr:colOff>19050</xdr:colOff>
      <xdr:row>29</xdr:row>
      <xdr:rowOff>0</xdr:rowOff>
    </xdr:to>
    <xdr:sp macro="" textlink="">
      <xdr:nvSpPr>
        <xdr:cNvPr id="2285752" name="AutoShape 3">
          <a:extLst>
            <a:ext uri="{FF2B5EF4-FFF2-40B4-BE49-F238E27FC236}">
              <a16:creationId xmlns:a16="http://schemas.microsoft.com/office/drawing/2014/main" id="{00000000-0008-0000-0400-0000B8E02200}"/>
            </a:ext>
          </a:extLst>
        </xdr:cNvPr>
        <xdr:cNvSpPr>
          <a:spLocks/>
        </xdr:cNvSpPr>
      </xdr:nvSpPr>
      <xdr:spPr bwMode="auto">
        <a:xfrm>
          <a:off x="4267200" y="6057900"/>
          <a:ext cx="85725" cy="1143000"/>
        </a:xfrm>
        <a:prstGeom prst="leftBracket">
          <a:avLst>
            <a:gd name="adj" fmla="val 81018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114300</xdr:colOff>
      <xdr:row>25</xdr:row>
      <xdr:rowOff>76200</xdr:rowOff>
    </xdr:from>
    <xdr:to>
      <xdr:col>10</xdr:col>
      <xdr:colOff>200025</xdr:colOff>
      <xdr:row>29</xdr:row>
      <xdr:rowOff>0</xdr:rowOff>
    </xdr:to>
    <xdr:sp macro="" textlink="">
      <xdr:nvSpPr>
        <xdr:cNvPr id="2285753" name="AutoShape 6">
          <a:extLst>
            <a:ext uri="{FF2B5EF4-FFF2-40B4-BE49-F238E27FC236}">
              <a16:creationId xmlns:a16="http://schemas.microsoft.com/office/drawing/2014/main" id="{00000000-0008-0000-0400-0000B9E02200}"/>
            </a:ext>
          </a:extLst>
        </xdr:cNvPr>
        <xdr:cNvSpPr>
          <a:spLocks/>
        </xdr:cNvSpPr>
      </xdr:nvSpPr>
      <xdr:spPr bwMode="auto">
        <a:xfrm>
          <a:off x="5934075" y="6057900"/>
          <a:ext cx="85725" cy="1143000"/>
        </a:xfrm>
        <a:prstGeom prst="rightBracket">
          <a:avLst>
            <a:gd name="adj" fmla="val 20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</xdr:row>
      <xdr:rowOff>0</xdr:rowOff>
    </xdr:from>
    <xdr:to>
      <xdr:col>1</xdr:col>
      <xdr:colOff>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47700" y="438150"/>
          <a:ext cx="3238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年別</a:t>
          </a:r>
        </a:p>
      </xdr:txBody>
    </xdr:sp>
    <xdr:clientData/>
  </xdr:twoCellAnchor>
  <xdr:twoCellAnchor>
    <xdr:from>
      <xdr:col>0</xdr:col>
      <xdr:colOff>0</xdr:colOff>
      <xdr:row>3</xdr:row>
      <xdr:rowOff>28575</xdr:rowOff>
    </xdr:from>
    <xdr:to>
      <xdr:col>0</xdr:col>
      <xdr:colOff>666750</xdr:colOff>
      <xdr:row>4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657225"/>
          <a:ext cx="6667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行政区別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517907</xdr:colOff>
      <xdr:row>2</xdr:row>
      <xdr:rowOff>0</xdr:rowOff>
    </xdr:from>
    <xdr:to>
      <xdr:col>1</xdr:col>
      <xdr:colOff>73082</xdr:colOff>
      <xdr:row>3</xdr:row>
      <xdr:rowOff>57978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17907" y="446942"/>
          <a:ext cx="500348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11207</xdr:colOff>
      <xdr:row>2</xdr:row>
      <xdr:rowOff>165652</xdr:rowOff>
    </xdr:from>
    <xdr:to>
      <xdr:col>0</xdr:col>
      <xdr:colOff>541294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1207" y="612594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506700</xdr:colOff>
      <xdr:row>2</xdr:row>
      <xdr:rowOff>0</xdr:rowOff>
    </xdr:from>
    <xdr:to>
      <xdr:col>8</xdr:col>
      <xdr:colOff>95492</xdr:colOff>
      <xdr:row>3</xdr:row>
      <xdr:rowOff>57978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7122912" y="446942"/>
          <a:ext cx="533965" cy="2484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7</xdr:col>
      <xdr:colOff>0</xdr:colOff>
      <xdr:row>2</xdr:row>
      <xdr:rowOff>165652</xdr:rowOff>
    </xdr:from>
    <xdr:to>
      <xdr:col>7</xdr:col>
      <xdr:colOff>530087</xdr:colOff>
      <xdr:row>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6616212" y="612594"/>
          <a:ext cx="530087" cy="215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7</xdr:col>
      <xdr:colOff>10900</xdr:colOff>
      <xdr:row>2</xdr:row>
      <xdr:rowOff>6569</xdr:rowOff>
    </xdr:from>
    <xdr:to>
      <xdr:col>7</xdr:col>
      <xdr:colOff>940502</xdr:colOff>
      <xdr:row>4</xdr:row>
      <xdr:rowOff>0</xdr:rowOff>
    </xdr:to>
    <xdr:cxnSp macro="">
      <xdr:nvCxnSpPr>
        <xdr:cNvPr id="7" name="直線コネクタ 6"/>
        <xdr:cNvCxnSpPr/>
      </xdr:nvCxnSpPr>
      <xdr:spPr>
        <a:xfrm flipH="1" flipV="1">
          <a:off x="6617786" y="456842"/>
          <a:ext cx="929602" cy="37443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10886</xdr:colOff>
      <xdr:row>2</xdr:row>
      <xdr:rowOff>5443</xdr:rowOff>
    </xdr:from>
    <xdr:to>
      <xdr:col>0</xdr:col>
      <xdr:colOff>940488</xdr:colOff>
      <xdr:row>3</xdr:row>
      <xdr:rowOff>189374</xdr:rowOff>
    </xdr:to>
    <xdr:cxnSp macro="">
      <xdr:nvCxnSpPr>
        <xdr:cNvPr id="14" name="直線コネクタ 13"/>
        <xdr:cNvCxnSpPr/>
      </xdr:nvCxnSpPr>
      <xdr:spPr>
        <a:xfrm flipH="1" flipV="1">
          <a:off x="10886" y="451757"/>
          <a:ext cx="929602" cy="374431"/>
        </a:xfrm>
        <a:prstGeom prst="line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X378"/>
  <sheetViews>
    <sheetView showGridLines="0" tabSelected="1" view="pageBreakPreview" zoomScaleNormal="100" zoomScaleSheetLayoutView="100" workbookViewId="0">
      <selection activeCell="A4" sqref="A4:K4"/>
    </sheetView>
  </sheetViews>
  <sheetFormatPr defaultRowHeight="13.5" x14ac:dyDescent="0.15"/>
  <cols>
    <col min="1" max="1" width="9" style="2"/>
    <col min="2" max="2" width="9.625" style="2" bestFit="1" customWidth="1"/>
    <col min="3" max="3" width="9.125" style="2" customWidth="1"/>
    <col min="4" max="4" width="3.125" style="2" customWidth="1"/>
    <col min="5" max="5" width="9.75" style="2" bestFit="1" customWidth="1"/>
    <col min="6" max="7" width="9.125" style="2" bestFit="1" customWidth="1"/>
    <col min="8" max="9" width="9" style="2"/>
    <col min="10" max="11" width="9.5" style="2" bestFit="1" customWidth="1"/>
    <col min="12" max="12" width="9" style="2"/>
    <col min="13" max="13" width="9.5" style="2" bestFit="1" customWidth="1"/>
    <col min="14" max="16" width="9" style="2"/>
    <col min="17" max="17" width="17.25" style="2" bestFit="1" customWidth="1"/>
    <col min="18" max="16384" width="9" style="2"/>
  </cols>
  <sheetData>
    <row r="4" spans="1:12" ht="17.25" x14ac:dyDescent="0.15">
      <c r="A4" s="971" t="s">
        <v>0</v>
      </c>
      <c r="B4" s="971"/>
      <c r="C4" s="971"/>
      <c r="D4" s="971"/>
      <c r="E4" s="971"/>
      <c r="F4" s="971"/>
      <c r="G4" s="971"/>
      <c r="H4" s="971"/>
      <c r="I4" s="971"/>
      <c r="J4" s="971"/>
      <c r="K4" s="971"/>
      <c r="L4" s="371"/>
    </row>
    <row r="5" spans="1:12" x14ac:dyDescent="0.15">
      <c r="A5" s="970" t="s">
        <v>416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371"/>
    </row>
    <row r="30" spans="2:16" ht="13.5" customHeight="1" x14ac:dyDescent="0.15">
      <c r="B30" s="811" t="s">
        <v>844</v>
      </c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6"/>
      <c r="N30" s="346"/>
      <c r="O30" s="346"/>
      <c r="P30" s="346"/>
    </row>
    <row r="31" spans="2:16" ht="13.5" customHeight="1" x14ac:dyDescent="0.15">
      <c r="B31" s="811"/>
      <c r="C31" s="347"/>
      <c r="D31" s="347"/>
      <c r="E31" s="347"/>
      <c r="F31" s="347"/>
      <c r="G31" s="347"/>
      <c r="H31" s="347"/>
      <c r="I31" s="347"/>
      <c r="J31" s="347"/>
      <c r="K31" s="347"/>
      <c r="L31" s="347"/>
      <c r="M31" s="347"/>
      <c r="N31" s="347"/>
      <c r="O31" s="347"/>
      <c r="P31" s="347"/>
    </row>
    <row r="34" spans="2:10" ht="17.25" x14ac:dyDescent="0.15">
      <c r="B34" s="372" t="s">
        <v>759</v>
      </c>
      <c r="H34" s="372" t="s">
        <v>758</v>
      </c>
    </row>
    <row r="35" spans="2:10" x14ac:dyDescent="0.15">
      <c r="C35" s="973" t="s">
        <v>416</v>
      </c>
      <c r="D35" s="973"/>
      <c r="E35" s="973"/>
      <c r="H35" s="970" t="s">
        <v>760</v>
      </c>
      <c r="I35" s="970"/>
      <c r="J35" s="970"/>
    </row>
    <row r="63" spans="9:9" x14ac:dyDescent="0.15">
      <c r="I63" s="7"/>
    </row>
    <row r="64" spans="9:9" x14ac:dyDescent="0.15">
      <c r="I64" s="7"/>
    </row>
    <row r="66" spans="1:19" ht="17.25" x14ac:dyDescent="0.15">
      <c r="A66" s="971" t="s">
        <v>1</v>
      </c>
      <c r="B66" s="971"/>
      <c r="C66" s="971"/>
      <c r="D66" s="971"/>
      <c r="E66" s="971"/>
      <c r="F66" s="971"/>
      <c r="G66" s="971"/>
      <c r="H66" s="971"/>
      <c r="I66" s="971"/>
      <c r="J66" s="971"/>
      <c r="K66" s="971"/>
      <c r="L66" s="370"/>
    </row>
    <row r="67" spans="1:19" x14ac:dyDescent="0.15">
      <c r="A67" s="970" t="s">
        <v>2</v>
      </c>
      <c r="B67" s="970"/>
      <c r="C67" s="970"/>
      <c r="D67" s="970"/>
      <c r="E67" s="970"/>
      <c r="F67" s="970"/>
      <c r="G67" s="970"/>
      <c r="H67" s="970"/>
      <c r="I67" s="970"/>
      <c r="J67" s="970"/>
      <c r="K67" s="970"/>
      <c r="L67" s="371"/>
    </row>
    <row r="68" spans="1:19" x14ac:dyDescent="0.15">
      <c r="D68" s="7"/>
    </row>
    <row r="69" spans="1:19" ht="12" customHeight="1" x14ac:dyDescent="0.15"/>
    <row r="70" spans="1:19" ht="3.75" customHeight="1" x14ac:dyDescent="0.15"/>
    <row r="71" spans="1:19" ht="12" customHeight="1" x14ac:dyDescent="0.15"/>
    <row r="75" spans="1:19" x14ac:dyDescent="0.15">
      <c r="O75" s="972"/>
      <c r="P75" s="972"/>
      <c r="Q75" s="972"/>
      <c r="R75" s="7"/>
      <c r="S75" s="3"/>
    </row>
    <row r="76" spans="1:19" x14ac:dyDescent="0.15">
      <c r="O76" s="3"/>
      <c r="P76" s="3"/>
      <c r="Q76" s="3"/>
      <c r="R76" s="3"/>
      <c r="S76" s="373"/>
    </row>
    <row r="77" spans="1:19" x14ac:dyDescent="0.15">
      <c r="O77" s="374"/>
      <c r="P77" s="373"/>
      <c r="Q77" s="373"/>
      <c r="R77" s="375"/>
      <c r="S77" s="373"/>
    </row>
    <row r="78" spans="1:19" x14ac:dyDescent="0.15">
      <c r="M78" s="376"/>
      <c r="N78" s="376"/>
      <c r="O78" s="374"/>
      <c r="P78" s="373"/>
      <c r="Q78" s="373"/>
      <c r="R78" s="375"/>
      <c r="S78" s="373"/>
    </row>
    <row r="79" spans="1:19" x14ac:dyDescent="0.15">
      <c r="M79" s="376"/>
      <c r="N79" s="376"/>
      <c r="O79" s="374"/>
      <c r="P79" s="373"/>
      <c r="Q79" s="373"/>
      <c r="R79" s="375"/>
      <c r="S79" s="373"/>
    </row>
    <row r="80" spans="1:19" x14ac:dyDescent="0.15">
      <c r="M80" s="376"/>
      <c r="N80" s="376"/>
      <c r="O80" s="374"/>
      <c r="P80" s="373"/>
      <c r="Q80" s="373"/>
      <c r="R80" s="375"/>
      <c r="S80" s="373"/>
    </row>
    <row r="81" spans="2:19" x14ac:dyDescent="0.15">
      <c r="M81" s="376"/>
      <c r="N81" s="376"/>
      <c r="O81" s="374"/>
      <c r="P81" s="373"/>
      <c r="Q81" s="373"/>
      <c r="R81" s="375"/>
      <c r="S81" s="373"/>
    </row>
    <row r="94" spans="2:19" ht="13.5" customHeight="1" x14ac:dyDescent="0.15">
      <c r="B94" s="346" t="s">
        <v>846</v>
      </c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</row>
    <row r="95" spans="2:19" ht="13.5" customHeight="1" x14ac:dyDescent="0.15">
      <c r="B95" s="347"/>
      <c r="C95" s="347"/>
      <c r="D95" s="347"/>
      <c r="E95" s="347"/>
      <c r="F95" s="347"/>
      <c r="G95" s="347"/>
      <c r="H95" s="347"/>
      <c r="I95" s="347"/>
      <c r="J95" s="347"/>
      <c r="K95" s="347"/>
      <c r="L95" s="347"/>
      <c r="M95" s="347"/>
      <c r="N95" s="347"/>
      <c r="O95" s="347"/>
      <c r="P95" s="347"/>
    </row>
    <row r="97" spans="1:21" ht="17.25" x14ac:dyDescent="0.15">
      <c r="A97" s="971" t="s">
        <v>3</v>
      </c>
      <c r="B97" s="971"/>
      <c r="C97" s="971"/>
      <c r="D97" s="971"/>
      <c r="E97" s="971"/>
      <c r="F97" s="971"/>
      <c r="G97" s="971"/>
      <c r="H97" s="971"/>
      <c r="I97" s="971"/>
      <c r="J97" s="971"/>
      <c r="K97" s="971"/>
      <c r="L97" s="370"/>
    </row>
    <row r="98" spans="1:21" x14ac:dyDescent="0.15">
      <c r="A98" s="970" t="s">
        <v>845</v>
      </c>
      <c r="B98" s="970"/>
      <c r="C98" s="970"/>
      <c r="D98" s="970"/>
      <c r="E98" s="970"/>
      <c r="F98" s="970"/>
      <c r="G98" s="970"/>
      <c r="H98" s="970"/>
      <c r="I98" s="970"/>
      <c r="J98" s="970"/>
      <c r="K98" s="970"/>
      <c r="L98" s="1"/>
    </row>
    <row r="108" spans="1:21" x14ac:dyDescent="0.15">
      <c r="M108" s="972"/>
      <c r="N108" s="972"/>
      <c r="O108" s="7"/>
      <c r="P108" s="7"/>
      <c r="Q108" s="7"/>
      <c r="R108" s="7"/>
      <c r="S108" s="7"/>
      <c r="T108" s="7"/>
      <c r="U108" s="7"/>
    </row>
    <row r="109" spans="1:21" x14ac:dyDescent="0.15">
      <c r="M109" s="377"/>
      <c r="N109" s="377"/>
      <c r="O109" s="377"/>
      <c r="P109" s="378"/>
      <c r="Q109" s="378"/>
      <c r="R109" s="377"/>
      <c r="S109" s="377"/>
      <c r="T109" s="378"/>
      <c r="U109" s="377"/>
    </row>
    <row r="110" spans="1:21" x14ac:dyDescent="0.15">
      <c r="M110" s="379"/>
      <c r="N110" s="380"/>
      <c r="O110" s="380"/>
      <c r="P110" s="380"/>
      <c r="Q110" s="380"/>
      <c r="R110" s="380"/>
      <c r="S110" s="380"/>
      <c r="T110" s="380"/>
      <c r="U110" s="381"/>
    </row>
    <row r="133" spans="1:19" ht="17.25" x14ac:dyDescent="0.15">
      <c r="A133" s="971" t="s">
        <v>417</v>
      </c>
      <c r="B133" s="971"/>
      <c r="C133" s="971"/>
      <c r="D133" s="971"/>
      <c r="E133" s="971"/>
      <c r="F133" s="971"/>
      <c r="G133" s="971"/>
      <c r="H133" s="971"/>
      <c r="I133" s="971"/>
      <c r="J133" s="971"/>
      <c r="K133" s="971"/>
    </row>
    <row r="134" spans="1:19" ht="15" customHeight="1" x14ac:dyDescent="0.15">
      <c r="A134" s="1"/>
      <c r="B134" s="1"/>
      <c r="C134" s="1"/>
      <c r="D134" s="1"/>
      <c r="E134" s="970" t="s">
        <v>418</v>
      </c>
      <c r="F134" s="970"/>
      <c r="G134" s="970"/>
      <c r="H134" s="970"/>
      <c r="I134" s="1"/>
      <c r="J134" s="1"/>
      <c r="K134" s="1"/>
    </row>
    <row r="135" spans="1:19" x14ac:dyDescent="0.15">
      <c r="A135" s="970" t="s">
        <v>751</v>
      </c>
      <c r="B135" s="970"/>
      <c r="C135" s="970"/>
      <c r="D135" s="970"/>
      <c r="E135" s="970"/>
      <c r="F135" s="970"/>
      <c r="G135" s="970"/>
      <c r="H135" s="970"/>
      <c r="I135" s="970"/>
      <c r="J135" s="970"/>
      <c r="K135" s="970"/>
      <c r="M135" s="7"/>
      <c r="N135" s="3"/>
      <c r="O135" s="7"/>
      <c r="P135" s="7"/>
      <c r="Q135" s="3"/>
      <c r="R135" s="7"/>
      <c r="S135" s="7"/>
    </row>
    <row r="136" spans="1:19" x14ac:dyDescent="0.15">
      <c r="B136" s="1"/>
      <c r="J136" s="2" t="s">
        <v>765</v>
      </c>
      <c r="M136" s="7"/>
      <c r="N136" s="7"/>
      <c r="O136" s="7"/>
      <c r="P136" s="7"/>
      <c r="Q136" s="382"/>
      <c r="R136" s="7"/>
      <c r="S136" s="7"/>
    </row>
    <row r="137" spans="1:19" x14ac:dyDescent="0.15">
      <c r="I137" s="3"/>
      <c r="J137" s="4"/>
      <c r="M137" s="7"/>
      <c r="N137" s="7"/>
      <c r="O137" s="7"/>
      <c r="P137" s="7"/>
      <c r="Q137" s="382"/>
      <c r="R137" s="7"/>
      <c r="S137" s="7"/>
    </row>
    <row r="138" spans="1:19" x14ac:dyDescent="0.15">
      <c r="M138" s="7"/>
      <c r="N138" s="7"/>
      <c r="O138" s="7"/>
      <c r="P138" s="7"/>
      <c r="Q138" s="382"/>
      <c r="R138" s="972"/>
      <c r="S138" s="972"/>
    </row>
    <row r="139" spans="1:19" x14ac:dyDescent="0.15">
      <c r="M139" s="7"/>
      <c r="N139" s="7"/>
      <c r="O139" s="7"/>
      <c r="P139" s="7"/>
      <c r="Q139" s="382"/>
      <c r="R139" s="969"/>
      <c r="S139" s="969"/>
    </row>
    <row r="140" spans="1:19" x14ac:dyDescent="0.15">
      <c r="B140" s="1" t="s">
        <v>5</v>
      </c>
      <c r="K140" s="1" t="s">
        <v>6</v>
      </c>
      <c r="M140" s="7"/>
      <c r="N140" s="7"/>
      <c r="O140" s="7"/>
      <c r="P140" s="7"/>
      <c r="Q140" s="382"/>
      <c r="R140" s="3"/>
      <c r="S140" s="3"/>
    </row>
    <row r="141" spans="1:19" x14ac:dyDescent="0.15">
      <c r="M141" s="7"/>
      <c r="N141" s="7"/>
      <c r="O141" s="7"/>
      <c r="P141" s="7"/>
      <c r="Q141" s="382"/>
      <c r="R141" s="383"/>
      <c r="S141" s="384"/>
    </row>
    <row r="142" spans="1:19" x14ac:dyDescent="0.15">
      <c r="B142" s="5">
        <v>46570</v>
      </c>
      <c r="K142" s="6">
        <v>49498</v>
      </c>
      <c r="M142" s="7"/>
      <c r="N142" s="7"/>
      <c r="O142" s="7"/>
      <c r="P142" s="7"/>
      <c r="Q142" s="382"/>
      <c r="R142" s="7"/>
      <c r="S142" s="7"/>
    </row>
    <row r="143" spans="1:19" x14ac:dyDescent="0.15">
      <c r="M143" s="7"/>
      <c r="N143" s="7"/>
      <c r="O143" s="7"/>
      <c r="P143" s="7"/>
      <c r="Q143" s="382"/>
      <c r="R143" s="7"/>
      <c r="S143" s="7"/>
    </row>
    <row r="144" spans="1:19" x14ac:dyDescent="0.15">
      <c r="M144" s="7"/>
      <c r="N144" s="7"/>
      <c r="O144" s="7"/>
      <c r="P144" s="7"/>
      <c r="Q144" s="382"/>
      <c r="R144" s="7"/>
      <c r="S144" s="7"/>
    </row>
    <row r="145" spans="2:19" x14ac:dyDescent="0.15">
      <c r="M145" s="7"/>
      <c r="N145" s="7"/>
      <c r="O145" s="7"/>
      <c r="P145" s="7"/>
      <c r="Q145" s="382"/>
      <c r="R145" s="7"/>
      <c r="S145" s="7"/>
    </row>
    <row r="146" spans="2:19" x14ac:dyDescent="0.15">
      <c r="M146" s="7"/>
      <c r="N146" s="7"/>
      <c r="O146" s="7"/>
      <c r="P146" s="7"/>
      <c r="Q146" s="382"/>
      <c r="R146" s="7"/>
      <c r="S146" s="7"/>
    </row>
    <row r="147" spans="2:19" x14ac:dyDescent="0.15">
      <c r="M147" s="7"/>
      <c r="N147" s="7"/>
      <c r="O147" s="7"/>
      <c r="P147" s="7"/>
      <c r="Q147" s="382"/>
      <c r="R147" s="7"/>
      <c r="S147" s="7"/>
    </row>
    <row r="148" spans="2:19" x14ac:dyDescent="0.15">
      <c r="M148" s="7"/>
      <c r="N148" s="7"/>
      <c r="O148" s="7"/>
      <c r="P148" s="7"/>
      <c r="Q148" s="382"/>
      <c r="R148" s="7"/>
      <c r="S148" s="7"/>
    </row>
    <row r="149" spans="2:19" x14ac:dyDescent="0.15">
      <c r="M149" s="7"/>
      <c r="N149" s="7"/>
      <c r="O149" s="7"/>
      <c r="P149" s="7"/>
      <c r="Q149" s="382"/>
      <c r="R149" s="7"/>
      <c r="S149" s="7"/>
    </row>
    <row r="150" spans="2:19" x14ac:dyDescent="0.15">
      <c r="M150" s="7"/>
      <c r="N150" s="7"/>
      <c r="O150" s="7"/>
      <c r="P150" s="7"/>
      <c r="Q150" s="382"/>
      <c r="R150" s="7"/>
      <c r="S150" s="7"/>
    </row>
    <row r="151" spans="2:19" x14ac:dyDescent="0.15">
      <c r="M151" s="7"/>
      <c r="N151" s="7"/>
      <c r="O151" s="7"/>
      <c r="P151" s="7"/>
      <c r="Q151" s="382"/>
      <c r="R151" s="7"/>
      <c r="S151" s="7"/>
    </row>
    <row r="152" spans="2:19" x14ac:dyDescent="0.15">
      <c r="M152" s="7"/>
      <c r="N152" s="7"/>
      <c r="O152" s="7"/>
      <c r="P152" s="7"/>
      <c r="Q152" s="382"/>
      <c r="R152" s="7"/>
      <c r="S152" s="7"/>
    </row>
    <row r="153" spans="2:19" x14ac:dyDescent="0.15">
      <c r="M153" s="7"/>
      <c r="N153" s="7"/>
      <c r="O153" s="7"/>
      <c r="P153" s="7"/>
      <c r="Q153" s="385"/>
      <c r="R153" s="7"/>
      <c r="S153" s="7"/>
    </row>
    <row r="155" spans="2:19" x14ac:dyDescent="0.15">
      <c r="B155" s="7"/>
    </row>
    <row r="156" spans="2:19" x14ac:dyDescent="0.15">
      <c r="B156" s="7"/>
    </row>
    <row r="157" spans="2:19" x14ac:dyDescent="0.15">
      <c r="B157" s="7"/>
    </row>
    <row r="158" spans="2:19" ht="17.25" x14ac:dyDescent="0.15">
      <c r="B158" s="370"/>
      <c r="K158" s="370"/>
    </row>
    <row r="159" spans="2:19" x14ac:dyDescent="0.15">
      <c r="B159" s="1"/>
      <c r="K159" s="1"/>
    </row>
    <row r="163" spans="1:16" x14ac:dyDescent="0.15">
      <c r="B163" s="813" t="s">
        <v>750</v>
      </c>
    </row>
    <row r="164" spans="1:16" x14ac:dyDescent="0.15">
      <c r="M164" s="7"/>
      <c r="N164" s="7"/>
      <c r="O164" s="7"/>
      <c r="P164" s="7"/>
    </row>
    <row r="165" spans="1:16" x14ac:dyDescent="0.15">
      <c r="M165" s="7"/>
      <c r="N165" s="3"/>
      <c r="O165" s="3"/>
      <c r="P165" s="7"/>
    </row>
    <row r="166" spans="1:16" ht="17.25" x14ac:dyDescent="0.15">
      <c r="E166" s="971" t="s">
        <v>419</v>
      </c>
      <c r="F166" s="971"/>
      <c r="G166" s="971"/>
      <c r="H166" s="971"/>
      <c r="I166" s="386"/>
      <c r="J166" s="370"/>
      <c r="K166" s="370"/>
      <c r="L166" s="370"/>
      <c r="M166" s="7"/>
      <c r="N166" s="7"/>
      <c r="O166" s="7"/>
      <c r="P166" s="387"/>
    </row>
    <row r="167" spans="1:16" ht="15" customHeight="1" x14ac:dyDescent="0.15">
      <c r="A167" s="1"/>
      <c r="B167" s="1"/>
      <c r="C167" s="1"/>
      <c r="D167" s="1"/>
      <c r="E167" s="970" t="s">
        <v>418</v>
      </c>
      <c r="F167" s="970"/>
      <c r="G167" s="970"/>
      <c r="H167" s="970"/>
      <c r="I167" s="1"/>
      <c r="J167" s="1"/>
      <c r="K167" s="1"/>
      <c r="M167" s="7"/>
      <c r="N167" s="7"/>
      <c r="O167" s="7"/>
      <c r="P167" s="387"/>
    </row>
    <row r="168" spans="1:16" x14ac:dyDescent="0.15">
      <c r="E168" s="970" t="s">
        <v>7</v>
      </c>
      <c r="F168" s="970"/>
      <c r="G168" s="970"/>
      <c r="H168" s="970"/>
      <c r="I168" s="1"/>
      <c r="J168" s="1"/>
      <c r="K168" s="1"/>
      <c r="L168" s="1"/>
      <c r="M168" s="7"/>
      <c r="N168" s="7"/>
      <c r="O168" s="7"/>
      <c r="P168" s="387"/>
    </row>
    <row r="169" spans="1:16" x14ac:dyDescent="0.15">
      <c r="M169" s="7"/>
      <c r="N169" s="7"/>
      <c r="O169" s="7"/>
      <c r="P169" s="387"/>
    </row>
    <row r="170" spans="1:16" x14ac:dyDescent="0.15">
      <c r="D170" s="7"/>
      <c r="M170" s="7"/>
      <c r="N170" s="7"/>
      <c r="O170" s="7"/>
      <c r="P170" s="387"/>
    </row>
    <row r="171" spans="1:16" ht="12" customHeight="1" x14ac:dyDescent="0.15">
      <c r="M171" s="7"/>
      <c r="N171" s="7"/>
      <c r="O171" s="7"/>
      <c r="P171" s="387"/>
    </row>
    <row r="172" spans="1:16" ht="3.75" customHeight="1" x14ac:dyDescent="0.15">
      <c r="M172" s="7"/>
      <c r="N172" s="7"/>
      <c r="O172" s="7"/>
      <c r="P172" s="387"/>
    </row>
    <row r="173" spans="1:16" ht="12" customHeight="1" x14ac:dyDescent="0.15">
      <c r="M173" s="7"/>
      <c r="N173" s="7"/>
      <c r="O173" s="7"/>
      <c r="P173" s="387"/>
    </row>
    <row r="174" spans="1:16" x14ac:dyDescent="0.15">
      <c r="M174" s="7"/>
      <c r="N174" s="7"/>
      <c r="O174" s="7"/>
      <c r="P174" s="387"/>
    </row>
    <row r="175" spans="1:16" x14ac:dyDescent="0.15">
      <c r="M175" s="7"/>
      <c r="N175" s="7"/>
      <c r="O175" s="7"/>
      <c r="P175" s="387"/>
    </row>
    <row r="176" spans="1:16" x14ac:dyDescent="0.15">
      <c r="M176" s="7"/>
      <c r="N176" s="7"/>
      <c r="O176" s="7"/>
      <c r="P176" s="387"/>
    </row>
    <row r="177" spans="2:16" x14ac:dyDescent="0.15">
      <c r="M177" s="7"/>
      <c r="N177" s="7"/>
      <c r="O177" s="7"/>
      <c r="P177" s="387"/>
    </row>
    <row r="178" spans="2:16" x14ac:dyDescent="0.15">
      <c r="M178" s="7"/>
      <c r="N178" s="7"/>
      <c r="O178" s="7"/>
      <c r="P178" s="387"/>
    </row>
    <row r="179" spans="2:16" x14ac:dyDescent="0.15">
      <c r="M179" s="7"/>
      <c r="N179" s="7"/>
      <c r="O179" s="7"/>
      <c r="P179" s="387"/>
    </row>
    <row r="180" spans="2:16" x14ac:dyDescent="0.15">
      <c r="M180" s="7"/>
      <c r="N180" s="7"/>
      <c r="O180" s="7"/>
      <c r="P180" s="387"/>
    </row>
    <row r="181" spans="2:16" x14ac:dyDescent="0.15">
      <c r="M181" s="7"/>
      <c r="N181" s="7"/>
      <c r="O181" s="7"/>
      <c r="P181" s="387"/>
    </row>
    <row r="182" spans="2:16" x14ac:dyDescent="0.15">
      <c r="M182" s="7"/>
      <c r="N182" s="7"/>
      <c r="O182" s="7"/>
      <c r="P182" s="387"/>
    </row>
    <row r="192" spans="2:16" x14ac:dyDescent="0.15">
      <c r="B192" s="7"/>
    </row>
    <row r="193" spans="2:16" x14ac:dyDescent="0.15">
      <c r="B193" s="7"/>
    </row>
    <row r="194" spans="2:16" ht="17.25" x14ac:dyDescent="0.15">
      <c r="B194" s="370"/>
      <c r="K194" s="370"/>
    </row>
    <row r="199" spans="2:16" ht="17.25" x14ac:dyDescent="0.15">
      <c r="G199" s="370" t="s">
        <v>8</v>
      </c>
      <c r="I199" s="370"/>
      <c r="J199" s="370"/>
      <c r="K199" s="370"/>
      <c r="L199" s="370"/>
      <c r="M199" s="370"/>
      <c r="N199" s="370"/>
      <c r="O199" s="370"/>
      <c r="P199" s="370"/>
    </row>
    <row r="200" spans="2:16" x14ac:dyDescent="0.15">
      <c r="G200" s="1" t="s">
        <v>420</v>
      </c>
      <c r="I200" s="1"/>
      <c r="J200" s="1"/>
      <c r="K200" s="1"/>
      <c r="L200" s="1"/>
      <c r="M200" s="1"/>
      <c r="N200" s="1"/>
      <c r="O200" s="1"/>
      <c r="P200" s="1"/>
    </row>
    <row r="201" spans="2:16" x14ac:dyDescent="0.15">
      <c r="F201" s="970" t="s">
        <v>421</v>
      </c>
      <c r="G201" s="970"/>
      <c r="H201" s="970"/>
    </row>
    <row r="203" spans="2:16" ht="12" customHeight="1" x14ac:dyDescent="0.15">
      <c r="C203" s="2" t="s">
        <v>12</v>
      </c>
    </row>
    <row r="204" spans="2:16" ht="3.75" customHeight="1" x14ac:dyDescent="0.15"/>
    <row r="205" spans="2:16" ht="12" customHeight="1" x14ac:dyDescent="0.15">
      <c r="C205" s="2" t="s">
        <v>13</v>
      </c>
    </row>
    <row r="206" spans="2:16" ht="3.75" customHeight="1" x14ac:dyDescent="0.15"/>
    <row r="207" spans="2:16" ht="12" customHeight="1" x14ac:dyDescent="0.15">
      <c r="C207" s="2" t="s">
        <v>14</v>
      </c>
    </row>
    <row r="223" spans="2:11" ht="17.25" x14ac:dyDescent="0.15">
      <c r="B223" s="370"/>
      <c r="K223" s="370"/>
    </row>
    <row r="224" spans="2:11" x14ac:dyDescent="0.15">
      <c r="B224" s="1"/>
      <c r="K224" s="1"/>
    </row>
    <row r="231" spans="1:15" ht="17.25" x14ac:dyDescent="0.15">
      <c r="F231" s="370" t="s">
        <v>9</v>
      </c>
      <c r="H231" s="370"/>
      <c r="I231" s="370"/>
      <c r="J231" s="370"/>
      <c r="K231" s="370"/>
      <c r="L231" s="370"/>
      <c r="M231" s="370"/>
      <c r="N231" s="370"/>
      <c r="O231" s="370"/>
    </row>
    <row r="232" spans="1:15" x14ac:dyDescent="0.15">
      <c r="A232" s="970" t="s">
        <v>420</v>
      </c>
      <c r="B232" s="970"/>
      <c r="C232" s="970"/>
      <c r="D232" s="970"/>
      <c r="E232" s="970"/>
      <c r="F232" s="970"/>
      <c r="G232" s="970"/>
      <c r="H232" s="970"/>
      <c r="I232" s="970"/>
      <c r="J232" s="970"/>
      <c r="K232" s="970"/>
      <c r="L232" s="1"/>
      <c r="M232" s="1"/>
      <c r="N232" s="1"/>
      <c r="O232" s="1"/>
    </row>
    <row r="233" spans="1:15" ht="19.5" customHeight="1" x14ac:dyDescent="0.15">
      <c r="A233" s="970" t="s">
        <v>788</v>
      </c>
      <c r="B233" s="970"/>
      <c r="C233" s="970"/>
      <c r="D233" s="970"/>
      <c r="E233" s="970"/>
      <c r="F233" s="970"/>
      <c r="G233" s="970"/>
      <c r="H233" s="970"/>
      <c r="I233" s="970"/>
      <c r="J233" s="970"/>
      <c r="K233" s="970"/>
    </row>
    <row r="264" spans="1:21" s="7" customFormat="1" x14ac:dyDescent="0.15">
      <c r="C264" s="820"/>
      <c r="D264" s="820"/>
      <c r="E264" s="820"/>
      <c r="F264" s="820"/>
      <c r="G264" s="820"/>
      <c r="H264" s="820"/>
      <c r="I264" s="820"/>
      <c r="J264" s="820"/>
      <c r="K264" s="820"/>
      <c r="L264" s="820"/>
      <c r="M264" s="820"/>
      <c r="N264" s="820"/>
    </row>
    <row r="265" spans="1:21" s="7" customFormat="1" x14ac:dyDescent="0.15">
      <c r="A265" s="820"/>
      <c r="B265" s="820"/>
      <c r="C265" s="820"/>
      <c r="D265" s="820"/>
      <c r="E265" s="820" t="s">
        <v>415</v>
      </c>
      <c r="F265" s="820"/>
      <c r="G265" s="820"/>
      <c r="H265" s="820"/>
      <c r="I265" s="820"/>
      <c r="J265" s="820"/>
      <c r="K265" s="820"/>
      <c r="L265" s="820"/>
      <c r="M265" s="820"/>
      <c r="N265" s="820"/>
      <c r="O265" s="820" t="s">
        <v>10</v>
      </c>
      <c r="P265" s="820"/>
      <c r="Q265" s="820"/>
      <c r="R265" s="820"/>
      <c r="S265" s="820"/>
      <c r="T265" s="397"/>
      <c r="U265" s="397"/>
    </row>
    <row r="266" spans="1:21" s="7" customFormat="1" x14ac:dyDescent="0.15">
      <c r="A266" s="820"/>
      <c r="B266" s="820"/>
      <c r="C266" s="820"/>
      <c r="D266" s="820"/>
      <c r="E266" s="820" t="s">
        <v>525</v>
      </c>
      <c r="F266" s="1402">
        <v>98689</v>
      </c>
      <c r="G266" s="1403"/>
      <c r="H266" s="1403"/>
      <c r="I266" s="1403"/>
      <c r="J266" s="1403"/>
      <c r="K266" s="820"/>
      <c r="L266" s="820"/>
      <c r="M266" s="820"/>
      <c r="N266" s="820"/>
      <c r="O266" s="820"/>
      <c r="P266" s="820" t="s">
        <v>12</v>
      </c>
      <c r="Q266" s="820" t="s">
        <v>13</v>
      </c>
      <c r="R266" s="820" t="s">
        <v>14</v>
      </c>
      <c r="S266" s="820"/>
      <c r="T266" s="397"/>
      <c r="U266" s="397"/>
    </row>
    <row r="267" spans="1:21" s="7" customFormat="1" x14ac:dyDescent="0.15">
      <c r="A267" s="820"/>
      <c r="B267" s="820"/>
      <c r="C267" s="820"/>
      <c r="D267" s="820"/>
      <c r="E267" s="1404" t="s">
        <v>861</v>
      </c>
      <c r="F267" s="1402">
        <v>99678</v>
      </c>
      <c r="G267" s="1405"/>
      <c r="H267" s="1405"/>
      <c r="I267" s="1405"/>
      <c r="J267" s="1405"/>
      <c r="K267" s="820"/>
      <c r="L267" s="820"/>
      <c r="M267" s="820"/>
      <c r="N267" s="820"/>
      <c r="O267" s="820" t="s">
        <v>16</v>
      </c>
      <c r="P267" s="820">
        <v>639</v>
      </c>
      <c r="Q267" s="820">
        <v>5930</v>
      </c>
      <c r="R267" s="820">
        <v>20136</v>
      </c>
      <c r="S267" s="820"/>
      <c r="T267" s="397"/>
      <c r="U267" s="397"/>
    </row>
    <row r="268" spans="1:21" s="7" customFormat="1" x14ac:dyDescent="0.15">
      <c r="A268" s="820"/>
      <c r="B268" s="820"/>
      <c r="C268" s="820"/>
      <c r="D268" s="820"/>
      <c r="E268" s="1404" t="s">
        <v>540</v>
      </c>
      <c r="F268" s="1402">
        <v>100462</v>
      </c>
      <c r="G268" s="1405"/>
      <c r="H268" s="1405"/>
      <c r="I268" s="1405"/>
      <c r="J268" s="1405"/>
      <c r="K268" s="820"/>
      <c r="L268" s="820"/>
      <c r="M268" s="820"/>
      <c r="N268" s="820"/>
      <c r="O268" s="820" t="s">
        <v>18</v>
      </c>
      <c r="P268" s="820">
        <v>460</v>
      </c>
      <c r="Q268" s="820">
        <v>6270</v>
      </c>
      <c r="R268" s="820">
        <v>24104</v>
      </c>
      <c r="S268" s="820"/>
      <c r="T268" s="397"/>
      <c r="U268" s="397"/>
    </row>
    <row r="269" spans="1:21" s="7" customFormat="1" x14ac:dyDescent="0.15">
      <c r="A269" s="820"/>
      <c r="B269" s="820"/>
      <c r="C269" s="820"/>
      <c r="D269" s="820"/>
      <c r="E269" s="1404" t="s">
        <v>729</v>
      </c>
      <c r="F269" s="1402">
        <v>100317</v>
      </c>
      <c r="G269" s="1405"/>
      <c r="H269" s="1405"/>
      <c r="I269" s="1405"/>
      <c r="J269" s="1405"/>
      <c r="K269" s="820"/>
      <c r="L269" s="820"/>
      <c r="M269" s="820"/>
      <c r="N269" s="820"/>
      <c r="O269" s="820" t="s">
        <v>20</v>
      </c>
      <c r="P269" s="820">
        <v>335</v>
      </c>
      <c r="Q269" s="820">
        <v>6502</v>
      </c>
      <c r="R269" s="820">
        <v>27395</v>
      </c>
      <c r="S269" s="820"/>
      <c r="T269" s="397"/>
      <c r="U269" s="397"/>
    </row>
    <row r="270" spans="1:21" s="7" customFormat="1" x14ac:dyDescent="0.15">
      <c r="A270" s="820"/>
      <c r="B270" s="820"/>
      <c r="C270" s="820"/>
      <c r="D270" s="820"/>
      <c r="E270" s="1404" t="s">
        <v>781</v>
      </c>
      <c r="F270" s="1402">
        <v>100269</v>
      </c>
      <c r="G270" s="1405"/>
      <c r="H270" s="1405"/>
      <c r="I270" s="1405"/>
      <c r="J270" s="1405"/>
      <c r="K270" s="820"/>
      <c r="L270" s="820"/>
      <c r="M270" s="820"/>
      <c r="N270" s="820"/>
      <c r="O270" s="820" t="s">
        <v>22</v>
      </c>
      <c r="P270" s="820">
        <v>262</v>
      </c>
      <c r="Q270" s="820">
        <v>6250</v>
      </c>
      <c r="R270" s="820">
        <v>28766</v>
      </c>
      <c r="S270" s="820"/>
      <c r="T270" s="397"/>
      <c r="U270" s="397"/>
    </row>
    <row r="271" spans="1:21" s="7" customFormat="1" x14ac:dyDescent="0.15">
      <c r="A271" s="820"/>
      <c r="B271" s="820"/>
      <c r="C271" s="820"/>
      <c r="D271" s="820"/>
      <c r="E271" s="1406"/>
      <c r="F271" s="1405"/>
      <c r="G271" s="1405"/>
      <c r="H271" s="1405"/>
      <c r="I271" s="1405"/>
      <c r="J271" s="1405"/>
      <c r="K271" s="820"/>
      <c r="L271" s="820"/>
      <c r="M271" s="820"/>
      <c r="N271" s="820"/>
      <c r="O271" s="820" t="s">
        <v>24</v>
      </c>
      <c r="P271" s="820">
        <v>334</v>
      </c>
      <c r="Q271" s="820">
        <v>5375</v>
      </c>
      <c r="R271" s="820">
        <v>29283</v>
      </c>
      <c r="S271" s="820"/>
      <c r="T271" s="397"/>
      <c r="U271" s="397"/>
    </row>
    <row r="272" spans="1:21" s="7" customFormat="1" x14ac:dyDescent="0.15">
      <c r="A272" s="820"/>
      <c r="B272" s="820"/>
      <c r="C272" s="820"/>
      <c r="D272" s="820"/>
      <c r="E272" s="1407" t="s">
        <v>25</v>
      </c>
      <c r="F272" s="820"/>
      <c r="G272" s="820"/>
      <c r="H272" s="820"/>
      <c r="I272" s="820"/>
      <c r="J272" s="820"/>
      <c r="K272" s="820"/>
      <c r="L272" s="820"/>
      <c r="M272" s="820"/>
      <c r="N272" s="820"/>
      <c r="O272" s="820" t="s">
        <v>26</v>
      </c>
      <c r="P272" s="820">
        <v>251</v>
      </c>
      <c r="Q272" s="820">
        <v>5032</v>
      </c>
      <c r="R272" s="820">
        <v>28169</v>
      </c>
      <c r="S272" s="820"/>
      <c r="T272" s="397"/>
      <c r="U272" s="397"/>
    </row>
    <row r="273" spans="1:21" s="7" customFormat="1" ht="27" x14ac:dyDescent="0.15">
      <c r="A273" s="820"/>
      <c r="B273" s="820"/>
      <c r="C273" s="820"/>
      <c r="D273" s="820"/>
      <c r="E273" s="1408"/>
      <c r="F273" s="1409" t="s">
        <v>782</v>
      </c>
      <c r="G273" s="1409" t="s">
        <v>860</v>
      </c>
      <c r="H273" s="1409" t="s">
        <v>549</v>
      </c>
      <c r="I273" s="1409" t="s">
        <v>783</v>
      </c>
      <c r="J273" s="1410" t="s">
        <v>784</v>
      </c>
      <c r="K273" s="820"/>
      <c r="L273" s="820"/>
      <c r="M273" s="820"/>
      <c r="N273" s="820"/>
      <c r="O273" s="820" t="s">
        <v>399</v>
      </c>
      <c r="P273" s="820">
        <v>267</v>
      </c>
      <c r="Q273" s="820">
        <v>4964</v>
      </c>
      <c r="R273" s="820">
        <v>28864</v>
      </c>
      <c r="S273" s="820"/>
      <c r="T273" s="397"/>
      <c r="U273" s="397"/>
    </row>
    <row r="274" spans="1:21" s="7" customFormat="1" x14ac:dyDescent="0.15">
      <c r="A274" s="1411"/>
      <c r="B274" s="1411"/>
      <c r="C274" s="820"/>
      <c r="D274" s="820"/>
      <c r="E274" s="1412" t="s">
        <v>15</v>
      </c>
      <c r="F274" s="1413">
        <v>1178</v>
      </c>
      <c r="G274" s="1414">
        <v>1144</v>
      </c>
      <c r="H274" s="1414">
        <v>1201</v>
      </c>
      <c r="I274" s="1414">
        <v>1161</v>
      </c>
      <c r="J274" s="1402">
        <v>1039</v>
      </c>
      <c r="K274" s="820"/>
      <c r="L274" s="820"/>
      <c r="M274" s="820"/>
      <c r="N274" s="820"/>
      <c r="O274" s="820" t="s">
        <v>551</v>
      </c>
      <c r="P274" s="820">
        <v>264</v>
      </c>
      <c r="Q274" s="820">
        <v>4906</v>
      </c>
      <c r="R274" s="820">
        <v>29268</v>
      </c>
      <c r="S274" s="820"/>
      <c r="T274" s="397"/>
      <c r="U274" s="397"/>
    </row>
    <row r="275" spans="1:21" s="7" customFormat="1" x14ac:dyDescent="0.15">
      <c r="A275" s="1411"/>
      <c r="B275" s="1411"/>
      <c r="C275" s="820"/>
      <c r="D275" s="820"/>
      <c r="E275" s="1412" t="s">
        <v>17</v>
      </c>
      <c r="F275" s="1413">
        <v>686</v>
      </c>
      <c r="G275" s="1414">
        <v>662</v>
      </c>
      <c r="H275" s="1414">
        <v>629</v>
      </c>
      <c r="I275" s="1414">
        <v>780</v>
      </c>
      <c r="J275" s="1402">
        <v>828</v>
      </c>
      <c r="K275" s="820"/>
      <c r="L275" s="820"/>
      <c r="M275" s="820"/>
      <c r="N275" s="820"/>
      <c r="O275" s="820"/>
      <c r="P275" s="820"/>
      <c r="Q275" s="820"/>
      <c r="R275" s="820"/>
      <c r="S275" s="820"/>
      <c r="T275" s="397"/>
      <c r="U275" s="397"/>
    </row>
    <row r="276" spans="1:21" s="7" customFormat="1" x14ac:dyDescent="0.15">
      <c r="A276" s="1411"/>
      <c r="B276" s="1411"/>
      <c r="C276" s="820"/>
      <c r="D276" s="820"/>
      <c r="E276" s="1407" t="s">
        <v>27</v>
      </c>
      <c r="F276" s="820"/>
      <c r="G276" s="820"/>
      <c r="H276" s="820"/>
      <c r="I276" s="820"/>
      <c r="J276" s="820"/>
      <c r="K276" s="820"/>
      <c r="L276" s="820"/>
      <c r="M276" s="820"/>
      <c r="N276" s="820"/>
      <c r="O276" s="820"/>
      <c r="P276" s="820"/>
      <c r="Q276" s="820"/>
      <c r="R276" s="820"/>
      <c r="S276" s="820"/>
      <c r="T276" s="397"/>
      <c r="U276" s="397"/>
    </row>
    <row r="277" spans="1:21" s="7" customFormat="1" ht="27" x14ac:dyDescent="0.15">
      <c r="A277" s="1411"/>
      <c r="B277" s="1411"/>
      <c r="C277" s="820"/>
      <c r="D277" s="820"/>
      <c r="E277" s="1408"/>
      <c r="F277" s="1409" t="s">
        <v>785</v>
      </c>
      <c r="G277" s="1409" t="s">
        <v>859</v>
      </c>
      <c r="H277" s="1409" t="s">
        <v>549</v>
      </c>
      <c r="I277" s="1409" t="s">
        <v>783</v>
      </c>
      <c r="J277" s="1410" t="s">
        <v>786</v>
      </c>
      <c r="K277" s="820"/>
      <c r="L277" s="820"/>
      <c r="M277" s="820"/>
      <c r="N277" s="820"/>
      <c r="O277" s="820" t="s">
        <v>28</v>
      </c>
      <c r="P277" s="820"/>
      <c r="Q277" s="820"/>
      <c r="R277" s="820"/>
      <c r="S277" s="820"/>
      <c r="T277" s="397"/>
      <c r="U277" s="397"/>
    </row>
    <row r="278" spans="1:21" s="7" customFormat="1" x14ac:dyDescent="0.15">
      <c r="A278" s="820"/>
      <c r="B278" s="820"/>
      <c r="C278" s="820"/>
      <c r="D278" s="820"/>
      <c r="E278" s="1412" t="s">
        <v>19</v>
      </c>
      <c r="F278" s="1414">
        <v>5517</v>
      </c>
      <c r="G278" s="1414">
        <v>6035</v>
      </c>
      <c r="H278" s="1414">
        <v>5674</v>
      </c>
      <c r="I278" s="1414">
        <v>5133</v>
      </c>
      <c r="J278" s="1402">
        <v>5365</v>
      </c>
      <c r="K278" s="820"/>
      <c r="L278" s="820"/>
      <c r="M278" s="820"/>
      <c r="N278" s="820"/>
      <c r="O278" s="820"/>
      <c r="P278" s="820"/>
      <c r="Q278" s="820"/>
      <c r="R278" s="820"/>
      <c r="S278" s="820"/>
      <c r="T278" s="397"/>
      <c r="U278" s="397"/>
    </row>
    <row r="279" spans="1:21" s="7" customFormat="1" x14ac:dyDescent="0.15">
      <c r="A279" s="820"/>
      <c r="B279" s="820"/>
      <c r="C279" s="820"/>
      <c r="D279" s="820"/>
      <c r="E279" s="1412" t="s">
        <v>21</v>
      </c>
      <c r="F279" s="1414">
        <v>5697</v>
      </c>
      <c r="G279" s="1414">
        <v>5528</v>
      </c>
      <c r="H279" s="1414">
        <v>5462</v>
      </c>
      <c r="I279" s="1414">
        <v>5659</v>
      </c>
      <c r="J279" s="1402">
        <v>5624</v>
      </c>
      <c r="K279" s="820"/>
      <c r="L279" s="820"/>
      <c r="M279" s="820"/>
      <c r="N279" s="820"/>
      <c r="O279" s="820"/>
      <c r="P279" s="820"/>
      <c r="Q279" s="820"/>
      <c r="R279" s="820"/>
      <c r="S279" s="820"/>
      <c r="T279" s="397"/>
      <c r="U279" s="397"/>
    </row>
    <row r="280" spans="1:21" s="7" customFormat="1" x14ac:dyDescent="0.15">
      <c r="A280" s="820"/>
      <c r="B280" s="820"/>
      <c r="C280" s="820"/>
      <c r="D280" s="820"/>
      <c r="E280" s="1412"/>
      <c r="F280" s="1405"/>
      <c r="G280" s="1405"/>
      <c r="H280" s="1405"/>
      <c r="I280" s="1405"/>
      <c r="J280" s="1405"/>
      <c r="K280" s="1405"/>
      <c r="L280" s="820"/>
      <c r="M280" s="820"/>
      <c r="N280" s="820"/>
      <c r="O280" s="820"/>
      <c r="P280" s="820"/>
      <c r="Q280" s="1415" t="s">
        <v>755</v>
      </c>
      <c r="R280" s="1416">
        <v>5915</v>
      </c>
      <c r="S280" s="820"/>
      <c r="T280" s="397"/>
      <c r="U280" s="397"/>
    </row>
    <row r="281" spans="1:21" s="7" customFormat="1" x14ac:dyDescent="0.15">
      <c r="A281" s="820"/>
      <c r="B281" s="820"/>
      <c r="C281" s="820"/>
      <c r="D281" s="820"/>
      <c r="E281" s="1417" t="s">
        <v>29</v>
      </c>
      <c r="F281" s="1417"/>
      <c r="G281" s="1417"/>
      <c r="H281" s="820"/>
      <c r="I281" s="1404" t="s">
        <v>30</v>
      </c>
      <c r="J281" s="820"/>
      <c r="K281" s="820"/>
      <c r="L281" s="820"/>
      <c r="M281" s="820"/>
      <c r="N281" s="820"/>
      <c r="O281" s="820"/>
      <c r="P281" s="820"/>
      <c r="Q281" s="1415" t="s">
        <v>33</v>
      </c>
      <c r="R281" s="1416">
        <v>5578</v>
      </c>
      <c r="S281" s="820"/>
      <c r="T281" s="397"/>
      <c r="U281" s="397"/>
    </row>
    <row r="282" spans="1:21" s="7" customFormat="1" x14ac:dyDescent="0.15">
      <c r="A282" s="820"/>
      <c r="B282" s="820"/>
      <c r="C282" s="820"/>
      <c r="D282" s="820"/>
      <c r="E282" s="1404"/>
      <c r="F282" s="1404" t="s">
        <v>5</v>
      </c>
      <c r="G282" s="1404" t="s">
        <v>6</v>
      </c>
      <c r="H282" s="1404" t="s">
        <v>32</v>
      </c>
      <c r="I282" s="1418">
        <v>96663</v>
      </c>
      <c r="J282" s="820"/>
      <c r="K282" s="820"/>
      <c r="L282" s="820"/>
      <c r="M282" s="820"/>
      <c r="N282" s="820"/>
      <c r="O282" s="820"/>
      <c r="P282" s="820"/>
      <c r="Q282" s="1415" t="s">
        <v>612</v>
      </c>
      <c r="R282" s="1416">
        <v>3496</v>
      </c>
      <c r="S282" s="820"/>
      <c r="T282" s="397"/>
      <c r="U282" s="397"/>
    </row>
    <row r="283" spans="1:21" s="7" customFormat="1" x14ac:dyDescent="0.15">
      <c r="A283" s="820"/>
      <c r="B283" s="820"/>
      <c r="C283" s="820"/>
      <c r="D283" s="820"/>
      <c r="E283" s="1407" t="s">
        <v>515</v>
      </c>
      <c r="F283" s="1418">
        <v>47933</v>
      </c>
      <c r="G283" s="1418">
        <v>50756</v>
      </c>
      <c r="H283" s="1419">
        <v>0.31714730069021257</v>
      </c>
      <c r="I283" s="1418">
        <v>98689</v>
      </c>
      <c r="J283" s="820"/>
      <c r="K283" s="820"/>
      <c r="L283" s="820"/>
      <c r="M283" s="820"/>
      <c r="N283" s="820"/>
      <c r="O283" s="820"/>
      <c r="P283" s="1415"/>
      <c r="Q283" s="1415" t="s">
        <v>534</v>
      </c>
      <c r="R283" s="1416">
        <v>3338</v>
      </c>
      <c r="S283" s="820"/>
      <c r="T283" s="397"/>
      <c r="U283" s="397"/>
    </row>
    <row r="284" spans="1:21" s="7" customFormat="1" x14ac:dyDescent="0.15">
      <c r="A284" s="820"/>
      <c r="B284" s="820"/>
      <c r="C284" s="820"/>
      <c r="D284" s="820"/>
      <c r="E284" s="1407" t="s">
        <v>858</v>
      </c>
      <c r="F284" s="1418">
        <v>48452</v>
      </c>
      <c r="G284" s="1418">
        <v>51226</v>
      </c>
      <c r="H284" s="1419">
        <v>1.0021380295676341</v>
      </c>
      <c r="I284" s="1418">
        <v>99678</v>
      </c>
      <c r="J284" s="820"/>
      <c r="K284" s="820"/>
      <c r="L284" s="820"/>
      <c r="M284" s="820"/>
      <c r="N284" s="820"/>
      <c r="O284" s="820"/>
      <c r="P284" s="820"/>
      <c r="Q284" s="1415" t="s">
        <v>34</v>
      </c>
      <c r="R284" s="1416">
        <v>2589</v>
      </c>
      <c r="S284" s="820"/>
      <c r="T284" s="397"/>
      <c r="U284" s="397"/>
    </row>
    <row r="285" spans="1:21" s="7" customFormat="1" x14ac:dyDescent="0.15">
      <c r="A285" s="820"/>
      <c r="B285" s="820"/>
      <c r="C285" s="820"/>
      <c r="D285" s="820"/>
      <c r="E285" s="1407" t="s">
        <v>540</v>
      </c>
      <c r="F285" s="1418">
        <v>48848</v>
      </c>
      <c r="G285" s="1418">
        <v>51614</v>
      </c>
      <c r="H285" s="1419">
        <v>0.78653263508496885</v>
      </c>
      <c r="I285" s="1418">
        <v>100462</v>
      </c>
      <c r="J285" s="1420"/>
      <c r="K285" s="820"/>
      <c r="L285" s="820"/>
      <c r="M285" s="820"/>
      <c r="N285" s="820"/>
      <c r="O285" s="820"/>
      <c r="P285" s="820"/>
      <c r="Q285" s="1415" t="s">
        <v>175</v>
      </c>
      <c r="R285" s="1416">
        <v>2446</v>
      </c>
      <c r="S285" s="820"/>
      <c r="T285" s="397"/>
      <c r="U285" s="397"/>
    </row>
    <row r="286" spans="1:21" s="7" customFormat="1" x14ac:dyDescent="0.15">
      <c r="A286" s="820"/>
      <c r="B286" s="820"/>
      <c r="C286" s="820"/>
      <c r="D286" s="820"/>
      <c r="E286" s="1407" t="s">
        <v>729</v>
      </c>
      <c r="F286" s="1418">
        <v>48766</v>
      </c>
      <c r="G286" s="1418">
        <v>51551</v>
      </c>
      <c r="H286" s="1419">
        <f>(I286/I285-1)*100</f>
        <v>-0.14433318070514733</v>
      </c>
      <c r="I286" s="1418">
        <v>100317</v>
      </c>
      <c r="J286" s="820"/>
      <c r="K286" s="820"/>
      <c r="L286" s="820"/>
      <c r="M286" s="820"/>
      <c r="N286" s="820"/>
      <c r="O286" s="820"/>
      <c r="P286" s="820"/>
      <c r="Q286" s="1415" t="s">
        <v>640</v>
      </c>
      <c r="R286" s="1416">
        <v>1661</v>
      </c>
      <c r="S286" s="820"/>
      <c r="T286" s="397"/>
      <c r="U286" s="397"/>
    </row>
    <row r="287" spans="1:21" s="7" customFormat="1" x14ac:dyDescent="0.15">
      <c r="A287" s="820"/>
      <c r="B287" s="820"/>
      <c r="C287" s="820"/>
      <c r="D287" s="820"/>
      <c r="E287" s="820" t="s">
        <v>781</v>
      </c>
      <c r="F287" s="820">
        <v>48740</v>
      </c>
      <c r="G287" s="820">
        <v>51529</v>
      </c>
      <c r="H287" s="1419">
        <f>(I287/I286-1)*100</f>
        <v>-4.7848320822996282E-2</v>
      </c>
      <c r="I287" s="1418">
        <v>100269</v>
      </c>
      <c r="J287" s="820"/>
      <c r="K287" s="1421">
        <v>-4.7848320822996282E-2</v>
      </c>
      <c r="L287" s="820"/>
      <c r="M287" s="820"/>
      <c r="N287" s="820"/>
      <c r="O287" s="1415"/>
      <c r="P287" s="1415"/>
      <c r="Q287" s="1415" t="s">
        <v>754</v>
      </c>
      <c r="R287" s="1416">
        <v>1559</v>
      </c>
      <c r="S287" s="820"/>
      <c r="T287" s="397"/>
      <c r="U287" s="397"/>
    </row>
    <row r="288" spans="1:21" s="7" customFormat="1" x14ac:dyDescent="0.15">
      <c r="A288" s="820"/>
      <c r="B288" s="820"/>
      <c r="C288" s="820"/>
      <c r="D288" s="820"/>
      <c r="E288" s="1417" t="s">
        <v>36</v>
      </c>
      <c r="F288" s="1417"/>
      <c r="G288" s="820"/>
      <c r="H288" s="820"/>
      <c r="I288" s="820"/>
      <c r="J288" s="820"/>
      <c r="K288" s="820"/>
      <c r="L288" s="820"/>
      <c r="M288" s="820"/>
      <c r="N288" s="820"/>
      <c r="O288" s="1415"/>
      <c r="P288" s="1415"/>
      <c r="Q288" s="1415" t="s">
        <v>170</v>
      </c>
      <c r="R288" s="1416">
        <v>1502</v>
      </c>
      <c r="S288" s="820"/>
      <c r="T288" s="397"/>
      <c r="U288" s="397"/>
    </row>
    <row r="289" spans="1:24" s="7" customFormat="1" x14ac:dyDescent="0.15">
      <c r="A289" s="820"/>
      <c r="B289" s="820"/>
      <c r="C289" s="820"/>
      <c r="D289" s="820"/>
      <c r="E289" s="1403" t="s">
        <v>37</v>
      </c>
      <c r="F289" s="1403" t="s">
        <v>533</v>
      </c>
      <c r="G289" s="1403" t="s">
        <v>531</v>
      </c>
      <c r="H289" s="1422" t="s">
        <v>532</v>
      </c>
      <c r="I289" s="1403" t="s">
        <v>780</v>
      </c>
      <c r="J289" s="1422" t="s">
        <v>779</v>
      </c>
      <c r="K289" s="1403" t="s">
        <v>38</v>
      </c>
      <c r="L289" s="1422" t="s">
        <v>35</v>
      </c>
      <c r="M289" s="1403" t="s">
        <v>39</v>
      </c>
      <c r="N289" s="820"/>
      <c r="O289" s="820"/>
      <c r="P289" s="820"/>
      <c r="Q289" s="1415" t="s">
        <v>514</v>
      </c>
      <c r="R289" s="1416">
        <v>1411</v>
      </c>
      <c r="S289" s="820"/>
      <c r="T289" s="397"/>
      <c r="U289" s="397"/>
    </row>
    <row r="290" spans="1:24" s="7" customFormat="1" x14ac:dyDescent="0.15">
      <c r="A290" s="820"/>
      <c r="B290" s="820"/>
      <c r="C290" s="820"/>
      <c r="D290" s="820"/>
      <c r="E290" s="1423" t="s">
        <v>787</v>
      </c>
      <c r="F290" s="1424">
        <v>393</v>
      </c>
      <c r="G290" s="1424">
        <v>251</v>
      </c>
      <c r="H290" s="1424">
        <v>239</v>
      </c>
      <c r="I290" s="1424">
        <v>108</v>
      </c>
      <c r="J290" s="1424">
        <v>103</v>
      </c>
      <c r="K290" s="1424">
        <v>99</v>
      </c>
      <c r="L290" s="1424">
        <v>405</v>
      </c>
      <c r="M290" s="1425">
        <f>SUM(F290:L290)</f>
        <v>1598</v>
      </c>
      <c r="N290" s="820"/>
      <c r="O290" s="1403"/>
      <c r="P290" s="1422"/>
      <c r="Q290" s="1415" t="s">
        <v>176</v>
      </c>
      <c r="R290" s="1416">
        <v>1377</v>
      </c>
      <c r="S290" s="1415"/>
      <c r="T290" s="397"/>
      <c r="U290" s="397"/>
    </row>
    <row r="291" spans="1:24" s="7" customFormat="1" x14ac:dyDescent="0.15">
      <c r="A291" s="820"/>
      <c r="B291" s="820"/>
      <c r="C291" s="820"/>
      <c r="D291" s="820"/>
      <c r="E291" s="820" t="s">
        <v>40</v>
      </c>
      <c r="F291" s="820"/>
      <c r="G291" s="820"/>
      <c r="H291" s="820"/>
      <c r="I291" s="820"/>
      <c r="J291" s="820"/>
      <c r="K291" s="820"/>
      <c r="L291" s="820"/>
      <c r="M291" s="820"/>
      <c r="N291" s="1403"/>
      <c r="O291" s="1426"/>
      <c r="P291" s="1426"/>
      <c r="Q291" s="1415" t="s">
        <v>284</v>
      </c>
      <c r="R291" s="1416">
        <v>1154</v>
      </c>
      <c r="S291" s="820"/>
      <c r="T291" s="397"/>
      <c r="U291" s="397"/>
    </row>
    <row r="292" spans="1:24" s="7" customFormat="1" x14ac:dyDescent="0.15">
      <c r="A292" s="820"/>
      <c r="B292" s="820"/>
      <c r="C292" s="820"/>
      <c r="D292" s="820"/>
      <c r="E292" s="820"/>
      <c r="F292" s="1404" t="s">
        <v>5</v>
      </c>
      <c r="G292" s="820"/>
      <c r="H292" s="820"/>
      <c r="I292" s="1404" t="s">
        <v>6</v>
      </c>
      <c r="J292" s="820"/>
      <c r="K292" s="820"/>
      <c r="L292" s="820"/>
      <c r="M292" s="820"/>
      <c r="N292" s="1426"/>
      <c r="O292" s="820"/>
      <c r="P292" s="820"/>
      <c r="Q292" s="1415" t="s">
        <v>173</v>
      </c>
      <c r="R292" s="1427">
        <v>914</v>
      </c>
      <c r="S292" s="820"/>
      <c r="T292" s="397"/>
      <c r="U292" s="397"/>
    </row>
    <row r="293" spans="1:24" s="7" customFormat="1" x14ac:dyDescent="0.15">
      <c r="A293" s="820"/>
      <c r="B293" s="820"/>
      <c r="C293" s="820"/>
      <c r="D293" s="820"/>
      <c r="E293" s="820" t="s">
        <v>41</v>
      </c>
      <c r="F293" s="1402">
        <v>2841</v>
      </c>
      <c r="G293" s="820"/>
      <c r="H293" s="820" t="s">
        <v>41</v>
      </c>
      <c r="I293" s="1428">
        <v>2699</v>
      </c>
      <c r="J293" s="820"/>
      <c r="K293" s="820"/>
      <c r="L293" s="820"/>
      <c r="M293" s="820"/>
      <c r="N293" s="820"/>
      <c r="O293" s="820"/>
      <c r="P293" s="1415"/>
      <c r="Q293" s="1415" t="s">
        <v>602</v>
      </c>
      <c r="R293" s="1427">
        <v>721</v>
      </c>
      <c r="S293" s="820"/>
      <c r="T293" s="397"/>
      <c r="U293" s="397"/>
    </row>
    <row r="294" spans="1:24" s="7" customFormat="1" x14ac:dyDescent="0.15">
      <c r="A294" s="820"/>
      <c r="B294" s="820"/>
      <c r="C294" s="820"/>
      <c r="D294" s="820"/>
      <c r="E294" s="820" t="s">
        <v>42</v>
      </c>
      <c r="F294" s="1402">
        <v>2760</v>
      </c>
      <c r="G294" s="820"/>
      <c r="H294" s="820" t="s">
        <v>42</v>
      </c>
      <c r="I294" s="1428">
        <v>2847</v>
      </c>
      <c r="J294" s="820"/>
      <c r="K294" s="820"/>
      <c r="L294" s="820"/>
      <c r="M294" s="820"/>
      <c r="N294" s="820"/>
      <c r="O294" s="1415"/>
      <c r="P294" s="820"/>
      <c r="Q294" s="1415" t="s">
        <v>756</v>
      </c>
      <c r="R294" s="1416">
        <v>264</v>
      </c>
      <c r="S294" s="820"/>
      <c r="T294" s="398"/>
      <c r="U294" s="398"/>
      <c r="V294" s="385"/>
      <c r="W294" s="385"/>
      <c r="X294" s="385"/>
    </row>
    <row r="295" spans="1:24" s="7" customFormat="1" x14ac:dyDescent="0.15">
      <c r="A295" s="1429"/>
      <c r="B295" s="1429"/>
      <c r="C295" s="820"/>
      <c r="D295" s="820"/>
      <c r="E295" s="820" t="s">
        <v>43</v>
      </c>
      <c r="F295" s="1402">
        <v>2797</v>
      </c>
      <c r="G295" s="820"/>
      <c r="H295" s="820" t="s">
        <v>43</v>
      </c>
      <c r="I295" s="1428">
        <v>2707</v>
      </c>
      <c r="J295" s="1417" t="s">
        <v>30</v>
      </c>
      <c r="K295" s="1417"/>
      <c r="L295" s="820"/>
      <c r="M295" s="820"/>
      <c r="N295" s="820"/>
      <c r="O295" s="1415"/>
      <c r="P295" s="820"/>
      <c r="Q295" s="1415" t="s">
        <v>849</v>
      </c>
      <c r="R295" s="1416">
        <v>254</v>
      </c>
      <c r="S295" s="820"/>
      <c r="T295" s="397"/>
      <c r="U295" s="397"/>
    </row>
    <row r="296" spans="1:24" s="7" customFormat="1" x14ac:dyDescent="0.15">
      <c r="A296" s="1429"/>
      <c r="B296" s="1429"/>
      <c r="C296" s="820"/>
      <c r="D296" s="820"/>
      <c r="E296" s="820" t="s">
        <v>44</v>
      </c>
      <c r="F296" s="1402">
        <v>2764</v>
      </c>
      <c r="G296" s="820"/>
      <c r="H296" s="820" t="s">
        <v>44</v>
      </c>
      <c r="I296" s="1428">
        <v>2547</v>
      </c>
      <c r="J296" s="1430">
        <f>SUM(J298:K298)</f>
        <v>96068</v>
      </c>
      <c r="K296" s="1430"/>
      <c r="L296" s="820"/>
      <c r="M296" s="820"/>
      <c r="N296" s="820"/>
      <c r="O296" s="1415"/>
      <c r="P296" s="820"/>
      <c r="Q296" s="1415" t="s">
        <v>285</v>
      </c>
      <c r="R296" s="1427">
        <v>250</v>
      </c>
      <c r="S296" s="820"/>
      <c r="T296" s="397"/>
      <c r="U296" s="397"/>
    </row>
    <row r="297" spans="1:24" s="7" customFormat="1" x14ac:dyDescent="0.15">
      <c r="A297" s="1429"/>
      <c r="B297" s="1429"/>
      <c r="C297" s="820"/>
      <c r="D297" s="820"/>
      <c r="E297" s="820" t="s">
        <v>45</v>
      </c>
      <c r="F297" s="1402">
        <v>2965</v>
      </c>
      <c r="G297" s="820"/>
      <c r="H297" s="820" t="s">
        <v>45</v>
      </c>
      <c r="I297" s="1428">
        <v>2618</v>
      </c>
      <c r="J297" s="1404" t="s">
        <v>5</v>
      </c>
      <c r="K297" s="1404" t="s">
        <v>6</v>
      </c>
      <c r="L297" s="820"/>
      <c r="M297" s="820"/>
      <c r="N297" s="820"/>
      <c r="O297" s="820"/>
      <c r="P297" s="820"/>
      <c r="Q297" s="1415" t="s">
        <v>164</v>
      </c>
      <c r="R297" s="1416">
        <v>9</v>
      </c>
      <c r="S297" s="820"/>
      <c r="T297" s="397"/>
      <c r="U297" s="397"/>
    </row>
    <row r="298" spans="1:24" s="7" customFormat="1" x14ac:dyDescent="0.15">
      <c r="A298" s="1429"/>
      <c r="B298" s="1429"/>
      <c r="C298" s="820"/>
      <c r="D298" s="820"/>
      <c r="E298" s="820" t="s">
        <v>46</v>
      </c>
      <c r="F298" s="1402">
        <v>2790</v>
      </c>
      <c r="G298" s="820"/>
      <c r="H298" s="820" t="s">
        <v>47</v>
      </c>
      <c r="I298" s="1428">
        <v>2862</v>
      </c>
      <c r="J298" s="1431">
        <f>SUM(F293:F310)</f>
        <v>46570</v>
      </c>
      <c r="K298" s="1432">
        <f>SUM(I293:I310)</f>
        <v>49498</v>
      </c>
      <c r="L298" s="820"/>
      <c r="M298" s="820"/>
      <c r="N298" s="820"/>
      <c r="O298" s="820"/>
      <c r="P298" s="820"/>
      <c r="Q298" s="1415" t="s">
        <v>12</v>
      </c>
      <c r="R298" s="1416">
        <v>264</v>
      </c>
      <c r="S298" s="820"/>
      <c r="T298" s="397"/>
      <c r="U298" s="397"/>
    </row>
    <row r="299" spans="1:24" s="7" customFormat="1" x14ac:dyDescent="0.15">
      <c r="A299" s="1429"/>
      <c r="B299" s="1429"/>
      <c r="C299" s="820"/>
      <c r="D299" s="820"/>
      <c r="E299" s="820" t="s">
        <v>48</v>
      </c>
      <c r="F299" s="1402">
        <v>2854</v>
      </c>
      <c r="G299" s="820"/>
      <c r="H299" s="820" t="s">
        <v>48</v>
      </c>
      <c r="I299" s="1428">
        <v>3123</v>
      </c>
      <c r="J299" s="820"/>
      <c r="K299" s="820"/>
      <c r="L299" s="820"/>
      <c r="M299" s="820"/>
      <c r="N299" s="820"/>
      <c r="O299" s="820"/>
      <c r="P299" s="820"/>
      <c r="Q299" s="1415" t="s">
        <v>13</v>
      </c>
      <c r="R299" s="1416">
        <v>4906</v>
      </c>
      <c r="S299" s="820"/>
      <c r="T299" s="397"/>
      <c r="U299" s="397"/>
    </row>
    <row r="300" spans="1:24" s="7" customFormat="1" x14ac:dyDescent="0.15">
      <c r="A300" s="1429"/>
      <c r="B300" s="1429"/>
      <c r="C300" s="820"/>
      <c r="D300" s="820"/>
      <c r="E300" s="820" t="s">
        <v>49</v>
      </c>
      <c r="F300" s="1402">
        <v>3235</v>
      </c>
      <c r="G300" s="820"/>
      <c r="H300" s="820" t="s">
        <v>49</v>
      </c>
      <c r="I300" s="1428">
        <v>3303</v>
      </c>
      <c r="J300" s="820"/>
      <c r="K300" s="820"/>
      <c r="L300" s="820"/>
      <c r="M300" s="820"/>
      <c r="N300" s="820"/>
      <c r="O300" s="820"/>
      <c r="P300" s="820"/>
      <c r="Q300" s="1415" t="s">
        <v>14</v>
      </c>
      <c r="R300" s="1416">
        <v>29268</v>
      </c>
      <c r="S300" s="820"/>
      <c r="T300" s="397"/>
      <c r="U300" s="397"/>
    </row>
    <row r="301" spans="1:24" s="7" customFormat="1" x14ac:dyDescent="0.15">
      <c r="A301" s="1429"/>
      <c r="B301" s="1429"/>
      <c r="C301" s="820"/>
      <c r="D301" s="820"/>
      <c r="E301" s="820" t="s">
        <v>50</v>
      </c>
      <c r="F301" s="1402">
        <v>3386</v>
      </c>
      <c r="G301" s="820"/>
      <c r="H301" s="820" t="s">
        <v>51</v>
      </c>
      <c r="I301" s="1428">
        <v>3493</v>
      </c>
      <c r="J301" s="820"/>
      <c r="K301" s="820"/>
      <c r="L301" s="820"/>
      <c r="M301" s="820"/>
      <c r="N301" s="820"/>
      <c r="O301" s="820"/>
      <c r="P301" s="820"/>
      <c r="Q301" s="1415" t="s">
        <v>847</v>
      </c>
      <c r="R301" s="1427">
        <v>1648</v>
      </c>
      <c r="S301" s="820"/>
      <c r="T301" s="397"/>
      <c r="U301" s="397"/>
    </row>
    <row r="302" spans="1:24" s="7" customFormat="1" x14ac:dyDescent="0.15">
      <c r="A302" s="1429"/>
      <c r="B302" s="1429"/>
      <c r="C302" s="820"/>
      <c r="D302" s="820"/>
      <c r="E302" s="820" t="s">
        <v>52</v>
      </c>
      <c r="F302" s="1402">
        <v>3621</v>
      </c>
      <c r="G302" s="820"/>
      <c r="H302" s="820" t="s">
        <v>53</v>
      </c>
      <c r="I302" s="1428">
        <v>3824</v>
      </c>
      <c r="J302" s="820"/>
      <c r="K302" s="820"/>
      <c r="L302" s="820"/>
      <c r="M302" s="820"/>
      <c r="N302" s="820"/>
      <c r="O302" s="820"/>
      <c r="P302" s="820"/>
      <c r="Q302" s="820"/>
      <c r="R302" s="820"/>
      <c r="S302" s="820"/>
      <c r="T302" s="397"/>
      <c r="U302" s="397"/>
    </row>
    <row r="303" spans="1:24" s="7" customFormat="1" x14ac:dyDescent="0.15">
      <c r="A303" s="1429"/>
      <c r="B303" s="1429"/>
      <c r="C303" s="820"/>
      <c r="D303" s="820"/>
      <c r="E303" s="820" t="s">
        <v>54</v>
      </c>
      <c r="F303" s="1402">
        <v>3043</v>
      </c>
      <c r="G303" s="820"/>
      <c r="H303" s="820" t="s">
        <v>54</v>
      </c>
      <c r="I303" s="1428">
        <v>3304</v>
      </c>
      <c r="J303" s="820"/>
      <c r="K303" s="820"/>
      <c r="L303" s="820"/>
      <c r="M303" s="820"/>
      <c r="N303" s="820"/>
      <c r="O303" s="820"/>
      <c r="P303" s="820"/>
      <c r="Q303" s="1415"/>
      <c r="R303" s="1415"/>
      <c r="S303" s="820"/>
      <c r="T303" s="397"/>
      <c r="U303" s="397"/>
    </row>
    <row r="304" spans="1:24" s="7" customFormat="1" x14ac:dyDescent="0.15">
      <c r="A304" s="1429"/>
      <c r="B304" s="1429"/>
      <c r="C304" s="820"/>
      <c r="D304" s="820"/>
      <c r="E304" s="820" t="s">
        <v>55</v>
      </c>
      <c r="F304" s="1402">
        <v>2719</v>
      </c>
      <c r="G304" s="820"/>
      <c r="H304" s="820" t="s">
        <v>55</v>
      </c>
      <c r="I304" s="1428">
        <v>2817</v>
      </c>
      <c r="J304" s="820"/>
      <c r="K304" s="820"/>
      <c r="L304" s="820"/>
      <c r="M304" s="820"/>
      <c r="N304" s="820"/>
      <c r="O304" s="820"/>
      <c r="P304" s="820"/>
      <c r="Q304" s="820"/>
      <c r="R304" s="820"/>
      <c r="S304" s="820"/>
      <c r="T304" s="397"/>
      <c r="U304" s="397"/>
    </row>
    <row r="305" spans="1:21" s="7" customFormat="1" x14ac:dyDescent="0.15">
      <c r="A305" s="1429"/>
      <c r="B305" s="1429"/>
      <c r="C305" s="820"/>
      <c r="D305" s="820"/>
      <c r="E305" s="820" t="s">
        <v>56</v>
      </c>
      <c r="F305" s="1402">
        <v>2536</v>
      </c>
      <c r="G305" s="820"/>
      <c r="H305" s="820" t="s">
        <v>56</v>
      </c>
      <c r="I305" s="1428">
        <v>2688</v>
      </c>
      <c r="J305" s="820"/>
      <c r="K305" s="820"/>
      <c r="L305" s="820"/>
      <c r="M305" s="820"/>
      <c r="N305" s="820"/>
      <c r="O305" s="820"/>
      <c r="P305" s="820"/>
      <c r="Q305" s="820"/>
      <c r="R305" s="820"/>
      <c r="S305" s="820"/>
      <c r="T305" s="397"/>
      <c r="U305" s="397"/>
    </row>
    <row r="306" spans="1:21" s="7" customFormat="1" x14ac:dyDescent="0.15">
      <c r="A306" s="1429"/>
      <c r="B306" s="1429"/>
      <c r="C306" s="820"/>
      <c r="D306" s="820"/>
      <c r="E306" s="820" t="s">
        <v>57</v>
      </c>
      <c r="F306" s="1402">
        <v>2696</v>
      </c>
      <c r="G306" s="820"/>
      <c r="H306" s="820" t="s">
        <v>57</v>
      </c>
      <c r="I306" s="1428">
        <v>2885</v>
      </c>
      <c r="J306" s="820"/>
      <c r="K306" s="820"/>
      <c r="L306" s="820"/>
      <c r="M306" s="820"/>
      <c r="N306" s="820"/>
      <c r="O306" s="820"/>
      <c r="P306" s="820"/>
      <c r="Q306" s="820"/>
      <c r="R306" s="820"/>
      <c r="S306" s="820"/>
      <c r="T306" s="397"/>
      <c r="U306" s="397"/>
    </row>
    <row r="307" spans="1:21" s="7" customFormat="1" x14ac:dyDescent="0.15">
      <c r="A307" s="1429"/>
      <c r="B307" s="1429"/>
      <c r="C307" s="820"/>
      <c r="D307" s="820"/>
      <c r="E307" s="820" t="s">
        <v>58</v>
      </c>
      <c r="F307" s="1402">
        <v>2011</v>
      </c>
      <c r="G307" s="820"/>
      <c r="H307" s="820" t="s">
        <v>58</v>
      </c>
      <c r="I307" s="1428">
        <v>2364</v>
      </c>
      <c r="J307" s="820"/>
      <c r="K307" s="820"/>
      <c r="L307" s="820"/>
      <c r="M307" s="820"/>
      <c r="N307" s="820"/>
      <c r="O307" s="820"/>
      <c r="P307" s="820"/>
      <c r="Q307" s="820"/>
      <c r="R307" s="820"/>
      <c r="S307" s="820"/>
      <c r="T307" s="397"/>
      <c r="U307" s="397"/>
    </row>
    <row r="308" spans="1:21" s="7" customFormat="1" x14ac:dyDescent="0.15">
      <c r="A308" s="1429"/>
      <c r="B308" s="1429"/>
      <c r="C308" s="820"/>
      <c r="D308" s="820"/>
      <c r="E308" s="820" t="s">
        <v>59</v>
      </c>
      <c r="F308" s="1402">
        <v>1375</v>
      </c>
      <c r="G308" s="820"/>
      <c r="H308" s="820" t="s">
        <v>59</v>
      </c>
      <c r="I308" s="1428">
        <v>1722</v>
      </c>
      <c r="J308" s="820"/>
      <c r="K308" s="820"/>
      <c r="L308" s="820"/>
      <c r="M308" s="820"/>
      <c r="N308" s="820"/>
      <c r="O308" s="820"/>
      <c r="P308" s="820"/>
      <c r="Q308" s="820"/>
      <c r="R308" s="820"/>
      <c r="S308" s="820"/>
      <c r="T308" s="397"/>
      <c r="U308" s="397"/>
    </row>
    <row r="309" spans="1:21" s="7" customFormat="1" x14ac:dyDescent="0.15">
      <c r="A309" s="1429"/>
      <c r="B309" s="1429"/>
      <c r="C309" s="820"/>
      <c r="D309" s="820"/>
      <c r="E309" s="820" t="s">
        <v>60</v>
      </c>
      <c r="F309" s="1402">
        <v>1213</v>
      </c>
      <c r="G309" s="820"/>
      <c r="H309" s="820" t="s">
        <v>60</v>
      </c>
      <c r="I309" s="1428">
        <v>1708</v>
      </c>
      <c r="J309" s="820"/>
      <c r="K309" s="820"/>
      <c r="L309" s="820"/>
      <c r="M309" s="820"/>
      <c r="N309" s="820"/>
      <c r="O309" s="820"/>
      <c r="P309" s="820"/>
      <c r="Q309" s="820"/>
      <c r="R309" s="820"/>
      <c r="S309" s="820"/>
      <c r="T309" s="397"/>
      <c r="U309" s="397"/>
    </row>
    <row r="310" spans="1:21" s="7" customFormat="1" x14ac:dyDescent="0.15">
      <c r="A310" s="1429"/>
      <c r="B310" s="1429"/>
      <c r="C310" s="820"/>
      <c r="D310" s="820"/>
      <c r="E310" s="820" t="s">
        <v>61</v>
      </c>
      <c r="F310" s="1402">
        <f>713+203+42+6</f>
        <v>964</v>
      </c>
      <c r="G310" s="820"/>
      <c r="H310" s="820" t="s">
        <v>61</v>
      </c>
      <c r="I310" s="1402">
        <f>1155+591+199+42</f>
        <v>1987</v>
      </c>
      <c r="J310" s="820"/>
      <c r="K310" s="820"/>
      <c r="L310" s="820"/>
      <c r="M310" s="820"/>
      <c r="N310" s="820"/>
      <c r="O310" s="820"/>
      <c r="P310" s="820"/>
      <c r="Q310" s="820"/>
      <c r="R310" s="820"/>
      <c r="S310" s="820"/>
      <c r="T310" s="397"/>
      <c r="U310" s="397"/>
    </row>
    <row r="311" spans="1:21" s="7" customFormat="1" x14ac:dyDescent="0.15">
      <c r="A311" s="1429"/>
      <c r="B311" s="1429"/>
      <c r="C311" s="820"/>
      <c r="D311" s="820"/>
      <c r="E311" s="820" t="s">
        <v>62</v>
      </c>
      <c r="F311" s="820"/>
      <c r="G311" s="820"/>
      <c r="H311" s="820"/>
      <c r="I311" s="820"/>
      <c r="J311" s="820"/>
      <c r="K311" s="820"/>
      <c r="L311" s="820"/>
      <c r="M311" s="820"/>
      <c r="N311" s="820"/>
      <c r="O311" s="820"/>
      <c r="P311" s="820"/>
      <c r="Q311" s="1415"/>
      <c r="R311" s="820"/>
      <c r="S311" s="820"/>
      <c r="T311" s="397"/>
      <c r="U311" s="397"/>
    </row>
    <row r="312" spans="1:21" s="7" customFormat="1" x14ac:dyDescent="0.15">
      <c r="A312" s="1433"/>
      <c r="B312" s="1429"/>
      <c r="C312" s="820"/>
      <c r="D312" s="820"/>
      <c r="E312" s="820"/>
      <c r="F312" s="1404" t="s">
        <v>5</v>
      </c>
      <c r="G312" s="1404" t="s">
        <v>6</v>
      </c>
      <c r="H312" s="820" t="s">
        <v>32</v>
      </c>
      <c r="I312" s="820"/>
      <c r="J312" s="820"/>
      <c r="K312" s="820"/>
      <c r="L312" s="820"/>
      <c r="M312" s="820"/>
      <c r="N312" s="820"/>
      <c r="O312" s="820"/>
      <c r="P312" s="820"/>
      <c r="Q312" s="820"/>
      <c r="R312" s="820"/>
      <c r="S312" s="820"/>
      <c r="T312" s="397"/>
      <c r="U312" s="397"/>
    </row>
    <row r="313" spans="1:21" s="7" customFormat="1" x14ac:dyDescent="0.15">
      <c r="A313" s="1433"/>
      <c r="B313" s="1429"/>
      <c r="C313" s="820"/>
      <c r="D313" s="820"/>
      <c r="E313" s="820" t="s">
        <v>753</v>
      </c>
      <c r="F313" s="1434">
        <v>0.61609999999999998</v>
      </c>
      <c r="G313" s="1434">
        <v>0.65429999999999999</v>
      </c>
      <c r="H313" s="820"/>
      <c r="I313" s="820"/>
      <c r="J313" s="820"/>
      <c r="K313" s="820"/>
      <c r="L313" s="820"/>
      <c r="M313" s="820"/>
      <c r="N313" s="820"/>
      <c r="O313" s="820"/>
      <c r="P313" s="820"/>
      <c r="Q313" s="820"/>
      <c r="R313" s="820"/>
      <c r="S313" s="820"/>
      <c r="T313" s="397"/>
      <c r="U313" s="397"/>
    </row>
    <row r="314" spans="1:21" s="7" customFormat="1" x14ac:dyDescent="0.15">
      <c r="A314" s="1433"/>
      <c r="B314" s="1429"/>
      <c r="C314" s="820"/>
      <c r="D314" s="820"/>
      <c r="E314" s="820" t="s">
        <v>763</v>
      </c>
      <c r="F314" s="1434">
        <v>0.60770000000000002</v>
      </c>
      <c r="G314" s="1434">
        <v>0.6492</v>
      </c>
      <c r="H314" s="1435">
        <v>-1.06</v>
      </c>
      <c r="I314" s="820"/>
      <c r="J314" s="820"/>
      <c r="K314" s="820"/>
      <c r="L314" s="820"/>
      <c r="M314" s="820"/>
      <c r="N314" s="820"/>
      <c r="O314" s="820"/>
      <c r="P314" s="820"/>
      <c r="Q314" s="820"/>
      <c r="R314" s="820"/>
      <c r="S314" s="820"/>
      <c r="T314" s="397"/>
      <c r="U314" s="397"/>
    </row>
    <row r="315" spans="1:21" s="7" customFormat="1" x14ac:dyDescent="0.15">
      <c r="A315" s="1433"/>
      <c r="B315" s="1429"/>
      <c r="C315" s="820"/>
      <c r="D315" s="820"/>
      <c r="E315" s="820" t="s">
        <v>752</v>
      </c>
      <c r="F315" s="1434">
        <v>0.60419999999999996</v>
      </c>
      <c r="G315" s="1434">
        <v>0.68149999999999999</v>
      </c>
      <c r="H315" s="1435">
        <v>2.29</v>
      </c>
      <c r="I315" s="820"/>
      <c r="J315" s="820"/>
      <c r="K315" s="820"/>
      <c r="L315" s="820"/>
      <c r="M315" s="820"/>
      <c r="N315" s="820"/>
      <c r="O315" s="820"/>
      <c r="P315" s="820"/>
      <c r="Q315" s="820"/>
      <c r="R315" s="820"/>
      <c r="S315" s="820"/>
      <c r="T315" s="397"/>
      <c r="U315" s="397"/>
    </row>
    <row r="316" spans="1:21" s="7" customFormat="1" x14ac:dyDescent="0.15">
      <c r="A316" s="1429"/>
      <c r="B316" s="1429"/>
      <c r="C316" s="820"/>
      <c r="D316" s="820"/>
      <c r="E316" s="820" t="s">
        <v>762</v>
      </c>
      <c r="F316" s="820">
        <v>0.6351</v>
      </c>
      <c r="G316" s="820">
        <v>0.69950000000000001</v>
      </c>
      <c r="H316" s="1435">
        <v>3.8</v>
      </c>
      <c r="I316" s="820"/>
      <c r="J316" s="820"/>
      <c r="K316" s="820"/>
      <c r="L316" s="820"/>
      <c r="M316" s="820"/>
      <c r="N316" s="820"/>
      <c r="O316" s="820"/>
      <c r="P316" s="820"/>
      <c r="Q316" s="820"/>
      <c r="R316" s="820"/>
      <c r="S316" s="820"/>
      <c r="T316" s="397"/>
      <c r="U316" s="397"/>
    </row>
    <row r="317" spans="1:21" s="7" customFormat="1" ht="12.75" customHeight="1" x14ac:dyDescent="0.15">
      <c r="A317" s="1429"/>
      <c r="B317" s="1429"/>
      <c r="C317" s="820"/>
      <c r="D317" s="820"/>
      <c r="E317" s="820" t="s">
        <v>63</v>
      </c>
      <c r="F317" s="820">
        <v>0.59209999999999996</v>
      </c>
      <c r="G317" s="820">
        <v>0.69040000000000001</v>
      </c>
      <c r="H317" s="1435">
        <v>-3.9</v>
      </c>
      <c r="I317" s="820"/>
      <c r="J317" s="820"/>
      <c r="K317" s="820"/>
      <c r="L317" s="820"/>
      <c r="M317" s="820"/>
      <c r="N317" s="820"/>
      <c r="O317" s="820"/>
      <c r="P317" s="820"/>
      <c r="Q317" s="820"/>
      <c r="R317" s="820"/>
      <c r="S317" s="820"/>
      <c r="T317" s="397"/>
      <c r="U317" s="397"/>
    </row>
    <row r="318" spans="1:21" s="7" customFormat="1" ht="12.75" customHeight="1" x14ac:dyDescent="0.15">
      <c r="A318" s="1429"/>
      <c r="B318" s="1429"/>
      <c r="C318" s="820"/>
      <c r="D318" s="820"/>
      <c r="E318" s="820" t="s">
        <v>64</v>
      </c>
      <c r="F318" s="820"/>
      <c r="G318" s="820"/>
      <c r="H318" s="1435"/>
      <c r="I318" s="820"/>
      <c r="J318" s="820"/>
      <c r="K318" s="820"/>
      <c r="L318" s="820"/>
      <c r="M318" s="820"/>
      <c r="N318" s="820"/>
      <c r="O318" s="820"/>
      <c r="P318" s="820"/>
      <c r="Q318" s="820"/>
      <c r="R318" s="820"/>
      <c r="S318" s="820"/>
      <c r="T318" s="397"/>
      <c r="U318" s="397"/>
    </row>
    <row r="319" spans="1:21" s="7" customFormat="1" ht="12.75" customHeight="1" x14ac:dyDescent="0.15">
      <c r="A319" s="820"/>
      <c r="B319" s="820"/>
      <c r="C319" s="820"/>
      <c r="D319" s="820"/>
      <c r="E319" s="820" t="s">
        <v>65</v>
      </c>
      <c r="F319" s="820">
        <v>0.76249999999999996</v>
      </c>
      <c r="G319" s="820">
        <v>0.83050000000000002</v>
      </c>
      <c r="H319" s="1435"/>
      <c r="I319" s="820"/>
      <c r="J319" s="820"/>
      <c r="K319" s="820"/>
      <c r="L319" s="820"/>
      <c r="M319" s="820"/>
      <c r="N319" s="820"/>
      <c r="O319" s="820"/>
      <c r="P319" s="820"/>
      <c r="Q319" s="820"/>
      <c r="R319" s="820"/>
      <c r="S319" s="820"/>
      <c r="T319" s="397"/>
      <c r="U319" s="397"/>
    </row>
    <row r="320" spans="1:21" s="7" customFormat="1" ht="12.75" customHeight="1" x14ac:dyDescent="0.15">
      <c r="E320" s="7" t="s">
        <v>66</v>
      </c>
      <c r="F320" s="7">
        <v>1.1626000000000001</v>
      </c>
      <c r="G320" s="7">
        <v>1.2702</v>
      </c>
      <c r="H320" s="821">
        <v>52.72</v>
      </c>
      <c r="J320" s="822"/>
      <c r="K320" s="822"/>
      <c r="L320" s="822"/>
      <c r="M320" s="822"/>
      <c r="N320" s="822"/>
      <c r="O320" s="822"/>
      <c r="P320" s="822"/>
      <c r="Q320" s="822"/>
      <c r="R320" s="822"/>
      <c r="S320" s="822"/>
      <c r="T320" s="397"/>
      <c r="U320" s="397"/>
    </row>
    <row r="321" spans="2:21" s="7" customFormat="1" ht="12.75" customHeight="1" x14ac:dyDescent="0.15">
      <c r="E321" s="7" t="s">
        <v>67</v>
      </c>
      <c r="F321" s="7">
        <v>1.3976999999999999</v>
      </c>
      <c r="G321" s="7">
        <v>1.5524</v>
      </c>
      <c r="H321" s="821">
        <v>21.26</v>
      </c>
      <c r="J321" s="822"/>
      <c r="K321" s="822"/>
      <c r="L321" s="822"/>
      <c r="M321" s="822"/>
      <c r="N321" s="822"/>
      <c r="O321" s="822"/>
      <c r="P321" s="822"/>
      <c r="Q321" s="822"/>
      <c r="R321" s="822"/>
      <c r="S321" s="822"/>
      <c r="T321" s="397"/>
      <c r="U321" s="397"/>
    </row>
    <row r="322" spans="2:21" s="7" customFormat="1" ht="12.75" customHeight="1" x14ac:dyDescent="0.15">
      <c r="E322" s="7" t="s">
        <v>68</v>
      </c>
      <c r="F322" s="7">
        <v>1.6475</v>
      </c>
      <c r="G322" s="7">
        <v>1.8098000000000001</v>
      </c>
      <c r="H322" s="821">
        <v>17.190000000000001</v>
      </c>
      <c r="J322" s="822"/>
      <c r="K322" s="822"/>
      <c r="L322" s="822"/>
      <c r="M322" s="822"/>
      <c r="N322" s="822"/>
      <c r="O322" s="822"/>
      <c r="P322" s="822"/>
      <c r="Q322" s="822"/>
      <c r="R322" s="822"/>
      <c r="S322" s="822"/>
      <c r="T322" s="397"/>
      <c r="U322" s="397"/>
    </row>
    <row r="323" spans="2:21" s="7" customFormat="1" ht="12.75" customHeight="1" x14ac:dyDescent="0.15">
      <c r="E323" s="7" t="s">
        <v>69</v>
      </c>
      <c r="F323" s="7">
        <v>1.8869</v>
      </c>
      <c r="G323" s="7">
        <v>2.0520999999999998</v>
      </c>
      <c r="H323" s="821">
        <v>13.93</v>
      </c>
      <c r="J323" s="822"/>
      <c r="K323" s="822"/>
      <c r="L323" s="822"/>
      <c r="M323" s="822"/>
      <c r="N323" s="822"/>
      <c r="O323" s="822"/>
      <c r="P323" s="822"/>
      <c r="Q323" s="822"/>
      <c r="R323" s="822"/>
      <c r="S323" s="822"/>
      <c r="T323" s="397"/>
      <c r="U323" s="397"/>
    </row>
    <row r="324" spans="2:21" s="7" customFormat="1" ht="12.75" customHeight="1" x14ac:dyDescent="0.15">
      <c r="E324" s="7" t="s">
        <v>70</v>
      </c>
      <c r="F324" s="7">
        <v>2.6472000000000002</v>
      </c>
      <c r="G324" s="7">
        <v>2.7363</v>
      </c>
      <c r="H324" s="821">
        <v>36.67</v>
      </c>
      <c r="J324" s="822"/>
      <c r="K324" s="822"/>
      <c r="L324" s="822"/>
      <c r="M324" s="822"/>
      <c r="N324" s="822"/>
      <c r="O324" s="822"/>
      <c r="P324" s="822"/>
      <c r="Q324" s="822"/>
      <c r="R324" s="822"/>
      <c r="S324" s="822"/>
      <c r="T324" s="397"/>
      <c r="U324" s="397"/>
    </row>
    <row r="325" spans="2:21" s="7" customFormat="1" ht="12.75" customHeight="1" x14ac:dyDescent="0.15">
      <c r="E325" s="7" t="s">
        <v>71</v>
      </c>
      <c r="F325" s="7">
        <v>3.0796000000000001</v>
      </c>
      <c r="G325" s="7">
        <v>3.1753</v>
      </c>
      <c r="H325" s="821">
        <v>16.190000000000001</v>
      </c>
      <c r="J325" s="822"/>
      <c r="K325" s="822"/>
      <c r="L325" s="822"/>
      <c r="M325" s="822"/>
      <c r="N325" s="822"/>
      <c r="O325" s="822"/>
      <c r="P325" s="822"/>
      <c r="Q325" s="822"/>
      <c r="R325" s="822"/>
      <c r="S325" s="822"/>
      <c r="T325" s="397"/>
      <c r="U325" s="397"/>
    </row>
    <row r="326" spans="2:21" s="7" customFormat="1" ht="12.75" customHeight="1" x14ac:dyDescent="0.15">
      <c r="E326" s="7" t="s">
        <v>72</v>
      </c>
      <c r="F326" s="7">
        <v>3.4455</v>
      </c>
      <c r="G326" s="7">
        <v>3.4750999999999999</v>
      </c>
      <c r="H326" s="821">
        <v>10.64</v>
      </c>
      <c r="J326" s="822"/>
      <c r="K326" s="822"/>
      <c r="L326" s="822"/>
      <c r="M326" s="822"/>
      <c r="N326" s="822"/>
      <c r="O326" s="822"/>
      <c r="P326" s="822"/>
      <c r="Q326" s="822"/>
      <c r="R326" s="822"/>
      <c r="S326" s="822"/>
      <c r="T326" s="397"/>
      <c r="U326" s="397"/>
    </row>
    <row r="327" spans="2:21" s="7" customFormat="1" ht="12.75" customHeight="1" x14ac:dyDescent="0.15">
      <c r="E327" s="7" t="s">
        <v>18</v>
      </c>
      <c r="F327" s="7">
        <v>3.7362000000000002</v>
      </c>
      <c r="G327" s="7">
        <v>3.8542999999999998</v>
      </c>
      <c r="H327" s="821">
        <v>9.6797965494321314</v>
      </c>
      <c r="J327" s="822"/>
      <c r="K327" s="822"/>
      <c r="L327" s="822"/>
      <c r="M327" s="822"/>
      <c r="N327" s="822"/>
      <c r="O327" s="822"/>
      <c r="P327" s="822"/>
      <c r="Q327" s="822"/>
      <c r="R327" s="822"/>
      <c r="S327" s="822"/>
      <c r="T327" s="397"/>
      <c r="U327" s="397"/>
    </row>
    <row r="328" spans="2:21" s="7" customFormat="1" ht="12.75" customHeight="1" x14ac:dyDescent="0.15">
      <c r="E328" s="7" t="s">
        <v>20</v>
      </c>
      <c r="F328" s="7">
        <v>4.0781999999999998</v>
      </c>
      <c r="G328" s="7">
        <v>4.2080000000000002</v>
      </c>
      <c r="H328" s="821">
        <v>9.1654041235755219</v>
      </c>
      <c r="J328" s="822"/>
      <c r="K328" s="822"/>
      <c r="L328" s="822"/>
      <c r="M328" s="822"/>
      <c r="N328" s="822"/>
      <c r="O328" s="822"/>
      <c r="P328" s="822"/>
      <c r="Q328" s="822"/>
      <c r="R328" s="822"/>
      <c r="S328" s="822"/>
      <c r="T328" s="397"/>
      <c r="U328" s="397"/>
    </row>
    <row r="329" spans="2:21" s="7" customFormat="1" ht="12.75" customHeight="1" x14ac:dyDescent="0.15">
      <c r="E329" s="7" t="s">
        <v>22</v>
      </c>
      <c r="F329" s="7">
        <v>4.2728000000000002</v>
      </c>
      <c r="G329" s="7">
        <v>4.4016000000000002</v>
      </c>
      <c r="H329" s="821">
        <v>4.6848977818541675</v>
      </c>
      <c r="J329" s="822"/>
      <c r="K329" s="822"/>
      <c r="L329" s="822"/>
      <c r="M329" s="822"/>
      <c r="N329" s="822"/>
      <c r="O329" s="822"/>
      <c r="P329" s="822"/>
      <c r="Q329" s="822"/>
      <c r="R329" s="822"/>
      <c r="S329" s="822"/>
      <c r="T329" s="397"/>
      <c r="U329" s="397"/>
    </row>
    <row r="330" spans="2:21" s="7" customFormat="1" ht="12.75" customHeight="1" x14ac:dyDescent="0.15">
      <c r="E330" s="7" t="s">
        <v>24</v>
      </c>
      <c r="F330" s="7">
        <v>4.3879000000000001</v>
      </c>
      <c r="G330" s="7">
        <v>4.5890000000000004</v>
      </c>
      <c r="H330" s="821">
        <v>3.4872728949552707</v>
      </c>
      <c r="J330" s="822"/>
      <c r="K330" s="822"/>
      <c r="L330" s="822"/>
      <c r="M330" s="822"/>
      <c r="N330" s="822"/>
      <c r="O330" s="822"/>
      <c r="P330" s="822"/>
      <c r="Q330" s="822"/>
      <c r="R330" s="822"/>
      <c r="S330" s="822"/>
      <c r="T330" s="397"/>
      <c r="U330" s="397"/>
    </row>
    <row r="331" spans="2:21" s="7" customFormat="1" ht="12.75" customHeight="1" x14ac:dyDescent="0.15">
      <c r="E331" s="7" t="s">
        <v>26</v>
      </c>
      <c r="F331" s="7">
        <v>4.4720000000000004</v>
      </c>
      <c r="G331" s="7">
        <v>4.7207999999999997</v>
      </c>
      <c r="H331" s="821">
        <v>2.41</v>
      </c>
      <c r="J331" s="822"/>
      <c r="K331" s="822"/>
      <c r="L331" s="822"/>
      <c r="M331" s="822"/>
      <c r="N331" s="822"/>
      <c r="O331" s="822"/>
      <c r="P331" s="822"/>
      <c r="Q331" s="822"/>
      <c r="R331" s="822"/>
      <c r="S331" s="822"/>
      <c r="T331" s="397"/>
      <c r="U331" s="397"/>
    </row>
    <row r="332" spans="2:21" s="7" customFormat="1" ht="12.75" customHeight="1" x14ac:dyDescent="0.15">
      <c r="E332" s="7" t="s">
        <v>501</v>
      </c>
      <c r="F332" s="7">
        <v>4.7022000000000004</v>
      </c>
      <c r="G332" s="7">
        <v>4.9221000000000004</v>
      </c>
      <c r="H332" s="821">
        <v>4.6938908710999998</v>
      </c>
      <c r="J332" s="822"/>
      <c r="K332" s="822"/>
      <c r="L332" s="822"/>
      <c r="M332" s="822"/>
      <c r="N332" s="822"/>
      <c r="O332" s="822"/>
      <c r="P332" s="822"/>
      <c r="Q332" s="822"/>
      <c r="R332" s="822"/>
      <c r="S332" s="822"/>
      <c r="T332" s="397"/>
      <c r="U332" s="397"/>
    </row>
    <row r="333" spans="2:21" s="7" customFormat="1" ht="12.75" customHeight="1" x14ac:dyDescent="0.15">
      <c r="B333" s="822"/>
      <c r="C333" s="822"/>
      <c r="D333" s="822"/>
      <c r="E333" s="822" t="s">
        <v>551</v>
      </c>
      <c r="F333" s="822">
        <v>4.8826000000000001</v>
      </c>
      <c r="G333" s="822">
        <v>5.1299000000000001</v>
      </c>
      <c r="H333" s="823">
        <v>4.0335400000000003</v>
      </c>
      <c r="I333" s="822"/>
      <c r="J333" s="822"/>
      <c r="K333" s="822"/>
      <c r="L333" s="822"/>
      <c r="M333" s="822"/>
      <c r="N333" s="822"/>
      <c r="O333" s="822"/>
      <c r="P333" s="822"/>
      <c r="Q333" s="822"/>
      <c r="R333" s="822"/>
      <c r="S333" s="822"/>
      <c r="T333" s="397"/>
      <c r="U333" s="397"/>
    </row>
    <row r="334" spans="2:21" s="7" customFormat="1" x14ac:dyDescent="0.15">
      <c r="B334" s="822"/>
      <c r="C334" s="822"/>
      <c r="D334" s="822"/>
      <c r="E334" s="822"/>
      <c r="F334" s="822"/>
      <c r="G334" s="822"/>
      <c r="H334" s="822"/>
      <c r="I334" s="822"/>
      <c r="J334" s="822"/>
      <c r="K334" s="822"/>
      <c r="L334" s="822"/>
      <c r="M334" s="822"/>
      <c r="N334" s="822"/>
      <c r="O334" s="822"/>
      <c r="P334" s="822"/>
      <c r="Q334" s="822"/>
      <c r="R334" s="822"/>
      <c r="S334" s="822"/>
      <c r="T334" s="397"/>
      <c r="U334" s="397"/>
    </row>
    <row r="335" spans="2:21" s="7" customFormat="1" x14ac:dyDescent="0.15">
      <c r="B335" s="822"/>
      <c r="C335" s="822"/>
      <c r="D335" s="822"/>
      <c r="E335" s="822"/>
      <c r="F335" s="822"/>
      <c r="G335" s="822"/>
      <c r="H335" s="822"/>
      <c r="I335" s="822"/>
      <c r="J335" s="822"/>
      <c r="K335" s="822"/>
      <c r="L335" s="822"/>
      <c r="M335" s="822"/>
      <c r="N335" s="822"/>
      <c r="O335" s="822"/>
      <c r="P335" s="822"/>
      <c r="Q335" s="822"/>
      <c r="R335" s="822"/>
      <c r="S335" s="822"/>
      <c r="T335" s="397"/>
      <c r="U335" s="397"/>
    </row>
    <row r="336" spans="2:21" s="7" customFormat="1" x14ac:dyDescent="0.15">
      <c r="B336" s="822"/>
      <c r="C336" s="822"/>
      <c r="D336" s="822"/>
      <c r="E336" s="822"/>
      <c r="F336" s="822"/>
      <c r="G336" s="822"/>
      <c r="H336" s="822"/>
      <c r="I336" s="822"/>
      <c r="J336" s="822"/>
      <c r="K336" s="822"/>
      <c r="L336" s="822"/>
      <c r="M336" s="822"/>
      <c r="N336" s="822"/>
      <c r="O336" s="822"/>
      <c r="P336" s="822"/>
      <c r="Q336" s="822"/>
      <c r="R336" s="822"/>
      <c r="S336" s="822"/>
      <c r="T336" s="397"/>
      <c r="U336" s="397"/>
    </row>
    <row r="337" spans="2:21" s="7" customFormat="1" x14ac:dyDescent="0.15">
      <c r="B337" s="822"/>
      <c r="C337" s="822"/>
      <c r="D337" s="822"/>
      <c r="E337" s="822"/>
      <c r="F337" s="822"/>
      <c r="G337" s="822"/>
      <c r="H337" s="822"/>
      <c r="I337" s="822"/>
      <c r="J337" s="822"/>
      <c r="K337" s="822"/>
      <c r="L337" s="822"/>
      <c r="M337" s="822"/>
      <c r="N337" s="822"/>
      <c r="O337" s="822"/>
      <c r="P337" s="822"/>
      <c r="Q337" s="822"/>
      <c r="R337" s="822"/>
      <c r="S337" s="822"/>
      <c r="T337" s="397"/>
      <c r="U337" s="397"/>
    </row>
    <row r="338" spans="2:21" s="7" customFormat="1" x14ac:dyDescent="0.15">
      <c r="B338" s="822"/>
      <c r="C338" s="822"/>
      <c r="D338" s="822"/>
      <c r="E338" s="822"/>
      <c r="F338" s="822"/>
      <c r="G338" s="822"/>
      <c r="H338" s="822"/>
      <c r="I338" s="822"/>
      <c r="J338" s="822"/>
      <c r="K338" s="822"/>
      <c r="L338" s="822"/>
      <c r="M338" s="822"/>
      <c r="N338" s="822"/>
      <c r="O338" s="822"/>
      <c r="P338" s="822"/>
      <c r="Q338" s="822"/>
      <c r="R338" s="822"/>
      <c r="S338" s="822"/>
      <c r="T338" s="397"/>
      <c r="U338" s="397"/>
    </row>
    <row r="339" spans="2:21" s="7" customFormat="1" x14ac:dyDescent="0.15">
      <c r="B339" s="822"/>
      <c r="C339" s="822"/>
      <c r="D339" s="822"/>
      <c r="E339" s="822"/>
      <c r="F339" s="822"/>
      <c r="G339" s="822"/>
      <c r="H339" s="822"/>
      <c r="I339" s="822"/>
      <c r="J339" s="822"/>
      <c r="K339" s="822"/>
      <c r="L339" s="822"/>
      <c r="M339" s="822"/>
      <c r="N339" s="822"/>
      <c r="O339" s="822"/>
      <c r="P339" s="822"/>
      <c r="Q339" s="822"/>
      <c r="R339" s="822"/>
      <c r="S339" s="822"/>
      <c r="T339" s="397"/>
      <c r="U339" s="397"/>
    </row>
    <row r="340" spans="2:21" s="7" customFormat="1" x14ac:dyDescent="0.15">
      <c r="B340" s="822"/>
      <c r="C340" s="822"/>
      <c r="D340" s="822"/>
      <c r="E340" s="822"/>
      <c r="F340" s="822"/>
      <c r="G340" s="822"/>
      <c r="H340" s="822"/>
      <c r="I340" s="822"/>
      <c r="J340" s="822"/>
      <c r="K340" s="822"/>
      <c r="L340" s="822"/>
      <c r="M340" s="822"/>
      <c r="N340" s="822"/>
      <c r="O340" s="822"/>
      <c r="P340" s="822"/>
      <c r="Q340" s="822"/>
      <c r="R340" s="822"/>
      <c r="S340" s="822"/>
      <c r="T340" s="397"/>
      <c r="U340" s="397"/>
    </row>
    <row r="341" spans="2:21" s="7" customFormat="1" x14ac:dyDescent="0.15">
      <c r="B341" s="822"/>
      <c r="C341" s="822"/>
      <c r="D341" s="822"/>
      <c r="E341" s="822"/>
      <c r="F341" s="822"/>
      <c r="G341" s="822"/>
      <c r="H341" s="822"/>
      <c r="I341" s="822"/>
      <c r="J341" s="822"/>
      <c r="K341" s="822"/>
      <c r="L341" s="822"/>
      <c r="M341" s="822"/>
      <c r="N341" s="822"/>
      <c r="O341" s="822"/>
      <c r="P341" s="822"/>
      <c r="Q341" s="822"/>
      <c r="R341" s="822"/>
      <c r="S341" s="822"/>
      <c r="T341" s="397"/>
      <c r="U341" s="397"/>
    </row>
    <row r="342" spans="2:21" s="7" customFormat="1" x14ac:dyDescent="0.15">
      <c r="B342" s="822"/>
      <c r="C342" s="822"/>
      <c r="D342" s="822"/>
      <c r="E342" s="824"/>
      <c r="F342" s="824"/>
      <c r="G342" s="824"/>
      <c r="H342" s="824"/>
      <c r="I342" s="824"/>
      <c r="J342" s="822"/>
      <c r="K342" s="822"/>
      <c r="L342" s="822"/>
      <c r="M342" s="822"/>
      <c r="N342" s="822"/>
      <c r="O342" s="822"/>
      <c r="P342" s="822"/>
      <c r="Q342" s="822"/>
      <c r="R342" s="822"/>
      <c r="S342" s="822"/>
      <c r="T342" s="397"/>
      <c r="U342" s="397"/>
    </row>
    <row r="343" spans="2:21" s="7" customFormat="1" x14ac:dyDescent="0.15">
      <c r="B343" s="822"/>
      <c r="C343" s="822"/>
      <c r="D343" s="822"/>
      <c r="E343" s="824"/>
      <c r="F343" s="824"/>
      <c r="G343" s="824"/>
      <c r="H343" s="824"/>
      <c r="I343" s="824"/>
      <c r="J343" s="822"/>
      <c r="K343" s="822"/>
      <c r="L343" s="822"/>
      <c r="M343" s="822"/>
      <c r="N343" s="822"/>
      <c r="O343" s="824"/>
      <c r="P343" s="824"/>
      <c r="Q343" s="822"/>
      <c r="R343" s="822"/>
      <c r="S343" s="822"/>
    </row>
    <row r="344" spans="2:21" x14ac:dyDescent="0.15">
      <c r="B344" s="824"/>
      <c r="C344" s="824"/>
      <c r="D344" s="824"/>
      <c r="E344" s="824"/>
      <c r="F344" s="824"/>
      <c r="G344" s="824"/>
      <c r="H344" s="824"/>
      <c r="I344" s="824"/>
      <c r="J344" s="824"/>
      <c r="K344" s="824"/>
      <c r="L344" s="824"/>
      <c r="M344" s="824"/>
      <c r="N344" s="824"/>
      <c r="O344" s="824"/>
      <c r="P344" s="824"/>
      <c r="Q344" s="822"/>
      <c r="R344" s="822"/>
      <c r="S344" s="824"/>
    </row>
    <row r="345" spans="2:21" x14ac:dyDescent="0.15">
      <c r="B345" s="824"/>
      <c r="C345" s="824"/>
      <c r="D345" s="824"/>
      <c r="E345" s="824"/>
      <c r="F345" s="824"/>
      <c r="G345" s="824"/>
      <c r="H345" s="824"/>
      <c r="I345" s="824"/>
      <c r="J345" s="824"/>
      <c r="K345" s="824"/>
      <c r="L345" s="824"/>
      <c r="M345" s="824"/>
      <c r="N345" s="824"/>
      <c r="O345" s="824"/>
      <c r="P345" s="824"/>
      <c r="Q345" s="822"/>
      <c r="R345" s="822"/>
      <c r="S345" s="824"/>
    </row>
    <row r="346" spans="2:21" x14ac:dyDescent="0.15">
      <c r="B346" s="824"/>
      <c r="C346" s="824"/>
      <c r="D346" s="824"/>
      <c r="E346" s="824"/>
      <c r="F346" s="824"/>
      <c r="G346" s="824"/>
      <c r="H346" s="824"/>
      <c r="I346" s="824"/>
      <c r="J346" s="824"/>
      <c r="K346" s="824"/>
      <c r="L346" s="824"/>
      <c r="M346" s="824"/>
      <c r="N346" s="824"/>
      <c r="O346" s="824"/>
      <c r="P346" s="824"/>
      <c r="Q346" s="822"/>
      <c r="R346" s="822"/>
      <c r="S346" s="824"/>
    </row>
    <row r="347" spans="2:21" x14ac:dyDescent="0.15">
      <c r="B347" s="824"/>
      <c r="C347" s="824"/>
      <c r="D347" s="824"/>
      <c r="E347" s="824"/>
      <c r="F347" s="824"/>
      <c r="G347" s="824"/>
      <c r="H347" s="824"/>
      <c r="I347" s="824"/>
      <c r="J347" s="824"/>
      <c r="K347" s="824"/>
      <c r="L347" s="824"/>
      <c r="M347" s="824"/>
      <c r="N347" s="824"/>
      <c r="O347" s="824"/>
      <c r="P347" s="824"/>
      <c r="Q347" s="822"/>
      <c r="R347" s="822"/>
      <c r="S347" s="824"/>
    </row>
    <row r="348" spans="2:21" x14ac:dyDescent="0.15">
      <c r="B348" s="824"/>
      <c r="C348" s="824"/>
      <c r="D348" s="824"/>
      <c r="E348" s="824"/>
      <c r="F348" s="824"/>
      <c r="G348" s="824"/>
      <c r="H348" s="824"/>
      <c r="I348" s="824"/>
      <c r="J348" s="824"/>
      <c r="K348" s="824"/>
      <c r="L348" s="824"/>
      <c r="M348" s="824"/>
      <c r="N348" s="824"/>
      <c r="O348" s="824"/>
      <c r="P348" s="824"/>
      <c r="Q348" s="822"/>
      <c r="R348" s="822"/>
      <c r="S348" s="824"/>
    </row>
    <row r="349" spans="2:21" x14ac:dyDescent="0.15">
      <c r="B349" s="824"/>
      <c r="C349" s="824"/>
      <c r="D349" s="824"/>
      <c r="E349" s="824"/>
      <c r="F349" s="824"/>
      <c r="G349" s="824"/>
      <c r="H349" s="824"/>
      <c r="I349" s="824"/>
      <c r="J349" s="824"/>
      <c r="K349" s="824"/>
      <c r="L349" s="824"/>
      <c r="M349" s="824"/>
      <c r="N349" s="824"/>
      <c r="O349" s="824"/>
      <c r="P349" s="824"/>
      <c r="Q349" s="822"/>
      <c r="R349" s="822"/>
      <c r="S349" s="824"/>
    </row>
    <row r="350" spans="2:21" x14ac:dyDescent="0.15">
      <c r="B350" s="824"/>
      <c r="C350" s="824"/>
      <c r="D350" s="824"/>
      <c r="E350" s="824"/>
      <c r="F350" s="824"/>
      <c r="G350" s="824"/>
      <c r="H350" s="824"/>
      <c r="I350" s="824"/>
      <c r="J350" s="824"/>
      <c r="K350" s="824"/>
      <c r="L350" s="824"/>
      <c r="M350" s="824"/>
      <c r="N350" s="824"/>
      <c r="O350" s="824"/>
      <c r="P350" s="824"/>
      <c r="Q350" s="822"/>
      <c r="R350" s="822"/>
      <c r="S350" s="824"/>
    </row>
    <row r="351" spans="2:21" x14ac:dyDescent="0.15">
      <c r="B351" s="824"/>
      <c r="C351" s="824"/>
      <c r="D351" s="824"/>
      <c r="E351" s="824"/>
      <c r="F351" s="824"/>
      <c r="G351" s="824"/>
      <c r="H351" s="824"/>
      <c r="I351" s="824"/>
      <c r="J351" s="824"/>
      <c r="K351" s="824"/>
      <c r="L351" s="824"/>
      <c r="M351" s="824"/>
      <c r="N351" s="824"/>
      <c r="O351" s="824"/>
      <c r="P351" s="824"/>
      <c r="Q351" s="822"/>
      <c r="R351" s="822"/>
      <c r="S351" s="824"/>
    </row>
    <row r="352" spans="2:21" x14ac:dyDescent="0.15">
      <c r="B352" s="824"/>
      <c r="C352" s="824"/>
      <c r="D352" s="824"/>
      <c r="E352" s="824"/>
      <c r="F352" s="824"/>
      <c r="G352" s="824"/>
      <c r="H352" s="824"/>
      <c r="I352" s="824"/>
      <c r="J352" s="824"/>
      <c r="K352" s="824"/>
      <c r="L352" s="824"/>
      <c r="M352" s="824"/>
      <c r="N352" s="824"/>
      <c r="O352" s="824"/>
      <c r="P352" s="824"/>
      <c r="Q352" s="822"/>
      <c r="R352" s="822"/>
      <c r="S352" s="824"/>
    </row>
    <row r="353" spans="2:19" x14ac:dyDescent="0.15">
      <c r="B353" s="824"/>
      <c r="C353" s="824"/>
      <c r="D353" s="824"/>
      <c r="E353" s="824"/>
      <c r="F353" s="824"/>
      <c r="G353" s="824"/>
      <c r="H353" s="824"/>
      <c r="I353" s="824"/>
      <c r="J353" s="824"/>
      <c r="K353" s="824"/>
      <c r="L353" s="824"/>
      <c r="M353" s="824"/>
      <c r="N353" s="824"/>
      <c r="O353" s="824"/>
      <c r="P353" s="824"/>
      <c r="Q353" s="824"/>
      <c r="R353" s="824"/>
      <c r="S353" s="824"/>
    </row>
    <row r="354" spans="2:19" x14ac:dyDescent="0.15">
      <c r="B354" s="824"/>
      <c r="C354" s="824"/>
      <c r="D354" s="824"/>
      <c r="E354" s="824"/>
      <c r="F354" s="824"/>
      <c r="G354" s="824"/>
      <c r="H354" s="824"/>
      <c r="I354" s="824"/>
      <c r="J354" s="824"/>
      <c r="K354" s="824"/>
      <c r="L354" s="824"/>
      <c r="M354" s="824"/>
      <c r="N354" s="824"/>
      <c r="O354" s="824"/>
      <c r="P354" s="824"/>
      <c r="Q354" s="824"/>
      <c r="R354" s="824"/>
      <c r="S354" s="824"/>
    </row>
    <row r="355" spans="2:19" x14ac:dyDescent="0.15">
      <c r="B355" s="824"/>
      <c r="C355" s="824"/>
      <c r="D355" s="824"/>
      <c r="E355" s="824"/>
      <c r="F355" s="824"/>
      <c r="G355" s="824"/>
      <c r="H355" s="824"/>
      <c r="I355" s="824"/>
      <c r="J355" s="824"/>
      <c r="K355" s="824"/>
      <c r="L355" s="824"/>
      <c r="M355" s="824"/>
      <c r="N355" s="824"/>
      <c r="O355" s="824"/>
      <c r="P355" s="824"/>
      <c r="Q355" s="824"/>
      <c r="R355" s="824"/>
      <c r="S355" s="824"/>
    </row>
    <row r="356" spans="2:19" x14ac:dyDescent="0.15">
      <c r="B356" s="824"/>
      <c r="C356" s="824"/>
      <c r="D356" s="824"/>
      <c r="E356" s="824"/>
      <c r="F356" s="824"/>
      <c r="G356" s="824"/>
      <c r="H356" s="824"/>
      <c r="I356" s="824"/>
      <c r="J356" s="824"/>
      <c r="K356" s="824"/>
      <c r="L356" s="824"/>
      <c r="M356" s="824"/>
      <c r="N356" s="824"/>
      <c r="O356" s="824"/>
      <c r="P356" s="824"/>
      <c r="Q356" s="824"/>
      <c r="R356" s="824"/>
      <c r="S356" s="824"/>
    </row>
    <row r="357" spans="2:19" x14ac:dyDescent="0.15">
      <c r="B357" s="824"/>
      <c r="C357" s="824"/>
      <c r="D357" s="824"/>
      <c r="E357" s="824"/>
      <c r="F357" s="824"/>
      <c r="G357" s="824"/>
      <c r="H357" s="824"/>
      <c r="I357" s="824"/>
      <c r="J357" s="824"/>
      <c r="K357" s="824"/>
      <c r="L357" s="824"/>
      <c r="M357" s="824"/>
      <c r="N357" s="824"/>
      <c r="O357" s="824"/>
      <c r="P357" s="824"/>
      <c r="Q357" s="824"/>
      <c r="R357" s="824"/>
      <c r="S357" s="824"/>
    </row>
    <row r="358" spans="2:19" x14ac:dyDescent="0.15">
      <c r="B358" s="824"/>
      <c r="C358" s="824"/>
      <c r="D358" s="824"/>
      <c r="E358" s="824"/>
      <c r="F358" s="824"/>
      <c r="G358" s="824"/>
      <c r="H358" s="824"/>
      <c r="I358" s="824"/>
      <c r="J358" s="824"/>
      <c r="K358" s="824"/>
      <c r="L358" s="824"/>
      <c r="M358" s="824"/>
      <c r="N358" s="824"/>
      <c r="O358" s="824"/>
      <c r="P358" s="824"/>
      <c r="Q358" s="824"/>
      <c r="R358" s="824"/>
      <c r="S358" s="824"/>
    </row>
    <row r="359" spans="2:19" x14ac:dyDescent="0.15">
      <c r="B359" s="824"/>
      <c r="C359" s="824"/>
      <c r="D359" s="824"/>
      <c r="E359" s="824"/>
      <c r="F359" s="824"/>
      <c r="G359" s="824"/>
      <c r="H359" s="824"/>
      <c r="I359" s="824"/>
      <c r="J359" s="824"/>
      <c r="K359" s="824"/>
      <c r="L359" s="824"/>
      <c r="M359" s="824"/>
      <c r="N359" s="824"/>
      <c r="O359" s="824"/>
      <c r="P359" s="824"/>
      <c r="Q359" s="824"/>
      <c r="R359" s="824"/>
      <c r="S359" s="824"/>
    </row>
    <row r="360" spans="2:19" x14ac:dyDescent="0.15">
      <c r="B360" s="824"/>
      <c r="C360" s="824"/>
      <c r="D360" s="824"/>
      <c r="E360" s="824"/>
      <c r="F360" s="824"/>
      <c r="G360" s="824"/>
      <c r="H360" s="824"/>
      <c r="I360" s="824"/>
      <c r="J360" s="824"/>
      <c r="K360" s="824"/>
      <c r="L360" s="824"/>
      <c r="M360" s="824"/>
      <c r="N360" s="824"/>
      <c r="O360" s="824"/>
      <c r="P360" s="824"/>
      <c r="Q360" s="824"/>
      <c r="R360" s="824"/>
      <c r="S360" s="824"/>
    </row>
    <row r="361" spans="2:19" x14ac:dyDescent="0.15">
      <c r="B361" s="824"/>
      <c r="C361" s="824"/>
      <c r="D361" s="824"/>
      <c r="E361" s="824"/>
      <c r="F361" s="824"/>
      <c r="G361" s="824"/>
      <c r="H361" s="824"/>
      <c r="I361" s="824"/>
      <c r="J361" s="824"/>
      <c r="K361" s="824"/>
      <c r="L361" s="824"/>
      <c r="M361" s="824"/>
      <c r="N361" s="824"/>
      <c r="O361" s="824"/>
      <c r="P361" s="824"/>
      <c r="Q361" s="824"/>
      <c r="R361" s="824"/>
      <c r="S361" s="824"/>
    </row>
    <row r="362" spans="2:19" x14ac:dyDescent="0.15">
      <c r="B362" s="824"/>
      <c r="C362" s="824"/>
      <c r="D362" s="824"/>
      <c r="E362" s="824"/>
      <c r="F362" s="824"/>
      <c r="G362" s="824"/>
      <c r="H362" s="824"/>
      <c r="I362" s="824"/>
      <c r="J362" s="824"/>
      <c r="K362" s="824"/>
      <c r="L362" s="824"/>
      <c r="M362" s="824"/>
      <c r="N362" s="824"/>
      <c r="O362" s="824"/>
      <c r="P362" s="824"/>
      <c r="Q362" s="824"/>
      <c r="R362" s="824"/>
      <c r="S362" s="824"/>
    </row>
    <row r="363" spans="2:19" x14ac:dyDescent="0.15">
      <c r="B363" s="824"/>
      <c r="C363" s="824"/>
      <c r="D363" s="824"/>
      <c r="E363" s="824"/>
      <c r="F363" s="824"/>
      <c r="G363" s="824"/>
      <c r="H363" s="824"/>
      <c r="I363" s="824"/>
      <c r="J363" s="824"/>
      <c r="K363" s="824"/>
      <c r="L363" s="824"/>
      <c r="M363" s="824"/>
      <c r="N363" s="824"/>
      <c r="O363" s="824"/>
      <c r="P363" s="824"/>
      <c r="Q363" s="824"/>
      <c r="R363" s="824"/>
    </row>
    <row r="364" spans="2:19" x14ac:dyDescent="0.15">
      <c r="B364" s="824"/>
      <c r="C364" s="824"/>
      <c r="D364" s="824"/>
      <c r="E364" s="824"/>
      <c r="F364" s="824"/>
      <c r="G364" s="824"/>
      <c r="H364" s="824"/>
      <c r="I364" s="824"/>
      <c r="J364" s="824"/>
      <c r="K364" s="824"/>
      <c r="L364" s="824"/>
      <c r="M364" s="824"/>
      <c r="N364" s="824"/>
      <c r="O364" s="824"/>
      <c r="P364" s="824"/>
      <c r="Q364" s="824"/>
    </row>
    <row r="365" spans="2:19" x14ac:dyDescent="0.15">
      <c r="B365" s="824"/>
      <c r="C365" s="824"/>
      <c r="D365" s="824"/>
      <c r="E365" s="824"/>
      <c r="F365" s="824"/>
      <c r="G365" s="824"/>
      <c r="H365" s="824"/>
      <c r="I365" s="824"/>
      <c r="J365" s="824"/>
      <c r="K365" s="824"/>
      <c r="L365" s="824"/>
      <c r="M365" s="824"/>
      <c r="N365" s="824"/>
      <c r="O365" s="824"/>
      <c r="P365" s="824"/>
      <c r="Q365" s="824"/>
    </row>
    <row r="366" spans="2:19" x14ac:dyDescent="0.15">
      <c r="B366" s="824"/>
      <c r="C366" s="824"/>
      <c r="D366" s="824"/>
      <c r="E366" s="824"/>
      <c r="F366" s="824"/>
      <c r="G366" s="824"/>
      <c r="H366" s="824"/>
      <c r="I366" s="824"/>
      <c r="J366" s="824"/>
      <c r="K366" s="824"/>
      <c r="L366" s="824"/>
      <c r="M366" s="824"/>
      <c r="N366" s="824"/>
      <c r="O366" s="824"/>
      <c r="P366" s="824"/>
      <c r="Q366" s="824"/>
    </row>
    <row r="367" spans="2:19" x14ac:dyDescent="0.15">
      <c r="B367" s="824"/>
      <c r="C367" s="824"/>
      <c r="D367" s="824"/>
      <c r="E367" s="824"/>
      <c r="F367" s="824"/>
      <c r="G367" s="824"/>
      <c r="H367" s="824"/>
      <c r="I367" s="824"/>
      <c r="J367" s="824"/>
      <c r="K367" s="824"/>
      <c r="L367" s="824"/>
      <c r="M367" s="824"/>
      <c r="N367" s="824"/>
      <c r="O367" s="824"/>
      <c r="P367" s="824"/>
      <c r="Q367" s="824"/>
    </row>
    <row r="368" spans="2:19" x14ac:dyDescent="0.15">
      <c r="B368" s="824"/>
      <c r="C368" s="824"/>
      <c r="D368" s="824"/>
      <c r="E368" s="824"/>
      <c r="F368" s="824"/>
      <c r="G368" s="824"/>
      <c r="H368" s="824"/>
      <c r="I368" s="824"/>
      <c r="J368" s="824"/>
      <c r="K368" s="824"/>
      <c r="L368" s="824"/>
      <c r="M368" s="824"/>
      <c r="N368" s="824"/>
      <c r="O368" s="824"/>
      <c r="P368" s="824"/>
      <c r="Q368" s="824"/>
    </row>
    <row r="369" spans="2:17" x14ac:dyDescent="0.15">
      <c r="B369" s="824"/>
      <c r="C369" s="824"/>
      <c r="D369" s="824"/>
      <c r="E369" s="824"/>
      <c r="F369" s="824"/>
      <c r="G369" s="824"/>
      <c r="H369" s="824"/>
      <c r="I369" s="824"/>
      <c r="J369" s="824"/>
      <c r="K369" s="824"/>
      <c r="L369" s="824"/>
      <c r="M369" s="824"/>
      <c r="N369" s="824"/>
      <c r="O369" s="824"/>
      <c r="P369" s="824"/>
      <c r="Q369" s="824"/>
    </row>
    <row r="370" spans="2:17" x14ac:dyDescent="0.15">
      <c r="B370" s="824"/>
      <c r="C370" s="824"/>
      <c r="D370" s="824"/>
      <c r="E370" s="824"/>
      <c r="F370" s="824"/>
      <c r="G370" s="824"/>
      <c r="H370" s="824"/>
      <c r="I370" s="824"/>
      <c r="J370" s="824"/>
      <c r="K370" s="824"/>
      <c r="L370" s="824"/>
      <c r="M370" s="824"/>
      <c r="N370" s="824"/>
      <c r="O370" s="824"/>
      <c r="P370" s="824"/>
      <c r="Q370" s="824"/>
    </row>
    <row r="371" spans="2:17" x14ac:dyDescent="0.15">
      <c r="B371" s="824"/>
      <c r="C371" s="824"/>
      <c r="D371" s="824"/>
      <c r="E371" s="824"/>
      <c r="F371" s="824"/>
      <c r="G371" s="824"/>
      <c r="H371" s="824"/>
      <c r="I371" s="824"/>
      <c r="J371" s="824"/>
      <c r="K371" s="824"/>
      <c r="L371" s="824"/>
      <c r="M371" s="824"/>
      <c r="N371" s="824"/>
      <c r="O371" s="824"/>
      <c r="P371" s="824"/>
      <c r="Q371" s="824"/>
    </row>
    <row r="372" spans="2:17" x14ac:dyDescent="0.15">
      <c r="B372" s="824"/>
      <c r="C372" s="824"/>
      <c r="D372" s="824"/>
      <c r="E372" s="824"/>
      <c r="F372" s="824"/>
      <c r="G372" s="824"/>
      <c r="H372" s="824"/>
      <c r="I372" s="824"/>
      <c r="J372" s="824"/>
      <c r="K372" s="824"/>
      <c r="L372" s="824"/>
      <c r="M372" s="824"/>
      <c r="N372" s="824"/>
      <c r="O372" s="824"/>
      <c r="P372" s="824"/>
      <c r="Q372" s="824"/>
    </row>
    <row r="373" spans="2:17" x14ac:dyDescent="0.15">
      <c r="B373" s="824"/>
      <c r="C373" s="824"/>
      <c r="D373" s="824"/>
      <c r="E373" s="824"/>
      <c r="F373" s="824"/>
      <c r="G373" s="824"/>
      <c r="H373" s="824"/>
      <c r="I373" s="824"/>
      <c r="J373" s="824"/>
      <c r="K373" s="824"/>
      <c r="L373" s="824"/>
      <c r="M373" s="824"/>
      <c r="N373" s="824"/>
      <c r="O373" s="824"/>
      <c r="P373" s="824"/>
      <c r="Q373" s="824"/>
    </row>
    <row r="374" spans="2:17" x14ac:dyDescent="0.15">
      <c r="B374" s="824"/>
      <c r="C374" s="824"/>
      <c r="D374" s="824"/>
      <c r="E374" s="824"/>
      <c r="F374" s="824"/>
      <c r="G374" s="824"/>
      <c r="H374" s="824"/>
      <c r="I374" s="824"/>
      <c r="J374" s="824"/>
      <c r="K374" s="824"/>
      <c r="L374" s="824"/>
      <c r="M374" s="824"/>
      <c r="N374" s="824"/>
      <c r="O374" s="824"/>
      <c r="P374" s="824"/>
      <c r="Q374" s="824"/>
    </row>
    <row r="375" spans="2:17" x14ac:dyDescent="0.15">
      <c r="B375" s="824"/>
      <c r="C375" s="824"/>
      <c r="D375" s="824"/>
      <c r="E375" s="824"/>
      <c r="F375" s="824"/>
      <c r="G375" s="824"/>
      <c r="H375" s="824"/>
      <c r="I375" s="824"/>
      <c r="J375" s="824"/>
      <c r="K375" s="824"/>
      <c r="L375" s="824"/>
      <c r="M375" s="824"/>
      <c r="N375" s="824"/>
      <c r="O375" s="824"/>
      <c r="P375" s="824"/>
      <c r="Q375" s="824"/>
    </row>
    <row r="376" spans="2:17" x14ac:dyDescent="0.15">
      <c r="B376" s="824"/>
      <c r="C376" s="824"/>
      <c r="D376" s="824"/>
      <c r="E376" s="824"/>
      <c r="F376" s="824"/>
      <c r="G376" s="824"/>
      <c r="H376" s="824"/>
      <c r="I376" s="824"/>
      <c r="J376" s="824"/>
      <c r="K376" s="824"/>
      <c r="L376" s="824"/>
      <c r="M376" s="824"/>
      <c r="N376" s="824"/>
      <c r="O376" s="824"/>
      <c r="P376" s="824"/>
      <c r="Q376" s="824"/>
    </row>
    <row r="377" spans="2:17" x14ac:dyDescent="0.15">
      <c r="B377" s="824"/>
      <c r="C377" s="824"/>
      <c r="D377" s="824"/>
      <c r="E377" s="824"/>
      <c r="F377" s="824"/>
      <c r="G377" s="824"/>
      <c r="H377" s="824"/>
      <c r="I377" s="824"/>
      <c r="J377" s="824"/>
      <c r="K377" s="824"/>
      <c r="L377" s="824"/>
      <c r="M377" s="824"/>
      <c r="N377" s="824"/>
      <c r="O377" s="824"/>
      <c r="P377" s="824"/>
      <c r="Q377" s="824"/>
    </row>
    <row r="378" spans="2:17" x14ac:dyDescent="0.15">
      <c r="Q378" s="824"/>
    </row>
  </sheetData>
  <mergeCells count="25">
    <mergeCell ref="O75:Q75"/>
    <mergeCell ref="M108:N108"/>
    <mergeCell ref="R138:S138"/>
    <mergeCell ref="R139:S139"/>
    <mergeCell ref="H35:J35"/>
    <mergeCell ref="A98:K98"/>
    <mergeCell ref="A133:K133"/>
    <mergeCell ref="A135:K135"/>
    <mergeCell ref="A4:K4"/>
    <mergeCell ref="A5:K5"/>
    <mergeCell ref="A66:K66"/>
    <mergeCell ref="A67:K67"/>
    <mergeCell ref="A97:K97"/>
    <mergeCell ref="C35:E35"/>
    <mergeCell ref="J296:K296"/>
    <mergeCell ref="E134:H134"/>
    <mergeCell ref="E167:H167"/>
    <mergeCell ref="E168:H168"/>
    <mergeCell ref="E166:H166"/>
    <mergeCell ref="E288:F288"/>
    <mergeCell ref="E281:G281"/>
    <mergeCell ref="A232:K232"/>
    <mergeCell ref="A233:K233"/>
    <mergeCell ref="J295:K295"/>
    <mergeCell ref="F201:H201"/>
  </mergeCells>
  <phoneticPr fontId="2"/>
  <pageMargins left="0.74" right="0.15748031496062992" top="0.52" bottom="0.19685039370078741" header="0.11811023622047245" footer="0.35433070866141736"/>
  <pageSetup paperSize="9" scale="92" orientation="portrait" r:id="rId1"/>
  <headerFooter alignWithMargins="0">
    <oddFooter>&amp;C&amp;"ＭＳ 明朝,標準"&amp;P</oddFooter>
  </headerFooter>
  <rowBreaks count="3" manualBreakCount="3">
    <brk id="62" max="10" man="1"/>
    <brk id="128" max="10" man="1"/>
    <brk id="196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42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2.625" style="31" customWidth="1"/>
    <col min="2" max="7" width="12.375" style="31" customWidth="1"/>
    <col min="8" max="16384" width="9" style="31"/>
  </cols>
  <sheetData>
    <row r="1" spans="1:8" ht="21" x14ac:dyDescent="0.15">
      <c r="A1" s="1035" t="s">
        <v>108</v>
      </c>
      <c r="B1" s="1045"/>
      <c r="C1" s="1045"/>
      <c r="D1" s="1045"/>
      <c r="E1" s="1045"/>
      <c r="F1" s="1045"/>
      <c r="G1" s="1045"/>
    </row>
    <row r="2" spans="1:8" ht="12.75" customHeight="1" x14ac:dyDescent="0.15">
      <c r="A2" s="8"/>
      <c r="B2" s="8"/>
      <c r="C2" s="8"/>
      <c r="D2" s="8"/>
      <c r="E2" s="1044" t="s">
        <v>496</v>
      </c>
      <c r="F2" s="1044"/>
      <c r="G2" s="1044"/>
    </row>
    <row r="3" spans="1:8" ht="15" customHeight="1" x14ac:dyDescent="0.15">
      <c r="A3" s="1046" t="s">
        <v>414</v>
      </c>
      <c r="B3" s="1048" t="s">
        <v>109</v>
      </c>
      <c r="C3" s="1049"/>
      <c r="D3" s="1049"/>
      <c r="E3" s="74" t="s">
        <v>110</v>
      </c>
      <c r="F3" s="1050" t="s">
        <v>111</v>
      </c>
      <c r="G3" s="63" t="s">
        <v>112</v>
      </c>
    </row>
    <row r="4" spans="1:8" ht="15" customHeight="1" x14ac:dyDescent="0.15">
      <c r="A4" s="1047"/>
      <c r="B4" s="448" t="s">
        <v>113</v>
      </c>
      <c r="C4" s="445" t="s">
        <v>5</v>
      </c>
      <c r="D4" s="445" t="s">
        <v>6</v>
      </c>
      <c r="E4" s="446" t="s">
        <v>536</v>
      </c>
      <c r="F4" s="1051"/>
      <c r="G4" s="447" t="s">
        <v>114</v>
      </c>
    </row>
    <row r="5" spans="1:8" ht="13.5" customHeight="1" x14ac:dyDescent="0.15">
      <c r="A5" s="463" t="s">
        <v>637</v>
      </c>
      <c r="B5" s="598">
        <v>12704</v>
      </c>
      <c r="C5" s="599">
        <v>6161</v>
      </c>
      <c r="D5" s="599">
        <v>6543</v>
      </c>
      <c r="E5" s="600" t="s">
        <v>609</v>
      </c>
      <c r="F5" s="601">
        <v>2761</v>
      </c>
      <c r="G5" s="602">
        <v>4.6012313999999996</v>
      </c>
    </row>
    <row r="6" spans="1:8" ht="13.5" customHeight="1" x14ac:dyDescent="0.15">
      <c r="A6" s="451" t="s">
        <v>607</v>
      </c>
      <c r="B6" s="598">
        <v>12569</v>
      </c>
      <c r="C6" s="599">
        <v>6077</v>
      </c>
      <c r="D6" s="599">
        <v>6492</v>
      </c>
      <c r="E6" s="603">
        <v>-1.0626599999999999</v>
      </c>
      <c r="F6" s="604" t="s">
        <v>651</v>
      </c>
      <c r="G6" s="605" t="s">
        <v>73</v>
      </c>
    </row>
    <row r="7" spans="1:8" ht="13.5" customHeight="1" x14ac:dyDescent="0.15">
      <c r="A7" s="451" t="s">
        <v>636</v>
      </c>
      <c r="B7" s="598">
        <v>12857</v>
      </c>
      <c r="C7" s="599">
        <v>6042</v>
      </c>
      <c r="D7" s="599">
        <v>6815</v>
      </c>
      <c r="E7" s="603">
        <v>2.29135</v>
      </c>
      <c r="F7" s="604" t="s">
        <v>73</v>
      </c>
      <c r="G7" s="605" t="s">
        <v>73</v>
      </c>
    </row>
    <row r="8" spans="1:8" ht="13.5" customHeight="1" x14ac:dyDescent="0.15">
      <c r="A8" s="463" t="s">
        <v>608</v>
      </c>
      <c r="B8" s="598">
        <v>13346</v>
      </c>
      <c r="C8" s="599">
        <v>6351</v>
      </c>
      <c r="D8" s="599">
        <v>6995</v>
      </c>
      <c r="E8" s="606">
        <v>3.8</v>
      </c>
      <c r="F8" s="601">
        <v>2964</v>
      </c>
      <c r="G8" s="602">
        <v>4.5</v>
      </c>
    </row>
    <row r="9" spans="1:8" s="33" customFormat="1" ht="13.5" customHeight="1" x14ac:dyDescent="0.15">
      <c r="A9" s="451" t="s">
        <v>115</v>
      </c>
      <c r="B9" s="449">
        <v>12825</v>
      </c>
      <c r="C9" s="75">
        <v>5921</v>
      </c>
      <c r="D9" s="75">
        <v>6904</v>
      </c>
      <c r="E9" s="76">
        <v>-3.9037913981717369</v>
      </c>
      <c r="F9" s="75">
        <v>2896</v>
      </c>
      <c r="G9" s="77">
        <v>4.4000000000000004</v>
      </c>
    </row>
    <row r="10" spans="1:8" s="33" customFormat="1" ht="13.5" customHeight="1" x14ac:dyDescent="0.15">
      <c r="A10" s="451" t="s">
        <v>116</v>
      </c>
      <c r="B10" s="449" t="s">
        <v>560</v>
      </c>
      <c r="C10" s="75" t="s">
        <v>73</v>
      </c>
      <c r="D10" s="75" t="s">
        <v>73</v>
      </c>
      <c r="E10" s="76" t="s">
        <v>863</v>
      </c>
      <c r="F10" s="75" t="s">
        <v>73</v>
      </c>
      <c r="G10" s="77" t="s">
        <v>73</v>
      </c>
    </row>
    <row r="11" spans="1:8" s="33" customFormat="1" ht="13.5" customHeight="1" x14ac:dyDescent="0.15">
      <c r="A11" s="451" t="s">
        <v>117</v>
      </c>
      <c r="B11" s="449">
        <v>15930</v>
      </c>
      <c r="C11" s="75">
        <v>7625</v>
      </c>
      <c r="D11" s="75">
        <v>8305</v>
      </c>
      <c r="E11" s="76" t="s">
        <v>73</v>
      </c>
      <c r="F11" s="75">
        <v>3488</v>
      </c>
      <c r="G11" s="77">
        <v>4.5670871559633026</v>
      </c>
    </row>
    <row r="12" spans="1:8" s="33" customFormat="1" ht="13.5" customHeight="1" x14ac:dyDescent="0.15">
      <c r="A12" s="451" t="s">
        <v>118</v>
      </c>
      <c r="B12" s="449">
        <v>24328</v>
      </c>
      <c r="C12" s="75">
        <v>11626</v>
      </c>
      <c r="D12" s="75">
        <v>12702</v>
      </c>
      <c r="E12" s="76">
        <v>52.718141870684242</v>
      </c>
      <c r="F12" s="75">
        <v>5363</v>
      </c>
      <c r="G12" s="77">
        <v>4.5362670147305613</v>
      </c>
    </row>
    <row r="13" spans="1:8" s="33" customFormat="1" ht="13.5" customHeight="1" x14ac:dyDescent="0.15">
      <c r="A13" s="451" t="s">
        <v>119</v>
      </c>
      <c r="B13" s="449">
        <v>29501</v>
      </c>
      <c r="C13" s="75">
        <v>13977</v>
      </c>
      <c r="D13" s="75">
        <v>15524</v>
      </c>
      <c r="E13" s="76">
        <v>21.263564616902332</v>
      </c>
      <c r="F13" s="75">
        <v>7680</v>
      </c>
      <c r="G13" s="77">
        <v>3.8412760416666667</v>
      </c>
    </row>
    <row r="14" spans="1:8" s="33" customFormat="1" ht="13.5" customHeight="1" x14ac:dyDescent="0.15">
      <c r="A14" s="451" t="s">
        <v>120</v>
      </c>
      <c r="B14" s="449">
        <v>34573</v>
      </c>
      <c r="C14" s="75">
        <v>16475</v>
      </c>
      <c r="D14" s="75">
        <v>18098</v>
      </c>
      <c r="E14" s="76">
        <v>17.192637537710588</v>
      </c>
      <c r="F14" s="75">
        <v>8269</v>
      </c>
      <c r="G14" s="77">
        <v>4.1810376103519165</v>
      </c>
      <c r="H14" s="78"/>
    </row>
    <row r="15" spans="1:8" s="33" customFormat="1" ht="13.5" customHeight="1" x14ac:dyDescent="0.15">
      <c r="A15" s="451" t="s">
        <v>121</v>
      </c>
      <c r="B15" s="449">
        <v>39390</v>
      </c>
      <c r="C15" s="75">
        <v>18869</v>
      </c>
      <c r="D15" s="75">
        <v>20521</v>
      </c>
      <c r="E15" s="76">
        <v>13.932837763572731</v>
      </c>
      <c r="F15" s="75">
        <v>9341</v>
      </c>
      <c r="G15" s="77">
        <v>4.2168932662455836</v>
      </c>
    </row>
    <row r="16" spans="1:8" s="33" customFormat="1" ht="13.5" customHeight="1" x14ac:dyDescent="0.15">
      <c r="A16" s="451" t="s">
        <v>122</v>
      </c>
      <c r="B16" s="449">
        <v>53835</v>
      </c>
      <c r="C16" s="75">
        <v>26472</v>
      </c>
      <c r="D16" s="75">
        <v>27363</v>
      </c>
      <c r="E16" s="76">
        <v>36.671744097486666</v>
      </c>
      <c r="F16" s="75">
        <v>13967</v>
      </c>
      <c r="G16" s="77">
        <v>3.8544426147347317</v>
      </c>
    </row>
    <row r="17" spans="1:7" s="33" customFormat="1" ht="13.5" customHeight="1" x14ac:dyDescent="0.15">
      <c r="A17" s="451" t="s">
        <v>123</v>
      </c>
      <c r="B17" s="449">
        <v>62549</v>
      </c>
      <c r="C17" s="75">
        <v>30796</v>
      </c>
      <c r="D17" s="75">
        <v>31753</v>
      </c>
      <c r="E17" s="76">
        <v>16.186495774124641</v>
      </c>
      <c r="F17" s="75">
        <v>17619</v>
      </c>
      <c r="G17" s="77">
        <v>3.5500879732107382</v>
      </c>
    </row>
    <row r="18" spans="1:7" s="33" customFormat="1" ht="13.5" customHeight="1" x14ac:dyDescent="0.15">
      <c r="A18" s="451" t="s">
        <v>16</v>
      </c>
      <c r="B18" s="449">
        <v>69206</v>
      </c>
      <c r="C18" s="75">
        <v>34455</v>
      </c>
      <c r="D18" s="75">
        <v>34751</v>
      </c>
      <c r="E18" s="76">
        <v>10.642856000895298</v>
      </c>
      <c r="F18" s="75">
        <v>20929</v>
      </c>
      <c r="G18" s="77">
        <v>3.3067036169907782</v>
      </c>
    </row>
    <row r="19" spans="1:7" s="33" customFormat="1" ht="13.5" customHeight="1" x14ac:dyDescent="0.15">
      <c r="A19" s="451" t="s">
        <v>18</v>
      </c>
      <c r="B19" s="449">
        <v>75905</v>
      </c>
      <c r="C19" s="75">
        <v>37362</v>
      </c>
      <c r="D19" s="75">
        <v>38543</v>
      </c>
      <c r="E19" s="76">
        <v>9.6797965494321314</v>
      </c>
      <c r="F19" s="75">
        <v>24467</v>
      </c>
      <c r="G19" s="77">
        <v>3.1023419299464585</v>
      </c>
    </row>
    <row r="20" spans="1:7" s="33" customFormat="1" ht="13.5" customHeight="1" x14ac:dyDescent="0.15">
      <c r="A20" s="451" t="s">
        <v>124</v>
      </c>
      <c r="B20" s="449">
        <v>82862</v>
      </c>
      <c r="C20" s="75">
        <v>40782</v>
      </c>
      <c r="D20" s="75">
        <v>42080</v>
      </c>
      <c r="E20" s="76">
        <v>9.1654041235755219</v>
      </c>
      <c r="F20" s="75">
        <v>28109</v>
      </c>
      <c r="G20" s="77">
        <v>2.9478814614536271</v>
      </c>
    </row>
    <row r="21" spans="1:7" s="33" customFormat="1" ht="13.5" customHeight="1" x14ac:dyDescent="0.15">
      <c r="A21" s="451" t="s">
        <v>125</v>
      </c>
      <c r="B21" s="449">
        <v>86744</v>
      </c>
      <c r="C21" s="75">
        <v>42728</v>
      </c>
      <c r="D21" s="75">
        <v>44016</v>
      </c>
      <c r="E21" s="76">
        <v>4.6848977818541675</v>
      </c>
      <c r="F21" s="75">
        <v>31942</v>
      </c>
      <c r="G21" s="77">
        <v>2.7156721557823555</v>
      </c>
    </row>
    <row r="22" spans="1:7" s="33" customFormat="1" ht="13.5" customHeight="1" x14ac:dyDescent="0.15">
      <c r="A22" s="451" t="s">
        <v>83</v>
      </c>
      <c r="B22" s="449">
        <v>89769</v>
      </c>
      <c r="C22" s="75">
        <v>43879</v>
      </c>
      <c r="D22" s="75">
        <v>45890</v>
      </c>
      <c r="E22" s="76">
        <v>3.4872728949552707</v>
      </c>
      <c r="F22" s="75">
        <v>34738</v>
      </c>
      <c r="G22" s="77">
        <v>2.5841729518106971</v>
      </c>
    </row>
    <row r="23" spans="1:7" s="33" customFormat="1" ht="13.5" customHeight="1" x14ac:dyDescent="0.15">
      <c r="A23" s="452" t="s">
        <v>11</v>
      </c>
      <c r="B23" s="450">
        <v>91928</v>
      </c>
      <c r="C23" s="348">
        <v>44720</v>
      </c>
      <c r="D23" s="348">
        <v>47208</v>
      </c>
      <c r="E23" s="349">
        <v>2.41</v>
      </c>
      <c r="F23" s="348">
        <v>36361</v>
      </c>
      <c r="G23" s="350">
        <v>2.5</v>
      </c>
    </row>
    <row r="24" spans="1:7" s="33" customFormat="1" ht="13.5" customHeight="1" x14ac:dyDescent="0.15">
      <c r="A24" s="451" t="s">
        <v>429</v>
      </c>
      <c r="B24" s="449">
        <v>96243</v>
      </c>
      <c r="C24" s="75">
        <v>47022</v>
      </c>
      <c r="D24" s="75">
        <v>49221</v>
      </c>
      <c r="E24" s="76">
        <v>4.6938908710999998</v>
      </c>
      <c r="F24" s="75">
        <v>39333</v>
      </c>
      <c r="G24" s="77">
        <v>2.4218268814999999</v>
      </c>
    </row>
    <row r="25" spans="1:7" s="33" customFormat="1" ht="13.5" customHeight="1" x14ac:dyDescent="0.15">
      <c r="A25" s="464" t="s">
        <v>550</v>
      </c>
      <c r="B25" s="529">
        <v>100125</v>
      </c>
      <c r="C25" s="530">
        <v>48826</v>
      </c>
      <c r="D25" s="530">
        <v>51299</v>
      </c>
      <c r="E25" s="531">
        <v>4.0335400000000003</v>
      </c>
      <c r="F25" s="530">
        <v>44163</v>
      </c>
      <c r="G25" s="532">
        <v>2.2999999999999998</v>
      </c>
    </row>
    <row r="26" spans="1:7" ht="13.5" customHeight="1" x14ac:dyDescent="0.15">
      <c r="A26" s="20" t="s">
        <v>126</v>
      </c>
      <c r="B26" s="21"/>
      <c r="C26" s="21"/>
      <c r="D26" s="21"/>
      <c r="E26" s="21"/>
      <c r="F26" s="1034" t="s">
        <v>127</v>
      </c>
      <c r="G26" s="1034"/>
    </row>
    <row r="30" spans="1:7" x14ac:dyDescent="0.15">
      <c r="E30" s="34"/>
      <c r="F30" s="34"/>
      <c r="G30" s="34"/>
    </row>
    <row r="31" spans="1:7" x14ac:dyDescent="0.15">
      <c r="E31" s="34"/>
      <c r="F31" s="34"/>
      <c r="G31" s="34"/>
    </row>
    <row r="32" spans="1:7" x14ac:dyDescent="0.15">
      <c r="E32" s="34"/>
      <c r="F32" s="34"/>
      <c r="G32" s="34"/>
    </row>
    <row r="33" spans="4:7" x14ac:dyDescent="0.15">
      <c r="E33" s="34"/>
      <c r="F33" s="34"/>
      <c r="G33" s="34"/>
    </row>
    <row r="34" spans="4:7" x14ac:dyDescent="0.15">
      <c r="E34" s="34"/>
      <c r="F34" s="34"/>
      <c r="G34" s="34"/>
    </row>
    <row r="35" spans="4:7" x14ac:dyDescent="0.15">
      <c r="E35" s="34"/>
      <c r="F35" s="34"/>
      <c r="G35" s="34"/>
    </row>
    <row r="36" spans="4:7" x14ac:dyDescent="0.15">
      <c r="E36" s="34"/>
      <c r="F36" s="34"/>
      <c r="G36" s="34"/>
    </row>
    <row r="37" spans="4:7" x14ac:dyDescent="0.15">
      <c r="E37" s="34"/>
      <c r="F37" s="34"/>
      <c r="G37" s="34"/>
    </row>
    <row r="38" spans="4:7" x14ac:dyDescent="0.15">
      <c r="D38" s="34"/>
      <c r="E38" s="34"/>
      <c r="F38" s="34"/>
      <c r="G38" s="34"/>
    </row>
    <row r="39" spans="4:7" x14ac:dyDescent="0.15">
      <c r="E39" s="34"/>
      <c r="F39" s="34"/>
      <c r="G39" s="34"/>
    </row>
    <row r="40" spans="4:7" x14ac:dyDescent="0.15">
      <c r="E40" s="34"/>
      <c r="F40" s="34"/>
      <c r="G40" s="34"/>
    </row>
    <row r="41" spans="4:7" x14ac:dyDescent="0.15">
      <c r="E41" s="34"/>
      <c r="F41" s="34"/>
      <c r="G41" s="34"/>
    </row>
    <row r="42" spans="4:7" x14ac:dyDescent="0.15">
      <c r="E42" s="34"/>
      <c r="F42" s="34"/>
      <c r="G42" s="34"/>
    </row>
  </sheetData>
  <mergeCells count="6">
    <mergeCell ref="A1:G1"/>
    <mergeCell ref="A3:A4"/>
    <mergeCell ref="B3:D3"/>
    <mergeCell ref="F3:F4"/>
    <mergeCell ref="F26:G26"/>
    <mergeCell ref="E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51"/>
  <sheetViews>
    <sheetView showGridLines="0" view="pageBreakPreview" zoomScale="85" zoomScaleNormal="85" zoomScaleSheetLayoutView="85" workbookViewId="0">
      <selection sqref="A1:H1"/>
    </sheetView>
  </sheetViews>
  <sheetFormatPr defaultRowHeight="13.5" x14ac:dyDescent="0.15"/>
  <cols>
    <col min="1" max="15" width="10.875" style="31" customWidth="1"/>
    <col min="16" max="16" width="10.625" style="31" customWidth="1"/>
    <col min="17" max="16384" width="9" style="31"/>
  </cols>
  <sheetData>
    <row r="1" spans="1:16" ht="21" x14ac:dyDescent="0.15">
      <c r="A1" s="1060" t="s">
        <v>128</v>
      </c>
      <c r="B1" s="1060"/>
      <c r="C1" s="1060"/>
      <c r="D1" s="1060"/>
      <c r="E1" s="1060"/>
      <c r="F1" s="1060"/>
      <c r="G1" s="1060"/>
      <c r="H1" s="1060"/>
      <c r="I1" s="1061" t="s">
        <v>129</v>
      </c>
      <c r="J1" s="1061"/>
      <c r="K1" s="1061"/>
      <c r="L1" s="1061"/>
      <c r="M1" s="1061"/>
      <c r="N1" s="1061"/>
      <c r="O1" s="1061"/>
      <c r="P1" s="1061"/>
    </row>
    <row r="2" spans="1:16" ht="9" customHeight="1" x14ac:dyDescent="0.15">
      <c r="A2" s="58"/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</row>
    <row r="3" spans="1:16" x14ac:dyDescent="0.15">
      <c r="A3" s="8"/>
      <c r="B3" s="79"/>
      <c r="C3" s="79"/>
      <c r="D3" s="8"/>
      <c r="E3" s="8"/>
      <c r="F3" s="8"/>
      <c r="G3" s="8"/>
      <c r="H3" s="8"/>
      <c r="I3" s="8"/>
      <c r="J3" s="8"/>
      <c r="K3" s="8"/>
      <c r="L3" s="8"/>
      <c r="M3" s="8"/>
      <c r="N3" s="1044" t="s">
        <v>559</v>
      </c>
      <c r="O3" s="1044"/>
      <c r="P3" s="1044"/>
    </row>
    <row r="4" spans="1:16" ht="20.100000000000001" customHeight="1" x14ac:dyDescent="0.15">
      <c r="A4" s="80" t="s">
        <v>77</v>
      </c>
      <c r="B4" s="1054" t="s">
        <v>130</v>
      </c>
      <c r="C4" s="1054" t="s">
        <v>5</v>
      </c>
      <c r="D4" s="1056" t="s">
        <v>6</v>
      </c>
      <c r="E4" s="1058" t="s">
        <v>131</v>
      </c>
      <c r="F4" s="1054" t="s">
        <v>130</v>
      </c>
      <c r="G4" s="1054" t="s">
        <v>5</v>
      </c>
      <c r="H4" s="1054" t="s">
        <v>6</v>
      </c>
      <c r="I4" s="1052" t="s">
        <v>131</v>
      </c>
      <c r="J4" s="1054" t="s">
        <v>130</v>
      </c>
      <c r="K4" s="1054" t="s">
        <v>5</v>
      </c>
      <c r="L4" s="1056" t="s">
        <v>6</v>
      </c>
      <c r="M4" s="1058" t="s">
        <v>131</v>
      </c>
      <c r="N4" s="1054" t="s">
        <v>130</v>
      </c>
      <c r="O4" s="1054" t="s">
        <v>5</v>
      </c>
      <c r="P4" s="1054" t="s">
        <v>6</v>
      </c>
    </row>
    <row r="5" spans="1:16" ht="20.100000000000001" customHeight="1" x14ac:dyDescent="0.15">
      <c r="A5" s="81" t="s">
        <v>132</v>
      </c>
      <c r="B5" s="1055"/>
      <c r="C5" s="1055"/>
      <c r="D5" s="1057"/>
      <c r="E5" s="1059"/>
      <c r="F5" s="1055"/>
      <c r="G5" s="1055"/>
      <c r="H5" s="1055"/>
      <c r="I5" s="1053"/>
      <c r="J5" s="1055"/>
      <c r="K5" s="1055"/>
      <c r="L5" s="1057"/>
      <c r="M5" s="1059"/>
      <c r="N5" s="1055"/>
      <c r="O5" s="1055"/>
      <c r="P5" s="1055"/>
    </row>
    <row r="6" spans="1:16" ht="15" customHeight="1" x14ac:dyDescent="0.15">
      <c r="A6" s="80" t="s">
        <v>113</v>
      </c>
      <c r="B6" s="82">
        <f>SUM(B7,B14,B21,B28,B35,B42,F7,F14,F21,F28,F35,F42,J7,J14,J21,J28,J35,J42,N7,N14,N21,N23)</f>
        <v>100125</v>
      </c>
      <c r="C6" s="83">
        <f>SUM(C7,C14,C21,C28,C35,C42,G7,G14,G21,G28,G35,G42,K7,K14,K21,K28,K35,K42,O7,O14,O21,O23)</f>
        <v>48826</v>
      </c>
      <c r="D6" s="84">
        <f>SUM(D7,D14,D21,D28,D35,D42,H7,H14,H21,H28,H35,H42,L7,L14,L21,L28,L35,L42,P7,P14,P21,P23)</f>
        <v>51299</v>
      </c>
      <c r="E6" s="85"/>
      <c r="F6" s="86"/>
      <c r="G6" s="83"/>
      <c r="H6" s="87"/>
      <c r="I6" s="88"/>
      <c r="J6" s="82"/>
      <c r="K6" s="83"/>
      <c r="L6" s="84"/>
      <c r="M6" s="89"/>
      <c r="N6" s="83"/>
      <c r="O6" s="90"/>
      <c r="P6" s="83"/>
    </row>
    <row r="7" spans="1:16" s="34" customFormat="1" ht="15" customHeight="1" x14ac:dyDescent="0.15">
      <c r="A7" s="91" t="s">
        <v>41</v>
      </c>
      <c r="B7" s="82">
        <f>SUM(C7:D7)</f>
        <v>5540</v>
      </c>
      <c r="C7" s="87">
        <f>SUM(C8:C12)</f>
        <v>2841</v>
      </c>
      <c r="D7" s="92">
        <f>SUM(D8:D12)</f>
        <v>2699</v>
      </c>
      <c r="E7" s="85" t="s">
        <v>133</v>
      </c>
      <c r="F7" s="82">
        <f t="shared" ref="F7:F12" si="0">SUM(G7:H7)</f>
        <v>5977</v>
      </c>
      <c r="G7" s="87">
        <f>SUM(G8:G12)</f>
        <v>2854</v>
      </c>
      <c r="H7" s="87">
        <f>SUM(H8:H12)</f>
        <v>3123</v>
      </c>
      <c r="I7" s="93" t="s">
        <v>134</v>
      </c>
      <c r="J7" s="82">
        <f t="shared" ref="J7" si="1">SUM(K7:L7)</f>
        <v>5224</v>
      </c>
      <c r="K7" s="87">
        <f>SUM(K8:K12)</f>
        <v>2536</v>
      </c>
      <c r="L7" s="92">
        <f>SUM(L8:L12)</f>
        <v>2688</v>
      </c>
      <c r="M7" s="94" t="s">
        <v>135</v>
      </c>
      <c r="N7" s="87">
        <f t="shared" ref="N7:N12" si="2">SUM(O7:P7)</f>
        <v>794</v>
      </c>
      <c r="O7" s="86">
        <f>SUM(O8:O12)</f>
        <v>203</v>
      </c>
      <c r="P7" s="87">
        <f>SUM(P8:P12)</f>
        <v>591</v>
      </c>
    </row>
    <row r="8" spans="1:16" ht="15" customHeight="1" x14ac:dyDescent="0.15">
      <c r="A8" s="91">
        <v>0</v>
      </c>
      <c r="B8" s="82">
        <f t="shared" ref="B8:B12" si="3">SUM(C8:D8)</f>
        <v>1145</v>
      </c>
      <c r="C8" s="87">
        <v>586</v>
      </c>
      <c r="D8" s="84">
        <v>559</v>
      </c>
      <c r="E8" s="85">
        <v>30</v>
      </c>
      <c r="F8" s="82">
        <f t="shared" si="0"/>
        <v>1086</v>
      </c>
      <c r="G8" s="87">
        <v>524</v>
      </c>
      <c r="H8" s="95">
        <v>562</v>
      </c>
      <c r="I8" s="93">
        <v>60</v>
      </c>
      <c r="J8" s="82">
        <f>SUM(K8:L8)</f>
        <v>1032</v>
      </c>
      <c r="K8" s="87">
        <v>500</v>
      </c>
      <c r="L8" s="84">
        <v>532</v>
      </c>
      <c r="M8" s="89">
        <v>90</v>
      </c>
      <c r="N8" s="87">
        <f t="shared" si="2"/>
        <v>237</v>
      </c>
      <c r="O8" s="86">
        <v>76</v>
      </c>
      <c r="P8" s="87">
        <v>161</v>
      </c>
    </row>
    <row r="9" spans="1:16" ht="15" customHeight="1" x14ac:dyDescent="0.15">
      <c r="A9" s="91">
        <v>1</v>
      </c>
      <c r="B9" s="82">
        <f t="shared" si="3"/>
        <v>1048</v>
      </c>
      <c r="C9" s="87">
        <v>571</v>
      </c>
      <c r="D9" s="84">
        <v>477</v>
      </c>
      <c r="E9" s="85">
        <v>31</v>
      </c>
      <c r="F9" s="82">
        <f t="shared" si="0"/>
        <v>1073</v>
      </c>
      <c r="G9" s="87">
        <v>524</v>
      </c>
      <c r="H9" s="95">
        <v>549</v>
      </c>
      <c r="I9" s="93">
        <v>61</v>
      </c>
      <c r="J9" s="82">
        <f>SUM(K9:L9)</f>
        <v>1072</v>
      </c>
      <c r="K9" s="87">
        <v>512</v>
      </c>
      <c r="L9" s="84">
        <v>560</v>
      </c>
      <c r="M9" s="89">
        <v>91</v>
      </c>
      <c r="N9" s="87">
        <f t="shared" si="2"/>
        <v>190</v>
      </c>
      <c r="O9" s="86">
        <v>49</v>
      </c>
      <c r="P9" s="87">
        <v>141</v>
      </c>
    </row>
    <row r="10" spans="1:16" ht="15" customHeight="1" x14ac:dyDescent="0.15">
      <c r="A10" s="91">
        <v>2</v>
      </c>
      <c r="B10" s="82">
        <f t="shared" si="3"/>
        <v>1100</v>
      </c>
      <c r="C10" s="87">
        <v>550</v>
      </c>
      <c r="D10" s="84">
        <v>550</v>
      </c>
      <c r="E10" s="85">
        <v>32</v>
      </c>
      <c r="F10" s="82">
        <f t="shared" si="0"/>
        <v>1225</v>
      </c>
      <c r="G10" s="87">
        <v>567</v>
      </c>
      <c r="H10" s="95">
        <v>658</v>
      </c>
      <c r="I10" s="93">
        <v>62</v>
      </c>
      <c r="J10" s="82">
        <f>SUM(K10:L10)</f>
        <v>1059</v>
      </c>
      <c r="K10" s="87">
        <v>541</v>
      </c>
      <c r="L10" s="84">
        <v>518</v>
      </c>
      <c r="M10" s="89">
        <v>92</v>
      </c>
      <c r="N10" s="87">
        <f t="shared" si="2"/>
        <v>155</v>
      </c>
      <c r="O10" s="86">
        <v>45</v>
      </c>
      <c r="P10" s="87">
        <v>110</v>
      </c>
    </row>
    <row r="11" spans="1:16" ht="15" customHeight="1" x14ac:dyDescent="0.15">
      <c r="A11" s="91">
        <v>3</v>
      </c>
      <c r="B11" s="82">
        <f t="shared" si="3"/>
        <v>1080</v>
      </c>
      <c r="C11" s="87">
        <v>510</v>
      </c>
      <c r="D11" s="84">
        <v>570</v>
      </c>
      <c r="E11" s="85">
        <v>33</v>
      </c>
      <c r="F11" s="82">
        <f t="shared" si="0"/>
        <v>1317</v>
      </c>
      <c r="G11" s="87">
        <v>617</v>
      </c>
      <c r="H11" s="95">
        <v>700</v>
      </c>
      <c r="I11" s="93">
        <v>63</v>
      </c>
      <c r="J11" s="82">
        <f>SUM(K11:L11)</f>
        <v>1044</v>
      </c>
      <c r="K11" s="87">
        <v>495</v>
      </c>
      <c r="L11" s="84">
        <v>549</v>
      </c>
      <c r="M11" s="89">
        <v>93</v>
      </c>
      <c r="N11" s="87">
        <f t="shared" si="2"/>
        <v>114</v>
      </c>
      <c r="O11" s="86">
        <v>21</v>
      </c>
      <c r="P11" s="87">
        <v>93</v>
      </c>
    </row>
    <row r="12" spans="1:16" ht="15" customHeight="1" x14ac:dyDescent="0.15">
      <c r="A12" s="91">
        <v>4</v>
      </c>
      <c r="B12" s="82">
        <f t="shared" si="3"/>
        <v>1167</v>
      </c>
      <c r="C12" s="87">
        <v>624</v>
      </c>
      <c r="D12" s="84">
        <v>543</v>
      </c>
      <c r="E12" s="85">
        <v>34</v>
      </c>
      <c r="F12" s="82">
        <f t="shared" si="0"/>
        <v>1276</v>
      </c>
      <c r="G12" s="87">
        <v>622</v>
      </c>
      <c r="H12" s="95">
        <v>654</v>
      </c>
      <c r="I12" s="93">
        <v>64</v>
      </c>
      <c r="J12" s="82">
        <f>SUM(K12:L12)</f>
        <v>1017</v>
      </c>
      <c r="K12" s="87">
        <v>488</v>
      </c>
      <c r="L12" s="84">
        <v>529</v>
      </c>
      <c r="M12" s="89">
        <v>94</v>
      </c>
      <c r="N12" s="87">
        <f t="shared" si="2"/>
        <v>98</v>
      </c>
      <c r="O12" s="86">
        <v>12</v>
      </c>
      <c r="P12" s="87">
        <v>86</v>
      </c>
    </row>
    <row r="13" spans="1:16" ht="15" customHeight="1" x14ac:dyDescent="0.15">
      <c r="A13" s="91"/>
      <c r="B13" s="82"/>
      <c r="C13" s="87"/>
      <c r="D13" s="92"/>
      <c r="E13" s="85"/>
      <c r="F13" s="82"/>
      <c r="G13" s="87"/>
      <c r="H13" s="87"/>
      <c r="I13" s="93"/>
      <c r="J13" s="82"/>
      <c r="K13" s="87"/>
      <c r="L13" s="92"/>
      <c r="M13" s="94"/>
      <c r="N13" s="87"/>
      <c r="O13" s="86"/>
      <c r="P13" s="87"/>
    </row>
    <row r="14" spans="1:16" s="34" customFormat="1" ht="15" customHeight="1" x14ac:dyDescent="0.15">
      <c r="A14" s="91" t="s">
        <v>136</v>
      </c>
      <c r="B14" s="82">
        <f t="shared" ref="B14:B19" si="4">SUM(C14:D14)</f>
        <v>5607</v>
      </c>
      <c r="C14" s="87">
        <f>SUM(C15:C19)</f>
        <v>2760</v>
      </c>
      <c r="D14" s="92">
        <f>SUM(D15:D19)</f>
        <v>2847</v>
      </c>
      <c r="E14" s="85" t="s">
        <v>137</v>
      </c>
      <c r="F14" s="82">
        <f t="shared" ref="F14:F19" si="5">SUM(G14:H14)</f>
        <v>6538</v>
      </c>
      <c r="G14" s="87">
        <f>SUM(G15:G19)</f>
        <v>3235</v>
      </c>
      <c r="H14" s="87">
        <f>SUM(H15:H19)</f>
        <v>3303</v>
      </c>
      <c r="I14" s="93" t="s">
        <v>138</v>
      </c>
      <c r="J14" s="82">
        <f t="shared" ref="J14:J19" si="6">SUM(K14:L14)</f>
        <v>5581</v>
      </c>
      <c r="K14" s="87">
        <f>SUM(K15:K19)</f>
        <v>2696</v>
      </c>
      <c r="L14" s="92">
        <f>SUM(L15:L19)</f>
        <v>2885</v>
      </c>
      <c r="M14" s="94" t="s">
        <v>139</v>
      </c>
      <c r="N14" s="87">
        <f>SUM(O14:P14)</f>
        <v>241</v>
      </c>
      <c r="O14" s="86">
        <f>SUM(O15:O19)</f>
        <v>42</v>
      </c>
      <c r="P14" s="87">
        <f>SUM(P15:P19)</f>
        <v>199</v>
      </c>
    </row>
    <row r="15" spans="1:16" ht="15" customHeight="1" x14ac:dyDescent="0.15">
      <c r="A15" s="91">
        <v>5</v>
      </c>
      <c r="B15" s="82">
        <f t="shared" si="4"/>
        <v>1114</v>
      </c>
      <c r="C15" s="87">
        <v>570</v>
      </c>
      <c r="D15" s="84">
        <v>544</v>
      </c>
      <c r="E15" s="85">
        <v>35</v>
      </c>
      <c r="F15" s="82">
        <f t="shared" si="5"/>
        <v>1312</v>
      </c>
      <c r="G15" s="87">
        <v>649</v>
      </c>
      <c r="H15" s="95">
        <v>663</v>
      </c>
      <c r="I15" s="93">
        <v>65</v>
      </c>
      <c r="J15" s="82">
        <f t="shared" si="6"/>
        <v>1080</v>
      </c>
      <c r="K15" s="87">
        <v>538</v>
      </c>
      <c r="L15" s="84">
        <v>542</v>
      </c>
      <c r="M15" s="89">
        <v>95</v>
      </c>
      <c r="N15" s="87">
        <f>SUM(O15:P15)</f>
        <v>70</v>
      </c>
      <c r="O15" s="86">
        <v>13</v>
      </c>
      <c r="P15" s="87">
        <v>57</v>
      </c>
    </row>
    <row r="16" spans="1:16" ht="15" customHeight="1" x14ac:dyDescent="0.15">
      <c r="A16" s="91">
        <v>6</v>
      </c>
      <c r="B16" s="82">
        <f t="shared" si="4"/>
        <v>1086</v>
      </c>
      <c r="C16" s="87">
        <v>522</v>
      </c>
      <c r="D16" s="84">
        <v>564</v>
      </c>
      <c r="E16" s="85">
        <v>36</v>
      </c>
      <c r="F16" s="82">
        <f t="shared" si="5"/>
        <v>1303</v>
      </c>
      <c r="G16" s="87">
        <v>652</v>
      </c>
      <c r="H16" s="95">
        <v>651</v>
      </c>
      <c r="I16" s="93">
        <v>66</v>
      </c>
      <c r="J16" s="82">
        <f t="shared" si="6"/>
        <v>1135</v>
      </c>
      <c r="K16" s="87">
        <v>574</v>
      </c>
      <c r="L16" s="84">
        <v>561</v>
      </c>
      <c r="M16" s="89">
        <v>96</v>
      </c>
      <c r="N16" s="87">
        <f t="shared" ref="N16:N23" si="7">SUM(O16:P16)</f>
        <v>65</v>
      </c>
      <c r="O16" s="86">
        <v>14</v>
      </c>
      <c r="P16" s="87">
        <v>51</v>
      </c>
    </row>
    <row r="17" spans="1:16" ht="15" customHeight="1" x14ac:dyDescent="0.15">
      <c r="A17" s="91">
        <v>7</v>
      </c>
      <c r="B17" s="82">
        <f t="shared" si="4"/>
        <v>1153</v>
      </c>
      <c r="C17" s="87">
        <v>564</v>
      </c>
      <c r="D17" s="84">
        <v>589</v>
      </c>
      <c r="E17" s="85">
        <v>37</v>
      </c>
      <c r="F17" s="82">
        <f t="shared" si="5"/>
        <v>1386</v>
      </c>
      <c r="G17" s="87">
        <v>672</v>
      </c>
      <c r="H17" s="95">
        <v>714</v>
      </c>
      <c r="I17" s="93">
        <v>67</v>
      </c>
      <c r="J17" s="82">
        <f t="shared" si="6"/>
        <v>1188</v>
      </c>
      <c r="K17" s="87">
        <v>557</v>
      </c>
      <c r="L17" s="84">
        <v>631</v>
      </c>
      <c r="M17" s="89">
        <v>97</v>
      </c>
      <c r="N17" s="87">
        <f t="shared" si="7"/>
        <v>49</v>
      </c>
      <c r="O17" s="86">
        <v>10</v>
      </c>
      <c r="P17" s="87">
        <v>39</v>
      </c>
    </row>
    <row r="18" spans="1:16" ht="15" customHeight="1" x14ac:dyDescent="0.15">
      <c r="A18" s="91">
        <v>8</v>
      </c>
      <c r="B18" s="82">
        <f t="shared" si="4"/>
        <v>1111</v>
      </c>
      <c r="C18" s="87">
        <v>561</v>
      </c>
      <c r="D18" s="84">
        <v>550</v>
      </c>
      <c r="E18" s="85">
        <v>38</v>
      </c>
      <c r="F18" s="82">
        <f t="shared" si="5"/>
        <v>1279</v>
      </c>
      <c r="G18" s="87">
        <v>630</v>
      </c>
      <c r="H18" s="95">
        <v>649</v>
      </c>
      <c r="I18" s="93">
        <v>68</v>
      </c>
      <c r="J18" s="82">
        <f t="shared" si="6"/>
        <v>1076</v>
      </c>
      <c r="K18" s="87">
        <v>520</v>
      </c>
      <c r="L18" s="84">
        <v>556</v>
      </c>
      <c r="M18" s="89">
        <v>98</v>
      </c>
      <c r="N18" s="87">
        <f t="shared" si="7"/>
        <v>29</v>
      </c>
      <c r="O18" s="86">
        <v>3</v>
      </c>
      <c r="P18" s="87">
        <v>26</v>
      </c>
    </row>
    <row r="19" spans="1:16" ht="15" customHeight="1" x14ac:dyDescent="0.15">
      <c r="A19" s="91">
        <v>9</v>
      </c>
      <c r="B19" s="82">
        <f t="shared" si="4"/>
        <v>1143</v>
      </c>
      <c r="C19" s="87">
        <v>543</v>
      </c>
      <c r="D19" s="84">
        <v>600</v>
      </c>
      <c r="E19" s="85">
        <v>39</v>
      </c>
      <c r="F19" s="82">
        <f t="shared" si="5"/>
        <v>1258</v>
      </c>
      <c r="G19" s="87">
        <v>632</v>
      </c>
      <c r="H19" s="95">
        <v>626</v>
      </c>
      <c r="I19" s="93">
        <v>69</v>
      </c>
      <c r="J19" s="82">
        <f t="shared" si="6"/>
        <v>1102</v>
      </c>
      <c r="K19" s="87">
        <v>507</v>
      </c>
      <c r="L19" s="84">
        <v>595</v>
      </c>
      <c r="M19" s="89">
        <v>99</v>
      </c>
      <c r="N19" s="87">
        <f t="shared" si="7"/>
        <v>28</v>
      </c>
      <c r="O19" s="86">
        <v>2</v>
      </c>
      <c r="P19" s="87">
        <v>26</v>
      </c>
    </row>
    <row r="20" spans="1:16" ht="15" customHeight="1" x14ac:dyDescent="0.15">
      <c r="A20" s="91"/>
      <c r="B20" s="82"/>
      <c r="C20" s="87"/>
      <c r="D20" s="84"/>
      <c r="E20" s="85"/>
      <c r="F20" s="82"/>
      <c r="G20" s="87"/>
      <c r="H20" s="95"/>
      <c r="I20" s="93"/>
      <c r="J20" s="82"/>
      <c r="K20" s="87"/>
      <c r="L20" s="84"/>
      <c r="M20" s="89"/>
      <c r="N20" s="87"/>
      <c r="O20" s="86"/>
      <c r="P20" s="87"/>
    </row>
    <row r="21" spans="1:16" s="34" customFormat="1" ht="15" customHeight="1" x14ac:dyDescent="0.15">
      <c r="A21" s="91" t="s">
        <v>140</v>
      </c>
      <c r="B21" s="82">
        <f t="shared" ref="B21:B26" si="8">SUM(C21:D21)</f>
        <v>5504</v>
      </c>
      <c r="C21" s="87">
        <f>SUM(C22:C26)</f>
        <v>2797</v>
      </c>
      <c r="D21" s="92">
        <f>SUM(D22:D26)</f>
        <v>2707</v>
      </c>
      <c r="E21" s="85" t="s">
        <v>141</v>
      </c>
      <c r="F21" s="82">
        <f t="shared" ref="F21:F26" si="9">SUM(G21:H21)</f>
        <v>6879</v>
      </c>
      <c r="G21" s="87">
        <f>SUM(G22:G26)</f>
        <v>3386</v>
      </c>
      <c r="H21" s="87">
        <f>SUM(H22:H26)</f>
        <v>3493</v>
      </c>
      <c r="I21" s="93" t="s">
        <v>142</v>
      </c>
      <c r="J21" s="82">
        <f t="shared" ref="J21:J26" si="10">SUM(K21:L21)</f>
        <v>4375</v>
      </c>
      <c r="K21" s="87">
        <f>SUM(K22:K26)</f>
        <v>2011</v>
      </c>
      <c r="L21" s="92">
        <f>SUM(L22:L26)</f>
        <v>2364</v>
      </c>
      <c r="M21" s="94" t="s">
        <v>143</v>
      </c>
      <c r="N21" s="87">
        <f t="shared" si="7"/>
        <v>48</v>
      </c>
      <c r="O21" s="86">
        <v>6</v>
      </c>
      <c r="P21" s="87">
        <v>42</v>
      </c>
    </row>
    <row r="22" spans="1:16" ht="15" customHeight="1" x14ac:dyDescent="0.15">
      <c r="A22" s="91">
        <v>10</v>
      </c>
      <c r="B22" s="82">
        <f t="shared" si="8"/>
        <v>1140</v>
      </c>
      <c r="C22" s="87">
        <v>598</v>
      </c>
      <c r="D22" s="84">
        <v>542</v>
      </c>
      <c r="E22" s="85">
        <v>40</v>
      </c>
      <c r="F22" s="82">
        <f t="shared" si="9"/>
        <v>1338</v>
      </c>
      <c r="G22" s="87">
        <v>663</v>
      </c>
      <c r="H22" s="95">
        <v>675</v>
      </c>
      <c r="I22" s="93">
        <v>70</v>
      </c>
      <c r="J22" s="82">
        <f t="shared" si="10"/>
        <v>1108</v>
      </c>
      <c r="K22" s="87">
        <v>499</v>
      </c>
      <c r="L22" s="84">
        <v>609</v>
      </c>
      <c r="M22" s="89"/>
      <c r="N22" s="96"/>
      <c r="O22" s="97"/>
      <c r="P22" s="96"/>
    </row>
    <row r="23" spans="1:16" ht="15" customHeight="1" x14ac:dyDescent="0.15">
      <c r="A23" s="91">
        <v>11</v>
      </c>
      <c r="B23" s="82">
        <f t="shared" si="8"/>
        <v>1140</v>
      </c>
      <c r="C23" s="87">
        <v>559</v>
      </c>
      <c r="D23" s="84">
        <v>581</v>
      </c>
      <c r="E23" s="85">
        <v>41</v>
      </c>
      <c r="F23" s="82">
        <f t="shared" si="9"/>
        <v>1333</v>
      </c>
      <c r="G23" s="87">
        <v>648</v>
      </c>
      <c r="H23" s="95">
        <v>685</v>
      </c>
      <c r="I23" s="93">
        <v>71</v>
      </c>
      <c r="J23" s="82">
        <f t="shared" si="10"/>
        <v>966</v>
      </c>
      <c r="K23" s="87">
        <v>446</v>
      </c>
      <c r="L23" s="84">
        <v>520</v>
      </c>
      <c r="M23" s="89" t="s">
        <v>144</v>
      </c>
      <c r="N23" s="87">
        <f t="shared" si="7"/>
        <v>4057</v>
      </c>
      <c r="O23" s="86">
        <v>2256</v>
      </c>
      <c r="P23" s="87">
        <v>1801</v>
      </c>
    </row>
    <row r="24" spans="1:16" ht="15" customHeight="1" x14ac:dyDescent="0.15">
      <c r="A24" s="91">
        <v>12</v>
      </c>
      <c r="B24" s="82">
        <f t="shared" si="8"/>
        <v>1079</v>
      </c>
      <c r="C24" s="87">
        <v>533</v>
      </c>
      <c r="D24" s="84">
        <v>546</v>
      </c>
      <c r="E24" s="85">
        <v>42</v>
      </c>
      <c r="F24" s="82">
        <f t="shared" si="9"/>
        <v>1320</v>
      </c>
      <c r="G24" s="87">
        <v>658</v>
      </c>
      <c r="H24" s="95">
        <v>662</v>
      </c>
      <c r="I24" s="93">
        <v>72</v>
      </c>
      <c r="J24" s="82">
        <f t="shared" si="10"/>
        <v>1030</v>
      </c>
      <c r="K24" s="87">
        <v>485</v>
      </c>
      <c r="L24" s="84">
        <v>545</v>
      </c>
      <c r="M24" s="89"/>
      <c r="N24" s="87"/>
      <c r="O24" s="86"/>
      <c r="P24" s="87"/>
    </row>
    <row r="25" spans="1:16" ht="15" customHeight="1" x14ac:dyDescent="0.15">
      <c r="A25" s="91">
        <v>13</v>
      </c>
      <c r="B25" s="82">
        <f t="shared" si="8"/>
        <v>1077</v>
      </c>
      <c r="C25" s="87">
        <v>568</v>
      </c>
      <c r="D25" s="84">
        <v>509</v>
      </c>
      <c r="E25" s="85">
        <v>43</v>
      </c>
      <c r="F25" s="82">
        <f t="shared" si="9"/>
        <v>1430</v>
      </c>
      <c r="G25" s="87">
        <v>720</v>
      </c>
      <c r="H25" s="95">
        <v>710</v>
      </c>
      <c r="I25" s="93">
        <v>73</v>
      </c>
      <c r="J25" s="82">
        <f t="shared" si="10"/>
        <v>853</v>
      </c>
      <c r="K25" s="87">
        <v>390</v>
      </c>
      <c r="L25" s="84">
        <v>463</v>
      </c>
      <c r="M25" s="89"/>
      <c r="N25" s="87"/>
      <c r="O25" s="86"/>
      <c r="P25" s="87"/>
    </row>
    <row r="26" spans="1:16" ht="15" customHeight="1" x14ac:dyDescent="0.15">
      <c r="A26" s="91">
        <v>14</v>
      </c>
      <c r="B26" s="82">
        <f t="shared" si="8"/>
        <v>1068</v>
      </c>
      <c r="C26" s="87">
        <v>539</v>
      </c>
      <c r="D26" s="84">
        <v>529</v>
      </c>
      <c r="E26" s="85">
        <v>44</v>
      </c>
      <c r="F26" s="82">
        <f t="shared" si="9"/>
        <v>1458</v>
      </c>
      <c r="G26" s="87">
        <v>697</v>
      </c>
      <c r="H26" s="95">
        <v>761</v>
      </c>
      <c r="I26" s="93">
        <v>74</v>
      </c>
      <c r="J26" s="82">
        <f t="shared" si="10"/>
        <v>418</v>
      </c>
      <c r="K26" s="87">
        <v>191</v>
      </c>
      <c r="L26" s="84">
        <v>227</v>
      </c>
      <c r="M26" s="89"/>
      <c r="N26" s="87"/>
      <c r="O26" s="86"/>
      <c r="P26" s="87"/>
    </row>
    <row r="27" spans="1:16" ht="15" customHeight="1" x14ac:dyDescent="0.15">
      <c r="A27" s="91"/>
      <c r="B27" s="82"/>
      <c r="C27" s="87"/>
      <c r="D27" s="84"/>
      <c r="E27" s="85"/>
      <c r="F27" s="82"/>
      <c r="G27" s="87"/>
      <c r="H27" s="95"/>
      <c r="I27" s="93"/>
      <c r="J27" s="82"/>
      <c r="K27" s="87"/>
      <c r="L27" s="84"/>
      <c r="M27" s="98"/>
      <c r="N27" s="94"/>
      <c r="O27" s="87"/>
      <c r="P27" s="87"/>
    </row>
    <row r="28" spans="1:16" s="34" customFormat="1" ht="15" customHeight="1" x14ac:dyDescent="0.15">
      <c r="A28" s="91" t="s">
        <v>145</v>
      </c>
      <c r="B28" s="82">
        <f t="shared" ref="B28:B33" si="11">SUM(C28:D28)</f>
        <v>5311</v>
      </c>
      <c r="C28" s="87">
        <f>SUM(C29:C33)</f>
        <v>2764</v>
      </c>
      <c r="D28" s="92">
        <f>SUM(D29:D33)</f>
        <v>2547</v>
      </c>
      <c r="E28" s="85" t="s">
        <v>146</v>
      </c>
      <c r="F28" s="82">
        <f t="shared" ref="F28:F33" si="12">SUM(G28:H28)</f>
        <v>7445</v>
      </c>
      <c r="G28" s="87">
        <f>SUM(G29:G33)</f>
        <v>3621</v>
      </c>
      <c r="H28" s="87">
        <f>SUM(H29:H33)</f>
        <v>3824</v>
      </c>
      <c r="I28" s="93" t="s">
        <v>147</v>
      </c>
      <c r="J28" s="82">
        <f t="shared" ref="J28:J33" si="13">SUM(K28:L28)</f>
        <v>3097</v>
      </c>
      <c r="K28" s="87">
        <f>SUM(K29:K33)</f>
        <v>1375</v>
      </c>
      <c r="L28" s="92">
        <f>SUM(L29:L33)</f>
        <v>1722</v>
      </c>
      <c r="M28" s="94"/>
      <c r="N28" s="87"/>
      <c r="O28" s="86"/>
      <c r="P28" s="87"/>
    </row>
    <row r="29" spans="1:16" ht="15" customHeight="1" x14ac:dyDescent="0.15">
      <c r="A29" s="91">
        <v>15</v>
      </c>
      <c r="B29" s="82">
        <f t="shared" si="11"/>
        <v>1008</v>
      </c>
      <c r="C29" s="87">
        <v>512</v>
      </c>
      <c r="D29" s="84">
        <v>496</v>
      </c>
      <c r="E29" s="85">
        <v>45</v>
      </c>
      <c r="F29" s="82">
        <f t="shared" si="12"/>
        <v>1437</v>
      </c>
      <c r="G29" s="87">
        <v>687</v>
      </c>
      <c r="H29" s="95">
        <v>750</v>
      </c>
      <c r="I29" s="93">
        <v>75</v>
      </c>
      <c r="J29" s="82">
        <f t="shared" si="13"/>
        <v>479</v>
      </c>
      <c r="K29" s="87">
        <v>207</v>
      </c>
      <c r="L29" s="84">
        <v>272</v>
      </c>
      <c r="M29" s="89"/>
      <c r="N29" s="87"/>
      <c r="O29" s="86"/>
      <c r="P29" s="87"/>
    </row>
    <row r="30" spans="1:16" ht="15" customHeight="1" x14ac:dyDescent="0.15">
      <c r="A30" s="91">
        <v>16</v>
      </c>
      <c r="B30" s="82">
        <f t="shared" si="11"/>
        <v>1071</v>
      </c>
      <c r="C30" s="87">
        <v>552</v>
      </c>
      <c r="D30" s="84">
        <v>519</v>
      </c>
      <c r="E30" s="85">
        <v>46</v>
      </c>
      <c r="F30" s="82">
        <f t="shared" si="12"/>
        <v>1514</v>
      </c>
      <c r="G30" s="87">
        <v>750</v>
      </c>
      <c r="H30" s="95">
        <v>764</v>
      </c>
      <c r="I30" s="93">
        <v>76</v>
      </c>
      <c r="J30" s="82">
        <f t="shared" si="13"/>
        <v>613</v>
      </c>
      <c r="K30" s="87">
        <v>272</v>
      </c>
      <c r="L30" s="84">
        <v>341</v>
      </c>
      <c r="M30" s="99" t="s">
        <v>148</v>
      </c>
      <c r="N30" s="96"/>
      <c r="O30" s="97"/>
      <c r="P30" s="96"/>
    </row>
    <row r="31" spans="1:16" ht="15" customHeight="1" x14ac:dyDescent="0.15">
      <c r="A31" s="91">
        <v>17</v>
      </c>
      <c r="B31" s="82">
        <f t="shared" si="11"/>
        <v>1013</v>
      </c>
      <c r="C31" s="87">
        <v>520</v>
      </c>
      <c r="D31" s="84">
        <v>493</v>
      </c>
      <c r="E31" s="85">
        <v>47</v>
      </c>
      <c r="F31" s="82">
        <f t="shared" si="12"/>
        <v>1557</v>
      </c>
      <c r="G31" s="87">
        <v>771</v>
      </c>
      <c r="H31" s="95">
        <v>786</v>
      </c>
      <c r="I31" s="93">
        <v>77</v>
      </c>
      <c r="J31" s="82">
        <f t="shared" si="13"/>
        <v>662</v>
      </c>
      <c r="K31" s="87">
        <v>297</v>
      </c>
      <c r="L31" s="84">
        <v>365</v>
      </c>
      <c r="M31" s="89" t="s">
        <v>78</v>
      </c>
      <c r="N31" s="87">
        <f>SUM(B7,B14,B21)</f>
        <v>16651</v>
      </c>
      <c r="O31" s="86">
        <f>SUM(C7,C14,C21)</f>
        <v>8398</v>
      </c>
      <c r="P31" s="87">
        <f>SUM(D7,D14,D21)</f>
        <v>8253</v>
      </c>
    </row>
    <row r="32" spans="1:16" ht="15" customHeight="1" x14ac:dyDescent="0.15">
      <c r="A32" s="91">
        <v>18</v>
      </c>
      <c r="B32" s="82">
        <f t="shared" si="11"/>
        <v>1114</v>
      </c>
      <c r="C32" s="87">
        <v>601</v>
      </c>
      <c r="D32" s="84">
        <v>513</v>
      </c>
      <c r="E32" s="85">
        <v>48</v>
      </c>
      <c r="F32" s="82">
        <f t="shared" si="12"/>
        <v>1498</v>
      </c>
      <c r="G32" s="87">
        <v>743</v>
      </c>
      <c r="H32" s="95">
        <v>755</v>
      </c>
      <c r="I32" s="93">
        <v>78</v>
      </c>
      <c r="J32" s="82">
        <f t="shared" si="13"/>
        <v>675</v>
      </c>
      <c r="K32" s="87">
        <v>294</v>
      </c>
      <c r="L32" s="84">
        <v>381</v>
      </c>
      <c r="M32" s="89" t="s">
        <v>79</v>
      </c>
      <c r="N32" s="87">
        <f>SUM(B28,B35,B42,F7,F14,F21,F28,F35,F42,J7)</f>
        <v>60492</v>
      </c>
      <c r="O32" s="86">
        <f>SUM(C28,C35,C42,G7,G14,G21,G28,G35,G42,K7)</f>
        <v>29913</v>
      </c>
      <c r="P32" s="87">
        <f>SUM(D28,D35,D42,H7,H14,H21,H28,H35,H42,L7)</f>
        <v>30579</v>
      </c>
    </row>
    <row r="33" spans="1:16" ht="15" customHeight="1" x14ac:dyDescent="0.15">
      <c r="A33" s="91">
        <v>19</v>
      </c>
      <c r="B33" s="82">
        <f t="shared" si="11"/>
        <v>1105</v>
      </c>
      <c r="C33" s="87">
        <v>579</v>
      </c>
      <c r="D33" s="84">
        <v>526</v>
      </c>
      <c r="E33" s="85">
        <v>49</v>
      </c>
      <c r="F33" s="82">
        <f t="shared" si="12"/>
        <v>1439</v>
      </c>
      <c r="G33" s="87">
        <v>670</v>
      </c>
      <c r="H33" s="95">
        <v>769</v>
      </c>
      <c r="I33" s="93">
        <v>79</v>
      </c>
      <c r="J33" s="82">
        <f t="shared" si="13"/>
        <v>668</v>
      </c>
      <c r="K33" s="87">
        <v>305</v>
      </c>
      <c r="L33" s="84">
        <v>363</v>
      </c>
      <c r="M33" s="89" t="s">
        <v>149</v>
      </c>
      <c r="N33" s="87">
        <f>SUM(,J14,J21,J28,J35,J42,N7,N14,N21)</f>
        <v>18925</v>
      </c>
      <c r="O33" s="86">
        <f>SUM(,K14,K21,K28,K35,K42,O7,O14,O21)</f>
        <v>8259</v>
      </c>
      <c r="P33" s="87">
        <f>SUM(,L14,L21,L28,L35,L42,P7,P14,P21)</f>
        <v>10666</v>
      </c>
    </row>
    <row r="34" spans="1:16" ht="15" customHeight="1" x14ac:dyDescent="0.15">
      <c r="A34" s="91"/>
      <c r="B34" s="82"/>
      <c r="C34" s="87"/>
      <c r="D34" s="84"/>
      <c r="E34" s="85"/>
      <c r="F34" s="82"/>
      <c r="G34" s="87"/>
      <c r="H34" s="95"/>
      <c r="I34" s="93"/>
      <c r="J34" s="82"/>
      <c r="K34" s="87"/>
      <c r="L34" s="84"/>
      <c r="M34" s="89"/>
      <c r="N34" s="87"/>
      <c r="O34" s="86"/>
      <c r="P34" s="87"/>
    </row>
    <row r="35" spans="1:16" s="34" customFormat="1" ht="15" customHeight="1" x14ac:dyDescent="0.15">
      <c r="A35" s="91" t="s">
        <v>150</v>
      </c>
      <c r="B35" s="82">
        <f t="shared" ref="B35:B40" si="14">SUM(C35:D35)</f>
        <v>5583</v>
      </c>
      <c r="C35" s="87">
        <f>SUM(C36:C40)</f>
        <v>2965</v>
      </c>
      <c r="D35" s="92">
        <f>SUM(D36:D40)</f>
        <v>2618</v>
      </c>
      <c r="E35" s="85" t="s">
        <v>151</v>
      </c>
      <c r="F35" s="82">
        <f t="shared" ref="F35:F40" si="15">SUM(G35:H35)</f>
        <v>6347</v>
      </c>
      <c r="G35" s="87">
        <f>SUM(G36:G40)</f>
        <v>3043</v>
      </c>
      <c r="H35" s="87">
        <f>SUM(H36:H40)</f>
        <v>3304</v>
      </c>
      <c r="I35" s="93" t="s">
        <v>152</v>
      </c>
      <c r="J35" s="82">
        <f t="shared" ref="J35:J40" si="16">SUM(K35:L35)</f>
        <v>2921</v>
      </c>
      <c r="K35" s="87">
        <f>SUM(K36:K40)</f>
        <v>1213</v>
      </c>
      <c r="L35" s="92">
        <f>SUM(L36:L40)</f>
        <v>1708</v>
      </c>
      <c r="M35" s="201" t="s">
        <v>537</v>
      </c>
      <c r="N35" s="87"/>
      <c r="O35" s="86"/>
      <c r="P35" s="87"/>
    </row>
    <row r="36" spans="1:16" ht="15" customHeight="1" x14ac:dyDescent="0.15">
      <c r="A36" s="91">
        <v>20</v>
      </c>
      <c r="B36" s="82">
        <f t="shared" si="14"/>
        <v>1111</v>
      </c>
      <c r="C36" s="87">
        <v>594</v>
      </c>
      <c r="D36" s="84">
        <v>517</v>
      </c>
      <c r="E36" s="85">
        <v>50</v>
      </c>
      <c r="F36" s="82">
        <f t="shared" si="15"/>
        <v>1377</v>
      </c>
      <c r="G36" s="87">
        <v>644</v>
      </c>
      <c r="H36" s="95">
        <v>733</v>
      </c>
      <c r="I36" s="93">
        <v>80</v>
      </c>
      <c r="J36" s="82">
        <f t="shared" si="16"/>
        <v>594</v>
      </c>
      <c r="K36" s="87">
        <v>248</v>
      </c>
      <c r="L36" s="84">
        <v>346</v>
      </c>
      <c r="M36" s="89" t="s">
        <v>78</v>
      </c>
      <c r="N36" s="539">
        <f>(N31/$B$6)*100</f>
        <v>16.630212234706619</v>
      </c>
      <c r="O36" s="538">
        <f>(O31/$C$6)*100</f>
        <v>17.199852537582437</v>
      </c>
      <c r="P36" s="539">
        <f>(P31/$D$6)*100</f>
        <v>16.088032905124855</v>
      </c>
    </row>
    <row r="37" spans="1:16" ht="15" customHeight="1" x14ac:dyDescent="0.15">
      <c r="A37" s="91">
        <v>21</v>
      </c>
      <c r="B37" s="82">
        <f t="shared" si="14"/>
        <v>1173</v>
      </c>
      <c r="C37" s="87">
        <v>609</v>
      </c>
      <c r="D37" s="84">
        <v>564</v>
      </c>
      <c r="E37" s="85">
        <v>51</v>
      </c>
      <c r="F37" s="82">
        <f t="shared" si="15"/>
        <v>1368</v>
      </c>
      <c r="G37" s="87">
        <v>642</v>
      </c>
      <c r="H37" s="95">
        <v>726</v>
      </c>
      <c r="I37" s="93">
        <v>81</v>
      </c>
      <c r="J37" s="82">
        <f t="shared" si="16"/>
        <v>613</v>
      </c>
      <c r="K37" s="87">
        <v>267</v>
      </c>
      <c r="L37" s="84">
        <v>346</v>
      </c>
      <c r="M37" s="89" t="s">
        <v>79</v>
      </c>
      <c r="N37" s="539">
        <f>(N32/$B$6)*100</f>
        <v>60.416479400749068</v>
      </c>
      <c r="O37" s="539">
        <f>(O32/$C$6)*100</f>
        <v>61.264490230614832</v>
      </c>
      <c r="P37" s="539">
        <f>(P32/$D$6)*100</f>
        <v>59.609349110119105</v>
      </c>
    </row>
    <row r="38" spans="1:16" ht="15" customHeight="1" x14ac:dyDescent="0.15">
      <c r="A38" s="91">
        <v>22</v>
      </c>
      <c r="B38" s="82">
        <f t="shared" si="14"/>
        <v>1096</v>
      </c>
      <c r="C38" s="87">
        <v>600</v>
      </c>
      <c r="D38" s="84">
        <v>496</v>
      </c>
      <c r="E38" s="85">
        <v>52</v>
      </c>
      <c r="F38" s="82">
        <f t="shared" si="15"/>
        <v>1310</v>
      </c>
      <c r="G38" s="87">
        <v>641</v>
      </c>
      <c r="H38" s="95">
        <v>669</v>
      </c>
      <c r="I38" s="93">
        <v>82</v>
      </c>
      <c r="J38" s="82">
        <f t="shared" si="16"/>
        <v>628</v>
      </c>
      <c r="K38" s="87">
        <v>264</v>
      </c>
      <c r="L38" s="84">
        <v>364</v>
      </c>
      <c r="M38" s="89" t="s">
        <v>149</v>
      </c>
      <c r="N38" s="539">
        <f>(N33/$B$6)*100</f>
        <v>18.901373283395756</v>
      </c>
      <c r="O38" s="538">
        <f>(O33/$C$6)*100</f>
        <v>16.915168148117807</v>
      </c>
      <c r="P38" s="539">
        <f>(P33/$D$6)*100</f>
        <v>20.791828300746605</v>
      </c>
    </row>
    <row r="39" spans="1:16" ht="15" customHeight="1" x14ac:dyDescent="0.15">
      <c r="A39" s="91">
        <v>23</v>
      </c>
      <c r="B39" s="82">
        <f t="shared" si="14"/>
        <v>1088</v>
      </c>
      <c r="C39" s="87">
        <v>579</v>
      </c>
      <c r="D39" s="84">
        <v>509</v>
      </c>
      <c r="E39" s="85">
        <v>53</v>
      </c>
      <c r="F39" s="82">
        <f t="shared" si="15"/>
        <v>1222</v>
      </c>
      <c r="G39" s="87">
        <v>596</v>
      </c>
      <c r="H39" s="95">
        <v>626</v>
      </c>
      <c r="I39" s="93">
        <v>83</v>
      </c>
      <c r="J39" s="82">
        <f t="shared" si="16"/>
        <v>552</v>
      </c>
      <c r="K39" s="87">
        <v>223</v>
      </c>
      <c r="L39" s="84">
        <v>329</v>
      </c>
      <c r="M39" s="89"/>
      <c r="N39" s="100"/>
      <c r="O39" s="101"/>
      <c r="P39" s="100"/>
    </row>
    <row r="40" spans="1:16" ht="15" customHeight="1" x14ac:dyDescent="0.15">
      <c r="A40" s="91">
        <v>24</v>
      </c>
      <c r="B40" s="82">
        <f t="shared" si="14"/>
        <v>1115</v>
      </c>
      <c r="C40" s="87">
        <v>583</v>
      </c>
      <c r="D40" s="84">
        <v>532</v>
      </c>
      <c r="E40" s="85">
        <v>54</v>
      </c>
      <c r="F40" s="82">
        <f t="shared" si="15"/>
        <v>1070</v>
      </c>
      <c r="G40" s="87">
        <v>520</v>
      </c>
      <c r="H40" s="95">
        <v>550</v>
      </c>
      <c r="I40" s="93">
        <v>84</v>
      </c>
      <c r="J40" s="82">
        <f t="shared" si="16"/>
        <v>534</v>
      </c>
      <c r="K40" s="87">
        <v>211</v>
      </c>
      <c r="L40" s="84">
        <v>323</v>
      </c>
      <c r="M40" s="89" t="s">
        <v>153</v>
      </c>
      <c r="N40" s="537">
        <v>41.6</v>
      </c>
      <c r="O40" s="536">
        <v>40.299999999999997</v>
      </c>
      <c r="P40" s="537">
        <v>42.9</v>
      </c>
    </row>
    <row r="41" spans="1:16" ht="15" customHeight="1" x14ac:dyDescent="0.15">
      <c r="A41" s="91"/>
      <c r="B41" s="82"/>
      <c r="C41" s="87"/>
      <c r="D41" s="84"/>
      <c r="E41" s="85"/>
      <c r="F41" s="82"/>
      <c r="G41" s="87"/>
      <c r="H41" s="95"/>
      <c r="I41" s="93"/>
      <c r="J41" s="82"/>
      <c r="K41" s="87"/>
      <c r="L41" s="84"/>
      <c r="M41" s="89" t="s">
        <v>154</v>
      </c>
      <c r="N41" s="537">
        <v>41.7</v>
      </c>
      <c r="O41" s="536">
        <v>40.4</v>
      </c>
      <c r="P41" s="537">
        <v>43</v>
      </c>
    </row>
    <row r="42" spans="1:16" s="34" customFormat="1" ht="15" customHeight="1" x14ac:dyDescent="0.15">
      <c r="A42" s="91" t="s">
        <v>155</v>
      </c>
      <c r="B42" s="82">
        <f t="shared" ref="B42:B47" si="17">SUM(C42:D42)</f>
        <v>5652</v>
      </c>
      <c r="C42" s="87">
        <f>SUM(C43:C47)</f>
        <v>2790</v>
      </c>
      <c r="D42" s="92">
        <f>SUM(D43:D47)</f>
        <v>2862</v>
      </c>
      <c r="E42" s="85" t="s">
        <v>156</v>
      </c>
      <c r="F42" s="82">
        <f t="shared" ref="F42:F47" si="18">SUM(G42:H42)</f>
        <v>5536</v>
      </c>
      <c r="G42" s="87">
        <f>SUM(G43:G47)</f>
        <v>2719</v>
      </c>
      <c r="H42" s="87">
        <f>SUM(H43:H47)</f>
        <v>2817</v>
      </c>
      <c r="I42" s="93" t="s">
        <v>157</v>
      </c>
      <c r="J42" s="82">
        <f t="shared" ref="J42:J47" si="19">SUM(K42:L42)</f>
        <v>1868</v>
      </c>
      <c r="K42" s="87">
        <f>SUM(K43:K47)</f>
        <v>713</v>
      </c>
      <c r="L42" s="92">
        <f>SUM(L43:L47)</f>
        <v>1155</v>
      </c>
      <c r="M42" s="94"/>
      <c r="N42" s="96"/>
      <c r="O42" s="97"/>
      <c r="P42" s="96"/>
    </row>
    <row r="43" spans="1:16" ht="15" customHeight="1" x14ac:dyDescent="0.15">
      <c r="A43" s="91">
        <v>25</v>
      </c>
      <c r="B43" s="82">
        <f t="shared" si="17"/>
        <v>1149</v>
      </c>
      <c r="C43" s="87">
        <v>581</v>
      </c>
      <c r="D43" s="84">
        <v>568</v>
      </c>
      <c r="E43" s="85">
        <v>55</v>
      </c>
      <c r="F43" s="82">
        <f t="shared" si="18"/>
        <v>1180</v>
      </c>
      <c r="G43" s="87">
        <v>548</v>
      </c>
      <c r="H43" s="95">
        <v>632</v>
      </c>
      <c r="I43" s="93">
        <v>85</v>
      </c>
      <c r="J43" s="82">
        <f t="shared" si="19"/>
        <v>544</v>
      </c>
      <c r="K43" s="87">
        <v>230</v>
      </c>
      <c r="L43" s="92">
        <v>314</v>
      </c>
      <c r="M43" s="94"/>
      <c r="N43" s="96"/>
      <c r="O43" s="97"/>
      <c r="P43" s="96"/>
    </row>
    <row r="44" spans="1:16" ht="15" customHeight="1" x14ac:dyDescent="0.15">
      <c r="A44" s="91">
        <v>26</v>
      </c>
      <c r="B44" s="82">
        <f t="shared" si="17"/>
        <v>1120</v>
      </c>
      <c r="C44" s="87">
        <v>544</v>
      </c>
      <c r="D44" s="84">
        <v>576</v>
      </c>
      <c r="E44" s="85">
        <v>56</v>
      </c>
      <c r="F44" s="82">
        <f t="shared" si="18"/>
        <v>1096</v>
      </c>
      <c r="G44" s="87">
        <v>548</v>
      </c>
      <c r="H44" s="95">
        <v>548</v>
      </c>
      <c r="I44" s="93">
        <v>86</v>
      </c>
      <c r="J44" s="82">
        <f t="shared" si="19"/>
        <v>411</v>
      </c>
      <c r="K44" s="87">
        <v>168</v>
      </c>
      <c r="L44" s="84">
        <v>243</v>
      </c>
      <c r="M44" s="89"/>
      <c r="N44" s="96"/>
      <c r="O44" s="97"/>
      <c r="P44" s="96"/>
    </row>
    <row r="45" spans="1:16" ht="15" customHeight="1" x14ac:dyDescent="0.15">
      <c r="A45" s="91">
        <v>27</v>
      </c>
      <c r="B45" s="82">
        <f t="shared" si="17"/>
        <v>1084</v>
      </c>
      <c r="C45" s="87">
        <v>535</v>
      </c>
      <c r="D45" s="84">
        <v>549</v>
      </c>
      <c r="E45" s="85">
        <v>57</v>
      </c>
      <c r="F45" s="82">
        <f t="shared" si="18"/>
        <v>1134</v>
      </c>
      <c r="G45" s="87">
        <v>561</v>
      </c>
      <c r="H45" s="95">
        <v>573</v>
      </c>
      <c r="I45" s="93">
        <v>87</v>
      </c>
      <c r="J45" s="82">
        <f t="shared" si="19"/>
        <v>366</v>
      </c>
      <c r="K45" s="87">
        <v>130</v>
      </c>
      <c r="L45" s="84">
        <v>236</v>
      </c>
      <c r="M45" s="89"/>
      <c r="N45" s="96"/>
      <c r="O45" s="97"/>
      <c r="P45" s="96"/>
    </row>
    <row r="46" spans="1:16" ht="15" customHeight="1" x14ac:dyDescent="0.15">
      <c r="A46" s="91">
        <v>28</v>
      </c>
      <c r="B46" s="82">
        <f t="shared" si="17"/>
        <v>1130</v>
      </c>
      <c r="C46" s="87">
        <v>578</v>
      </c>
      <c r="D46" s="84">
        <v>552</v>
      </c>
      <c r="E46" s="85">
        <v>58</v>
      </c>
      <c r="F46" s="82">
        <f t="shared" si="18"/>
        <v>1032</v>
      </c>
      <c r="G46" s="87">
        <v>500</v>
      </c>
      <c r="H46" s="95">
        <v>532</v>
      </c>
      <c r="I46" s="93">
        <v>88</v>
      </c>
      <c r="J46" s="82">
        <f t="shared" si="19"/>
        <v>292</v>
      </c>
      <c r="K46" s="87">
        <v>109</v>
      </c>
      <c r="L46" s="84">
        <v>183</v>
      </c>
      <c r="M46" s="89"/>
      <c r="N46" s="96"/>
      <c r="O46" s="97"/>
      <c r="P46" s="96"/>
    </row>
    <row r="47" spans="1:16" ht="15" customHeight="1" x14ac:dyDescent="0.15">
      <c r="A47" s="81">
        <v>29</v>
      </c>
      <c r="B47" s="102">
        <f t="shared" si="17"/>
        <v>1169</v>
      </c>
      <c r="C47" s="102">
        <v>552</v>
      </c>
      <c r="D47" s="540">
        <v>617</v>
      </c>
      <c r="E47" s="103">
        <v>59</v>
      </c>
      <c r="F47" s="102">
        <f t="shared" si="18"/>
        <v>1094</v>
      </c>
      <c r="G47" s="102">
        <v>562</v>
      </c>
      <c r="H47" s="541">
        <v>532</v>
      </c>
      <c r="I47" s="104">
        <v>89</v>
      </c>
      <c r="J47" s="105">
        <f t="shared" si="19"/>
        <v>255</v>
      </c>
      <c r="K47" s="102">
        <v>76</v>
      </c>
      <c r="L47" s="540">
        <v>179</v>
      </c>
      <c r="M47" s="106"/>
      <c r="N47" s="107"/>
      <c r="O47" s="108"/>
      <c r="P47" s="107"/>
    </row>
    <row r="48" spans="1:16" s="33" customFormat="1" x14ac:dyDescent="0.1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34" t="s">
        <v>564</v>
      </c>
      <c r="P48" s="1034"/>
    </row>
    <row r="49" spans="1:16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1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</sheetData>
  <mergeCells count="19">
    <mergeCell ref="N3:P3"/>
    <mergeCell ref="A1:H1"/>
    <mergeCell ref="I1:P1"/>
    <mergeCell ref="B4:B5"/>
    <mergeCell ref="C4:C5"/>
    <mergeCell ref="D4:D5"/>
    <mergeCell ref="E4:E5"/>
    <mergeCell ref="F4:F5"/>
    <mergeCell ref="G4:G5"/>
    <mergeCell ref="H4:H5"/>
    <mergeCell ref="O4:O5"/>
    <mergeCell ref="P4:P5"/>
    <mergeCell ref="O48:P48"/>
    <mergeCell ref="I4:I5"/>
    <mergeCell ref="J4:J5"/>
    <mergeCell ref="K4:K5"/>
    <mergeCell ref="L4:L5"/>
    <mergeCell ref="M4:M5"/>
    <mergeCell ref="N4:N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ignoredErrors>
    <ignoredError sqref="F8:F47 J8:J20 B8:B47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34"/>
  <sheetViews>
    <sheetView showGridLines="0" view="pageBreakPreview" zoomScaleNormal="100" zoomScaleSheetLayoutView="100" workbookViewId="0">
      <selection activeCell="L1" sqref="L1"/>
    </sheetView>
  </sheetViews>
  <sheetFormatPr defaultRowHeight="13.5" x14ac:dyDescent="0.15"/>
  <cols>
    <col min="1" max="1" width="1.125" style="38" customWidth="1"/>
    <col min="2" max="2" width="2.625" style="38" customWidth="1"/>
    <col min="3" max="3" width="15.625" style="38" customWidth="1"/>
    <col min="4" max="6" width="7.625" style="38" customWidth="1"/>
    <col min="7" max="7" width="1.125" style="38" customWidth="1"/>
    <col min="8" max="8" width="2.625" style="38" customWidth="1"/>
    <col min="9" max="9" width="15.625" style="38" customWidth="1"/>
    <col min="10" max="12" width="7.625" style="38" customWidth="1"/>
    <col min="13" max="14" width="9.375" style="38" customWidth="1"/>
    <col min="15" max="16384" width="9" style="38"/>
  </cols>
  <sheetData>
    <row r="1" spans="1:14" ht="21" x14ac:dyDescent="0.15">
      <c r="C1" s="109"/>
      <c r="D1" s="109"/>
      <c r="E1" s="109"/>
      <c r="F1" s="109"/>
      <c r="G1" s="109"/>
      <c r="H1" s="109"/>
      <c r="I1" s="109"/>
      <c r="K1" s="109"/>
      <c r="L1" s="110" t="s">
        <v>158</v>
      </c>
      <c r="M1" s="109"/>
      <c r="N1" s="109"/>
    </row>
    <row r="2" spans="1:14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112"/>
      <c r="L2" s="39"/>
      <c r="M2" s="113"/>
      <c r="N2" s="114"/>
    </row>
    <row r="3" spans="1:14" s="39" customFormat="1" ht="13.5" customHeight="1" x14ac:dyDescent="0.15">
      <c r="A3" s="1078" t="s">
        <v>504</v>
      </c>
      <c r="B3" s="1079"/>
      <c r="C3" s="1080"/>
      <c r="D3" s="1081" t="s">
        <v>169</v>
      </c>
      <c r="E3" s="1082"/>
      <c r="F3" s="1083"/>
      <c r="G3" s="1072" t="s">
        <v>159</v>
      </c>
      <c r="H3" s="1073"/>
      <c r="I3" s="1074"/>
      <c r="J3" s="1064" t="s">
        <v>74</v>
      </c>
      <c r="K3" s="1064"/>
      <c r="L3" s="1064"/>
      <c r="M3" s="115"/>
      <c r="N3" s="115"/>
    </row>
    <row r="4" spans="1:14" s="39" customFormat="1" ht="13.5" customHeight="1" x14ac:dyDescent="0.15">
      <c r="A4" s="1065" t="s">
        <v>505</v>
      </c>
      <c r="B4" s="1066"/>
      <c r="C4" s="1067"/>
      <c r="D4" s="453" t="s">
        <v>130</v>
      </c>
      <c r="E4" s="453" t="s">
        <v>5</v>
      </c>
      <c r="F4" s="454" t="s">
        <v>6</v>
      </c>
      <c r="G4" s="1075" t="s">
        <v>160</v>
      </c>
      <c r="H4" s="1076"/>
      <c r="I4" s="1077"/>
      <c r="J4" s="455" t="s">
        <v>130</v>
      </c>
      <c r="K4" s="456" t="s">
        <v>5</v>
      </c>
      <c r="L4" s="647" t="s">
        <v>6</v>
      </c>
      <c r="M4" s="116"/>
      <c r="N4" s="116"/>
    </row>
    <row r="5" spans="1:14" s="47" customFormat="1" ht="15" customHeight="1" x14ac:dyDescent="0.15">
      <c r="A5" s="733"/>
      <c r="B5" s="1086" t="s">
        <v>665</v>
      </c>
      <c r="C5" s="1087"/>
      <c r="D5" s="639">
        <v>35645</v>
      </c>
      <c r="E5" s="639">
        <v>20189</v>
      </c>
      <c r="F5" s="640">
        <v>15456</v>
      </c>
      <c r="G5" s="735"/>
      <c r="H5" s="1088" t="s">
        <v>668</v>
      </c>
      <c r="I5" s="1089"/>
      <c r="J5" s="458">
        <v>37349</v>
      </c>
      <c r="K5" s="133">
        <v>20612</v>
      </c>
      <c r="L5" s="648">
        <v>16737</v>
      </c>
      <c r="M5" s="117"/>
      <c r="N5" s="117"/>
    </row>
    <row r="6" spans="1:14" s="47" customFormat="1" ht="15" customHeight="1" x14ac:dyDescent="0.15">
      <c r="A6" s="636"/>
      <c r="B6" s="731"/>
      <c r="C6" s="363"/>
      <c r="D6" s="119"/>
      <c r="E6" s="119"/>
      <c r="F6" s="641"/>
      <c r="G6" s="129"/>
      <c r="H6" s="730"/>
      <c r="I6" s="363"/>
      <c r="J6" s="459"/>
      <c r="K6" s="130"/>
      <c r="L6" s="649"/>
      <c r="M6" s="120"/>
      <c r="N6" s="120"/>
    </row>
    <row r="7" spans="1:14" s="47" customFormat="1" ht="15" customHeight="1" x14ac:dyDescent="0.15">
      <c r="A7" s="734"/>
      <c r="B7" s="1070" t="s">
        <v>664</v>
      </c>
      <c r="C7" s="1071"/>
      <c r="D7" s="121">
        <v>334</v>
      </c>
      <c r="E7" s="121">
        <v>275</v>
      </c>
      <c r="F7" s="642">
        <v>59</v>
      </c>
      <c r="G7" s="735"/>
      <c r="H7" s="1068" t="s">
        <v>664</v>
      </c>
      <c r="I7" s="1069"/>
      <c r="J7" s="458">
        <v>251</v>
      </c>
      <c r="K7" s="133">
        <v>201</v>
      </c>
      <c r="L7" s="648">
        <v>50</v>
      </c>
      <c r="M7" s="117"/>
      <c r="N7" s="117"/>
    </row>
    <row r="8" spans="1:14" s="47" customFormat="1" ht="15" customHeight="1" x14ac:dyDescent="0.15">
      <c r="A8" s="636"/>
      <c r="B8" s="731"/>
      <c r="C8" s="826" t="s">
        <v>594</v>
      </c>
      <c r="D8" s="119">
        <v>296</v>
      </c>
      <c r="E8" s="119">
        <v>239</v>
      </c>
      <c r="F8" s="641">
        <v>57</v>
      </c>
      <c r="G8" s="135"/>
      <c r="H8" s="514"/>
      <c r="I8" s="826" t="s">
        <v>599</v>
      </c>
      <c r="J8" s="459">
        <v>209</v>
      </c>
      <c r="K8" s="130">
        <v>163</v>
      </c>
      <c r="L8" s="649">
        <v>46</v>
      </c>
      <c r="M8" s="120"/>
      <c r="N8" s="120"/>
    </row>
    <row r="9" spans="1:14" s="47" customFormat="1" ht="15" customHeight="1" x14ac:dyDescent="0.15">
      <c r="A9" s="637"/>
      <c r="B9" s="732"/>
      <c r="C9" s="826" t="s">
        <v>595</v>
      </c>
      <c r="D9" s="645">
        <v>1</v>
      </c>
      <c r="E9" s="645">
        <v>1</v>
      </c>
      <c r="F9" s="646">
        <v>0</v>
      </c>
      <c r="G9" s="135"/>
      <c r="H9" s="514"/>
      <c r="I9" s="826" t="s">
        <v>162</v>
      </c>
      <c r="J9" s="459">
        <v>40</v>
      </c>
      <c r="K9" s="130">
        <v>36</v>
      </c>
      <c r="L9" s="650">
        <v>4</v>
      </c>
      <c r="M9" s="120"/>
      <c r="N9" s="120"/>
    </row>
    <row r="10" spans="1:14" s="47" customFormat="1" ht="15" customHeight="1" x14ac:dyDescent="0.15">
      <c r="A10" s="637"/>
      <c r="B10" s="732"/>
      <c r="C10" s="826" t="s">
        <v>593</v>
      </c>
      <c r="D10" s="610">
        <v>37</v>
      </c>
      <c r="E10" s="610">
        <v>35</v>
      </c>
      <c r="F10" s="643">
        <v>2</v>
      </c>
      <c r="G10" s="135"/>
      <c r="H10" s="514"/>
      <c r="I10" s="826"/>
      <c r="J10" s="459"/>
      <c r="K10" s="130"/>
      <c r="L10" s="650"/>
      <c r="M10" s="120"/>
      <c r="N10" s="120"/>
    </row>
    <row r="11" spans="1:14" s="47" customFormat="1" ht="15" customHeight="1" x14ac:dyDescent="0.15">
      <c r="A11" s="637"/>
      <c r="B11" s="732"/>
      <c r="C11" s="826"/>
      <c r="D11" s="610"/>
      <c r="E11" s="610"/>
      <c r="F11" s="643"/>
      <c r="G11" s="135"/>
      <c r="H11" s="514"/>
      <c r="I11" s="826"/>
      <c r="J11" s="459"/>
      <c r="K11" s="130"/>
      <c r="L11" s="650"/>
      <c r="M11" s="120"/>
      <c r="N11" s="120"/>
    </row>
    <row r="12" spans="1:14" s="47" customFormat="1" ht="15" customHeight="1" x14ac:dyDescent="0.15">
      <c r="A12" s="734"/>
      <c r="B12" s="1070" t="s">
        <v>666</v>
      </c>
      <c r="C12" s="1071"/>
      <c r="D12" s="121">
        <v>5375</v>
      </c>
      <c r="E12" s="121">
        <v>4383</v>
      </c>
      <c r="F12" s="642">
        <v>992</v>
      </c>
      <c r="G12" s="735"/>
      <c r="H12" s="1068" t="s">
        <v>666</v>
      </c>
      <c r="I12" s="1069"/>
      <c r="J12" s="458">
        <v>5032</v>
      </c>
      <c r="K12" s="133">
        <v>3957</v>
      </c>
      <c r="L12" s="648">
        <v>1075</v>
      </c>
      <c r="M12" s="120"/>
      <c r="N12" s="120"/>
    </row>
    <row r="13" spans="1:14" s="47" customFormat="1" ht="22.5" customHeight="1" x14ac:dyDescent="0.15">
      <c r="A13" s="636"/>
      <c r="B13" s="731"/>
      <c r="C13" s="611" t="s">
        <v>592</v>
      </c>
      <c r="D13" s="119">
        <v>5</v>
      </c>
      <c r="E13" s="119">
        <v>1</v>
      </c>
      <c r="F13" s="643">
        <v>4</v>
      </c>
      <c r="G13" s="135"/>
      <c r="H13" s="514"/>
      <c r="I13" s="746" t="s">
        <v>164</v>
      </c>
      <c r="J13" s="460">
        <v>9</v>
      </c>
      <c r="K13" s="137">
        <v>7</v>
      </c>
      <c r="L13" s="650">
        <v>2</v>
      </c>
      <c r="M13" s="117"/>
      <c r="N13" s="117"/>
    </row>
    <row r="14" spans="1:14" s="47" customFormat="1" ht="15" customHeight="1" x14ac:dyDescent="0.15">
      <c r="A14" s="636"/>
      <c r="B14" s="731"/>
      <c r="C14" s="826" t="s">
        <v>31</v>
      </c>
      <c r="D14" s="119">
        <v>4091</v>
      </c>
      <c r="E14" s="119">
        <v>3600</v>
      </c>
      <c r="F14" s="641">
        <v>491</v>
      </c>
      <c r="G14" s="135"/>
      <c r="H14" s="514"/>
      <c r="I14" s="826" t="s">
        <v>31</v>
      </c>
      <c r="J14" s="459">
        <v>3510</v>
      </c>
      <c r="K14" s="130">
        <v>3070</v>
      </c>
      <c r="L14" s="649">
        <v>440</v>
      </c>
      <c r="M14" s="120"/>
      <c r="N14" s="120"/>
    </row>
    <row r="15" spans="1:14" s="47" customFormat="1" ht="15" customHeight="1" x14ac:dyDescent="0.15">
      <c r="A15" s="636"/>
      <c r="B15" s="731"/>
      <c r="C15" s="826" t="s">
        <v>165</v>
      </c>
      <c r="D15" s="119">
        <v>1279</v>
      </c>
      <c r="E15" s="119">
        <v>782</v>
      </c>
      <c r="F15" s="641">
        <v>497</v>
      </c>
      <c r="G15" s="135"/>
      <c r="H15" s="514"/>
      <c r="I15" s="826" t="s">
        <v>165</v>
      </c>
      <c r="J15" s="459">
        <v>1513</v>
      </c>
      <c r="K15" s="130">
        <v>880</v>
      </c>
      <c r="L15" s="649">
        <v>633</v>
      </c>
      <c r="M15" s="120"/>
      <c r="N15" s="120"/>
    </row>
    <row r="16" spans="1:14" s="47" customFormat="1" ht="15" customHeight="1" x14ac:dyDescent="0.15">
      <c r="A16" s="636"/>
      <c r="B16" s="731"/>
      <c r="C16" s="362"/>
      <c r="D16" s="119"/>
      <c r="E16" s="119"/>
      <c r="F16" s="641"/>
      <c r="G16" s="135"/>
      <c r="H16" s="514"/>
      <c r="I16" s="826"/>
      <c r="J16" s="459"/>
      <c r="K16" s="130"/>
      <c r="L16" s="649"/>
      <c r="M16" s="120"/>
    </row>
    <row r="17" spans="1:14" s="47" customFormat="1" ht="15" customHeight="1" x14ac:dyDescent="0.15">
      <c r="A17" s="734"/>
      <c r="B17" s="1070" t="s">
        <v>667</v>
      </c>
      <c r="C17" s="1071"/>
      <c r="D17" s="121">
        <v>29283</v>
      </c>
      <c r="E17" s="121">
        <v>15137</v>
      </c>
      <c r="F17" s="642">
        <v>14146</v>
      </c>
      <c r="G17" s="735"/>
      <c r="H17" s="1068" t="s">
        <v>663</v>
      </c>
      <c r="I17" s="1069"/>
      <c r="J17" s="458">
        <v>28169</v>
      </c>
      <c r="K17" s="133">
        <v>14214</v>
      </c>
      <c r="L17" s="648">
        <v>13955</v>
      </c>
      <c r="M17" s="120"/>
    </row>
    <row r="18" spans="1:14" s="47" customFormat="1" ht="22.5" x14ac:dyDescent="0.15">
      <c r="A18" s="636"/>
      <c r="B18" s="731"/>
      <c r="C18" s="744" t="s">
        <v>670</v>
      </c>
      <c r="D18" s="119">
        <v>262</v>
      </c>
      <c r="E18" s="119">
        <v>211</v>
      </c>
      <c r="F18" s="641">
        <v>51</v>
      </c>
      <c r="G18" s="135"/>
      <c r="H18" s="514"/>
      <c r="I18" s="745" t="s">
        <v>670</v>
      </c>
      <c r="J18" s="459">
        <v>254</v>
      </c>
      <c r="K18" s="130">
        <v>206</v>
      </c>
      <c r="L18" s="649">
        <v>48</v>
      </c>
      <c r="M18" s="117"/>
    </row>
    <row r="19" spans="1:14" s="47" customFormat="1" ht="15" customHeight="1" x14ac:dyDescent="0.15">
      <c r="A19" s="636"/>
      <c r="B19" s="731"/>
      <c r="C19" s="826" t="s">
        <v>284</v>
      </c>
      <c r="D19" s="119">
        <v>1013</v>
      </c>
      <c r="E19" s="119">
        <v>659</v>
      </c>
      <c r="F19" s="641">
        <v>354</v>
      </c>
      <c r="G19" s="135"/>
      <c r="H19" s="514"/>
      <c r="I19" s="826" t="s">
        <v>284</v>
      </c>
      <c r="J19" s="459">
        <v>935</v>
      </c>
      <c r="K19" s="130">
        <v>593</v>
      </c>
      <c r="L19" s="649">
        <v>342</v>
      </c>
      <c r="M19" s="117"/>
    </row>
    <row r="20" spans="1:14" s="47" customFormat="1" ht="15" customHeight="1" x14ac:dyDescent="0.15">
      <c r="A20" s="636"/>
      <c r="B20" s="731"/>
      <c r="C20" s="826" t="s">
        <v>596</v>
      </c>
      <c r="D20" s="119">
        <v>1645</v>
      </c>
      <c r="E20" s="119">
        <v>1407</v>
      </c>
      <c r="F20" s="641">
        <v>238</v>
      </c>
      <c r="G20" s="135"/>
      <c r="H20" s="514"/>
      <c r="I20" s="826" t="s">
        <v>170</v>
      </c>
      <c r="J20" s="460">
        <v>1700</v>
      </c>
      <c r="K20" s="137">
        <v>1424</v>
      </c>
      <c r="L20" s="650">
        <v>276</v>
      </c>
      <c r="M20" s="120"/>
    </row>
    <row r="21" spans="1:14" s="47" customFormat="1" ht="15" customHeight="1" x14ac:dyDescent="0.15">
      <c r="A21" s="636"/>
      <c r="B21" s="731"/>
      <c r="C21" s="826" t="s">
        <v>171</v>
      </c>
      <c r="D21" s="119">
        <v>7386</v>
      </c>
      <c r="E21" s="119">
        <v>3666</v>
      </c>
      <c r="F21" s="641">
        <v>3720</v>
      </c>
      <c r="G21" s="135"/>
      <c r="H21" s="514"/>
      <c r="I21" s="826" t="s">
        <v>601</v>
      </c>
      <c r="J21" s="459">
        <v>6265</v>
      </c>
      <c r="K21" s="130">
        <v>3125</v>
      </c>
      <c r="L21" s="649">
        <v>3140</v>
      </c>
      <c r="M21" s="120"/>
    </row>
    <row r="22" spans="1:14" s="47" customFormat="1" ht="15" customHeight="1" x14ac:dyDescent="0.15">
      <c r="A22" s="636"/>
      <c r="B22" s="731"/>
      <c r="C22" s="826" t="s">
        <v>172</v>
      </c>
      <c r="D22" s="119">
        <v>830</v>
      </c>
      <c r="E22" s="119">
        <v>412</v>
      </c>
      <c r="F22" s="641">
        <v>418</v>
      </c>
      <c r="G22" s="135"/>
      <c r="H22" s="514"/>
      <c r="I22" s="826" t="s">
        <v>602</v>
      </c>
      <c r="J22" s="459">
        <v>742</v>
      </c>
      <c r="K22" s="130">
        <v>357</v>
      </c>
      <c r="L22" s="649">
        <v>385</v>
      </c>
      <c r="M22" s="120"/>
    </row>
    <row r="23" spans="1:14" s="47" customFormat="1" ht="22.5" customHeight="1" x14ac:dyDescent="0.15">
      <c r="A23" s="636"/>
      <c r="B23" s="731"/>
      <c r="C23" s="590" t="s">
        <v>597</v>
      </c>
      <c r="D23" s="119">
        <v>457</v>
      </c>
      <c r="E23" s="119">
        <v>297</v>
      </c>
      <c r="F23" s="641">
        <v>160</v>
      </c>
      <c r="G23" s="135"/>
      <c r="H23" s="514"/>
      <c r="I23" s="958" t="s">
        <v>173</v>
      </c>
      <c r="J23" s="460">
        <v>797</v>
      </c>
      <c r="K23" s="137">
        <v>552</v>
      </c>
      <c r="L23" s="650">
        <v>245</v>
      </c>
      <c r="M23" s="120"/>
    </row>
    <row r="24" spans="1:14" s="47" customFormat="1" ht="22.5" customHeight="1" x14ac:dyDescent="0.15">
      <c r="A24" s="636"/>
      <c r="B24" s="731"/>
      <c r="C24" s="749" t="s">
        <v>598</v>
      </c>
      <c r="D24" s="119">
        <v>2622</v>
      </c>
      <c r="E24" s="119">
        <v>1017</v>
      </c>
      <c r="F24" s="641">
        <v>1605</v>
      </c>
      <c r="G24" s="135"/>
      <c r="H24" s="514"/>
      <c r="I24" s="827" t="s">
        <v>174</v>
      </c>
      <c r="J24" s="460">
        <v>1203</v>
      </c>
      <c r="K24" s="137">
        <v>850</v>
      </c>
      <c r="L24" s="650">
        <v>353</v>
      </c>
      <c r="M24" s="120"/>
    </row>
    <row r="25" spans="1:14" s="47" customFormat="1" ht="22.5" customHeight="1" x14ac:dyDescent="0.15">
      <c r="A25" s="636"/>
      <c r="B25" s="731"/>
      <c r="C25" s="590" t="s">
        <v>33</v>
      </c>
      <c r="D25" s="119">
        <v>3918</v>
      </c>
      <c r="E25" s="119">
        <v>1114</v>
      </c>
      <c r="F25" s="641">
        <v>2804</v>
      </c>
      <c r="G25" s="135"/>
      <c r="H25" s="514"/>
      <c r="I25" s="744" t="s">
        <v>175</v>
      </c>
      <c r="J25" s="460">
        <v>2793</v>
      </c>
      <c r="K25" s="137">
        <v>1167</v>
      </c>
      <c r="L25" s="650">
        <v>1626</v>
      </c>
      <c r="M25" s="120"/>
      <c r="N25" s="120"/>
    </row>
    <row r="26" spans="1:14" s="47" customFormat="1" ht="22.5" customHeight="1" x14ac:dyDescent="0.15">
      <c r="A26" s="636"/>
      <c r="B26" s="731"/>
      <c r="C26" s="826" t="s">
        <v>34</v>
      </c>
      <c r="D26" s="119">
        <v>2590</v>
      </c>
      <c r="E26" s="119">
        <v>1170</v>
      </c>
      <c r="F26" s="641">
        <v>1420</v>
      </c>
      <c r="G26" s="135"/>
      <c r="H26" s="514"/>
      <c r="I26" s="746" t="s">
        <v>176</v>
      </c>
      <c r="J26" s="460">
        <v>1553</v>
      </c>
      <c r="K26" s="137">
        <v>642</v>
      </c>
      <c r="L26" s="650">
        <v>911</v>
      </c>
      <c r="M26" s="120"/>
      <c r="N26" s="120"/>
    </row>
    <row r="27" spans="1:14" s="47" customFormat="1" ht="15" customHeight="1" x14ac:dyDescent="0.15">
      <c r="A27" s="636"/>
      <c r="B27" s="731"/>
      <c r="C27" s="826" t="s">
        <v>177</v>
      </c>
      <c r="D27" s="119">
        <v>285</v>
      </c>
      <c r="E27" s="119">
        <v>174</v>
      </c>
      <c r="F27" s="641">
        <v>111</v>
      </c>
      <c r="G27" s="135"/>
      <c r="H27" s="514"/>
      <c r="I27" s="826" t="s">
        <v>34</v>
      </c>
      <c r="J27" s="459">
        <v>2448</v>
      </c>
      <c r="K27" s="130">
        <v>1091</v>
      </c>
      <c r="L27" s="649">
        <v>1357</v>
      </c>
      <c r="M27" s="120"/>
      <c r="N27" s="120"/>
    </row>
    <row r="28" spans="1:14" s="47" customFormat="1" ht="22.5" customHeight="1" x14ac:dyDescent="0.15">
      <c r="A28" s="636"/>
      <c r="B28" s="731"/>
      <c r="C28" s="748" t="s">
        <v>611</v>
      </c>
      <c r="D28" s="119">
        <v>6734</v>
      </c>
      <c r="E28" s="119">
        <v>3953</v>
      </c>
      <c r="F28" s="641">
        <v>2781</v>
      </c>
      <c r="G28" s="135"/>
      <c r="H28" s="514"/>
      <c r="I28" s="826" t="s">
        <v>600</v>
      </c>
      <c r="J28" s="459">
        <v>4353</v>
      </c>
      <c r="K28" s="130">
        <v>1177</v>
      </c>
      <c r="L28" s="649">
        <v>3176</v>
      </c>
      <c r="M28" s="120"/>
      <c r="N28" s="120"/>
    </row>
    <row r="29" spans="1:14" s="47" customFormat="1" ht="12.6" customHeight="1" x14ac:dyDescent="0.15">
      <c r="A29" s="636"/>
      <c r="B29" s="731"/>
      <c r="C29" s="826"/>
      <c r="D29" s="119"/>
      <c r="E29" s="119"/>
      <c r="F29" s="641"/>
      <c r="G29" s="135"/>
      <c r="H29" s="514"/>
      <c r="I29" s="826" t="s">
        <v>639</v>
      </c>
      <c r="J29" s="459">
        <v>164</v>
      </c>
      <c r="K29" s="130">
        <v>91</v>
      </c>
      <c r="L29" s="649">
        <v>73</v>
      </c>
      <c r="M29" s="120"/>
      <c r="N29" s="120"/>
    </row>
    <row r="30" spans="1:14" s="741" customFormat="1" ht="22.5" customHeight="1" x14ac:dyDescent="0.15">
      <c r="A30" s="737"/>
      <c r="B30" s="738"/>
      <c r="C30" s="744" t="s">
        <v>610</v>
      </c>
      <c r="D30" s="736">
        <v>1541</v>
      </c>
      <c r="E30" s="736">
        <v>1057</v>
      </c>
      <c r="F30" s="739">
        <v>484</v>
      </c>
      <c r="G30" s="135"/>
      <c r="H30" s="514"/>
      <c r="I30" s="748" t="s">
        <v>612</v>
      </c>
      <c r="J30" s="459">
        <v>3435</v>
      </c>
      <c r="K30" s="130">
        <v>1947</v>
      </c>
      <c r="L30" s="649">
        <v>1488</v>
      </c>
      <c r="M30" s="740"/>
      <c r="N30" s="740"/>
    </row>
    <row r="31" spans="1:14" s="47" customFormat="1" ht="15" customHeight="1" x14ac:dyDescent="0.15">
      <c r="A31" s="636"/>
      <c r="B31" s="731"/>
      <c r="C31" s="362"/>
      <c r="D31" s="119"/>
      <c r="E31" s="119"/>
      <c r="F31" s="641"/>
      <c r="G31" s="135"/>
      <c r="H31" s="514"/>
      <c r="I31" s="829" t="s">
        <v>640</v>
      </c>
      <c r="J31" s="459">
        <v>1527</v>
      </c>
      <c r="K31" s="130">
        <v>992</v>
      </c>
      <c r="L31" s="649">
        <v>535</v>
      </c>
      <c r="M31" s="120"/>
      <c r="N31" s="120"/>
    </row>
    <row r="32" spans="1:14" s="47" customFormat="1" ht="15" customHeight="1" x14ac:dyDescent="0.15">
      <c r="A32" s="638"/>
      <c r="B32" s="1084" t="s">
        <v>506</v>
      </c>
      <c r="C32" s="1085"/>
      <c r="D32" s="122">
        <v>653</v>
      </c>
      <c r="E32" s="122">
        <v>394</v>
      </c>
      <c r="F32" s="644">
        <v>259</v>
      </c>
      <c r="G32" s="135"/>
      <c r="H32" s="1062" t="s">
        <v>669</v>
      </c>
      <c r="I32" s="1063"/>
      <c r="J32" s="461">
        <v>3897</v>
      </c>
      <c r="K32" s="138">
        <v>2240</v>
      </c>
      <c r="L32" s="651">
        <v>1657</v>
      </c>
      <c r="M32" s="120"/>
      <c r="N32" s="120"/>
    </row>
    <row r="33" spans="1:14" ht="13.5" customHeight="1" x14ac:dyDescent="0.15">
      <c r="A33" s="39"/>
      <c r="B33" s="39"/>
      <c r="C33" s="168" t="s">
        <v>795</v>
      </c>
      <c r="D33" s="39"/>
      <c r="E33" s="39"/>
      <c r="F33" s="39"/>
      <c r="G33" s="828"/>
      <c r="M33" s="608"/>
      <c r="N33" s="114"/>
    </row>
    <row r="34" spans="1:14" ht="15" customHeight="1" x14ac:dyDescent="0.15">
      <c r="C34" s="168" t="s">
        <v>562</v>
      </c>
      <c r="D34" s="612"/>
      <c r="E34" s="612"/>
    </row>
  </sheetData>
  <mergeCells count="16">
    <mergeCell ref="H32:I32"/>
    <mergeCell ref="J3:L3"/>
    <mergeCell ref="A4:C4"/>
    <mergeCell ref="H7:I7"/>
    <mergeCell ref="H12:I12"/>
    <mergeCell ref="B7:C7"/>
    <mergeCell ref="G3:I3"/>
    <mergeCell ref="G4:I4"/>
    <mergeCell ref="B12:C12"/>
    <mergeCell ref="A3:C3"/>
    <mergeCell ref="D3:F3"/>
    <mergeCell ref="B17:C17"/>
    <mergeCell ref="B32:C32"/>
    <mergeCell ref="B5:C5"/>
    <mergeCell ref="H5:I5"/>
    <mergeCell ref="H17:I17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34"/>
  <sheetViews>
    <sheetView showGridLines="0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1.125" style="9" customWidth="1"/>
    <col min="2" max="2" width="2.625" style="9" customWidth="1"/>
    <col min="3" max="3" width="15.625" style="9" customWidth="1"/>
    <col min="4" max="6" width="7.625" style="9" customWidth="1"/>
    <col min="7" max="7" width="1.125" style="9" customWidth="1"/>
    <col min="8" max="8" width="2.625" style="9" customWidth="1"/>
    <col min="9" max="9" width="15.625" style="8" customWidth="1"/>
    <col min="10" max="10" width="7.625" style="597" customWidth="1"/>
    <col min="11" max="12" width="7.625" style="9" customWidth="1"/>
    <col min="13" max="13" width="9.375" style="9" customWidth="1"/>
    <col min="14" max="14" width="17.625" style="9" customWidth="1"/>
    <col min="15" max="15" width="9.375" style="9" customWidth="1"/>
    <col min="16" max="16384" width="9" style="9"/>
  </cols>
  <sheetData>
    <row r="1" spans="1:18" s="8" customFormat="1" ht="21" customHeight="1" x14ac:dyDescent="0.15">
      <c r="A1" s="57" t="s">
        <v>168</v>
      </c>
      <c r="B1" s="57"/>
      <c r="C1" s="57"/>
      <c r="D1" s="57"/>
      <c r="E1" s="57"/>
      <c r="F1" s="57"/>
      <c r="G1" s="57"/>
      <c r="H1" s="57"/>
      <c r="I1" s="57"/>
      <c r="J1" s="660"/>
      <c r="K1" s="633"/>
      <c r="L1" s="633"/>
      <c r="M1" s="57"/>
      <c r="N1" s="57"/>
      <c r="O1" s="57"/>
      <c r="P1" s="124"/>
      <c r="Q1" s="633"/>
      <c r="R1" s="633"/>
    </row>
    <row r="2" spans="1:18" x14ac:dyDescent="0.15">
      <c r="A2" s="8"/>
      <c r="B2" s="8"/>
      <c r="C2" s="8"/>
      <c r="D2" s="8"/>
      <c r="E2" s="1102"/>
      <c r="F2" s="1102"/>
      <c r="G2" s="634"/>
      <c r="H2" s="729"/>
      <c r="I2" s="661"/>
      <c r="J2" s="594"/>
      <c r="K2" s="230"/>
      <c r="L2" s="632" t="s">
        <v>638</v>
      </c>
      <c r="M2" s="125"/>
      <c r="N2" s="126"/>
      <c r="O2" s="8"/>
    </row>
    <row r="3" spans="1:18" s="8" customFormat="1" ht="13.5" customHeight="1" x14ac:dyDescent="0.15">
      <c r="A3" s="1096" t="s">
        <v>605</v>
      </c>
      <c r="B3" s="1097"/>
      <c r="C3" s="1098"/>
      <c r="D3" s="1090" t="s">
        <v>603</v>
      </c>
      <c r="E3" s="1090"/>
      <c r="F3" s="1091"/>
      <c r="G3" s="1096" t="s">
        <v>605</v>
      </c>
      <c r="H3" s="1097"/>
      <c r="I3" s="1098"/>
      <c r="J3" s="1090" t="s">
        <v>796</v>
      </c>
      <c r="K3" s="1090"/>
      <c r="L3" s="1091"/>
      <c r="M3" s="127"/>
      <c r="N3" s="127"/>
      <c r="O3" s="127"/>
    </row>
    <row r="4" spans="1:18" s="8" customFormat="1" ht="13.5" customHeight="1" x14ac:dyDescent="0.15">
      <c r="A4" s="1099" t="s">
        <v>606</v>
      </c>
      <c r="B4" s="1100"/>
      <c r="C4" s="1101"/>
      <c r="D4" s="592" t="s">
        <v>604</v>
      </c>
      <c r="E4" s="456" t="s">
        <v>5</v>
      </c>
      <c r="F4" s="457" t="s">
        <v>6</v>
      </c>
      <c r="G4" s="1099" t="s">
        <v>606</v>
      </c>
      <c r="H4" s="1100"/>
      <c r="I4" s="1100"/>
      <c r="J4" s="843" t="s">
        <v>604</v>
      </c>
      <c r="K4" s="456" t="s">
        <v>5</v>
      </c>
      <c r="L4" s="848" t="s">
        <v>6</v>
      </c>
      <c r="M4" s="94"/>
      <c r="N4" s="94"/>
      <c r="O4" s="94"/>
    </row>
    <row r="5" spans="1:18" s="16" customFormat="1" ht="15" customHeight="1" x14ac:dyDescent="0.15">
      <c r="A5" s="656"/>
      <c r="B5" s="1092" t="s">
        <v>23</v>
      </c>
      <c r="C5" s="1093"/>
      <c r="D5" s="593">
        <v>37853</v>
      </c>
      <c r="E5" s="133">
        <v>20493</v>
      </c>
      <c r="F5" s="134">
        <v>17360</v>
      </c>
      <c r="G5" s="830"/>
      <c r="H5" s="1092" t="s">
        <v>23</v>
      </c>
      <c r="I5" s="1093"/>
      <c r="J5" s="851">
        <v>36086</v>
      </c>
      <c r="K5" s="851">
        <v>18981</v>
      </c>
      <c r="L5" s="852">
        <v>17105</v>
      </c>
      <c r="M5" s="128"/>
      <c r="N5" s="613"/>
      <c r="O5" s="613"/>
    </row>
    <row r="6" spans="1:18" s="16" customFormat="1" ht="15" customHeight="1" x14ac:dyDescent="0.15">
      <c r="A6" s="657"/>
      <c r="B6" s="742"/>
      <c r="C6" s="652"/>
      <c r="D6" s="591"/>
      <c r="E6" s="130"/>
      <c r="F6" s="131"/>
      <c r="G6" s="831"/>
      <c r="H6" s="124"/>
      <c r="I6" s="124"/>
      <c r="J6" s="844"/>
      <c r="K6" s="844"/>
      <c r="L6" s="837"/>
      <c r="M6" s="132"/>
      <c r="N6" s="613"/>
      <c r="O6" s="613"/>
    </row>
    <row r="7" spans="1:18" s="16" customFormat="1" ht="15" customHeight="1" x14ac:dyDescent="0.15">
      <c r="A7" s="656"/>
      <c r="B7" s="1094" t="s">
        <v>161</v>
      </c>
      <c r="C7" s="1095"/>
      <c r="D7" s="593">
        <v>267</v>
      </c>
      <c r="E7" s="133">
        <v>220</v>
      </c>
      <c r="F7" s="134">
        <v>47</v>
      </c>
      <c r="G7" s="832"/>
      <c r="H7" s="1094" t="s">
        <v>161</v>
      </c>
      <c r="I7" s="1094"/>
      <c r="J7" s="844">
        <v>264</v>
      </c>
      <c r="K7" s="844">
        <v>203</v>
      </c>
      <c r="L7" s="853">
        <v>61</v>
      </c>
      <c r="M7" s="128"/>
      <c r="N7" s="613"/>
      <c r="O7" s="613"/>
    </row>
    <row r="8" spans="1:18" s="16" customFormat="1" ht="15" customHeight="1" x14ac:dyDescent="0.15">
      <c r="A8" s="657"/>
      <c r="B8" s="742"/>
      <c r="C8" s="653" t="s">
        <v>599</v>
      </c>
      <c r="D8" s="591">
        <v>230</v>
      </c>
      <c r="E8" s="130">
        <v>185</v>
      </c>
      <c r="F8" s="131">
        <v>45</v>
      </c>
      <c r="G8" s="831"/>
      <c r="H8" s="124"/>
      <c r="I8" s="653" t="s">
        <v>599</v>
      </c>
      <c r="J8" s="845">
        <v>221</v>
      </c>
      <c r="K8" s="845">
        <v>164</v>
      </c>
      <c r="L8" s="838">
        <v>57</v>
      </c>
      <c r="M8" s="132"/>
      <c r="N8" s="613"/>
      <c r="O8" s="613"/>
    </row>
    <row r="9" spans="1:18" s="16" customFormat="1" ht="15" customHeight="1" x14ac:dyDescent="0.15">
      <c r="A9" s="658"/>
      <c r="B9" s="743"/>
      <c r="C9" s="653" t="s">
        <v>162</v>
      </c>
      <c r="D9" s="591">
        <v>37</v>
      </c>
      <c r="E9" s="130">
        <v>35</v>
      </c>
      <c r="F9" s="131">
        <v>2</v>
      </c>
      <c r="G9" s="834"/>
      <c r="H9" s="124"/>
      <c r="I9" s="833" t="s">
        <v>593</v>
      </c>
      <c r="J9" s="845">
        <v>43</v>
      </c>
      <c r="K9" s="845">
        <v>39</v>
      </c>
      <c r="L9" s="838">
        <v>4</v>
      </c>
      <c r="M9" s="132"/>
      <c r="N9" s="613"/>
      <c r="O9" s="613"/>
    </row>
    <row r="10" spans="1:18" s="16" customFormat="1" ht="15" customHeight="1" x14ac:dyDescent="0.15">
      <c r="A10" s="658"/>
      <c r="B10" s="743"/>
      <c r="C10" s="653"/>
      <c r="D10" s="591"/>
      <c r="E10" s="130"/>
      <c r="F10" s="131"/>
      <c r="G10" s="834"/>
      <c r="H10" s="743"/>
      <c r="I10" s="841"/>
      <c r="J10" s="130"/>
      <c r="K10" s="130"/>
      <c r="L10" s="849"/>
      <c r="M10" s="132"/>
      <c r="N10" s="613"/>
      <c r="O10" s="613"/>
    </row>
    <row r="11" spans="1:18" s="16" customFormat="1" ht="5.0999999999999996" customHeight="1" x14ac:dyDescent="0.15">
      <c r="A11" s="658"/>
      <c r="B11" s="743"/>
      <c r="C11" s="654"/>
      <c r="D11" s="591"/>
      <c r="E11" s="130"/>
      <c r="F11" s="131"/>
      <c r="G11" s="834"/>
      <c r="H11" s="743"/>
      <c r="I11" s="743"/>
      <c r="J11" s="130"/>
      <c r="K11" s="130"/>
      <c r="L11" s="849"/>
      <c r="M11" s="132"/>
      <c r="N11" s="613"/>
      <c r="O11" s="613"/>
    </row>
    <row r="12" spans="1:18" s="16" customFormat="1" ht="15" customHeight="1" x14ac:dyDescent="0.15">
      <c r="A12" s="656"/>
      <c r="B12" s="1094" t="s">
        <v>163</v>
      </c>
      <c r="C12" s="1095"/>
      <c r="D12" s="593">
        <v>4964</v>
      </c>
      <c r="E12" s="133">
        <v>3846</v>
      </c>
      <c r="F12" s="134">
        <v>1118</v>
      </c>
      <c r="G12" s="832"/>
      <c r="H12" s="1094" t="s">
        <v>163</v>
      </c>
      <c r="I12" s="1094"/>
      <c r="J12" s="846">
        <v>4906</v>
      </c>
      <c r="K12" s="846">
        <v>3700</v>
      </c>
      <c r="L12" s="854">
        <v>1206</v>
      </c>
      <c r="M12" s="128"/>
      <c r="N12" s="613"/>
      <c r="O12" s="613"/>
    </row>
    <row r="13" spans="1:18" s="16" customFormat="1" ht="22.5" x14ac:dyDescent="0.15">
      <c r="A13" s="658"/>
      <c r="B13" s="743"/>
      <c r="C13" s="747" t="s">
        <v>164</v>
      </c>
      <c r="D13" s="591">
        <v>4</v>
      </c>
      <c r="E13" s="130">
        <v>4</v>
      </c>
      <c r="F13" s="365" t="s">
        <v>864</v>
      </c>
      <c r="G13" s="834"/>
      <c r="H13" s="124"/>
      <c r="I13" s="835" t="s">
        <v>797</v>
      </c>
      <c r="J13" s="845">
        <v>9</v>
      </c>
      <c r="K13" s="845">
        <v>7</v>
      </c>
      <c r="L13" s="838">
        <v>2</v>
      </c>
      <c r="M13" s="132"/>
      <c r="N13" s="614"/>
      <c r="O13" s="613"/>
    </row>
    <row r="14" spans="1:18" s="16" customFormat="1" ht="15" customHeight="1" x14ac:dyDescent="0.15">
      <c r="A14" s="657"/>
      <c r="B14" s="742"/>
      <c r="C14" s="653" t="s">
        <v>31</v>
      </c>
      <c r="D14" s="591">
        <v>3338</v>
      </c>
      <c r="E14" s="130">
        <v>2889</v>
      </c>
      <c r="F14" s="131">
        <v>449</v>
      </c>
      <c r="G14" s="831"/>
      <c r="H14" s="124"/>
      <c r="I14" s="833" t="s">
        <v>798</v>
      </c>
      <c r="J14" s="847">
        <v>3338</v>
      </c>
      <c r="K14" s="847">
        <v>2814</v>
      </c>
      <c r="L14" s="838">
        <v>524</v>
      </c>
      <c r="M14" s="132"/>
      <c r="N14" s="613"/>
      <c r="O14" s="613"/>
    </row>
    <row r="15" spans="1:18" s="16" customFormat="1" ht="15" customHeight="1" x14ac:dyDescent="0.15">
      <c r="A15" s="657"/>
      <c r="B15" s="742"/>
      <c r="C15" s="653" t="s">
        <v>165</v>
      </c>
      <c r="D15" s="591">
        <v>1622</v>
      </c>
      <c r="E15" s="130">
        <v>953</v>
      </c>
      <c r="F15" s="131">
        <v>669</v>
      </c>
      <c r="G15" s="831"/>
      <c r="H15" s="124"/>
      <c r="I15" s="833" t="s">
        <v>799</v>
      </c>
      <c r="J15" s="847">
        <v>1559</v>
      </c>
      <c r="K15" s="845">
        <v>879</v>
      </c>
      <c r="L15" s="838">
        <v>680</v>
      </c>
      <c r="M15" s="132"/>
      <c r="N15" s="613"/>
      <c r="O15" s="613"/>
    </row>
    <row r="16" spans="1:18" s="16" customFormat="1" ht="5.0999999999999996" customHeight="1" x14ac:dyDescent="0.15">
      <c r="A16" s="657"/>
      <c r="B16" s="742"/>
      <c r="C16" s="652"/>
      <c r="D16" s="591"/>
      <c r="E16" s="130"/>
      <c r="F16" s="131"/>
      <c r="G16" s="831"/>
      <c r="H16" s="742"/>
      <c r="I16" s="742"/>
      <c r="J16" s="130"/>
      <c r="K16" s="130"/>
      <c r="L16" s="849"/>
      <c r="M16" s="132"/>
      <c r="N16" s="613"/>
      <c r="O16" s="613"/>
    </row>
    <row r="17" spans="1:17" s="16" customFormat="1" ht="15" customHeight="1" x14ac:dyDescent="0.15">
      <c r="A17" s="656"/>
      <c r="B17" s="1094" t="s">
        <v>166</v>
      </c>
      <c r="C17" s="1095"/>
      <c r="D17" s="593">
        <v>28864</v>
      </c>
      <c r="E17" s="133">
        <v>14246</v>
      </c>
      <c r="F17" s="134">
        <v>14618</v>
      </c>
      <c r="G17" s="832"/>
      <c r="H17" s="1094" t="s">
        <v>166</v>
      </c>
      <c r="I17" s="1094"/>
      <c r="J17" s="846">
        <v>29268</v>
      </c>
      <c r="K17" s="846">
        <v>14185</v>
      </c>
      <c r="L17" s="854">
        <v>15083</v>
      </c>
      <c r="M17" s="128"/>
      <c r="N17" s="614"/>
      <c r="O17" s="613"/>
    </row>
    <row r="18" spans="1:17" s="16" customFormat="1" ht="22.5" x14ac:dyDescent="0.15">
      <c r="A18" s="657"/>
      <c r="B18" s="742"/>
      <c r="C18" s="855" t="s">
        <v>800</v>
      </c>
      <c r="D18" s="130">
        <v>279</v>
      </c>
      <c r="E18" s="130">
        <v>229</v>
      </c>
      <c r="F18" s="131">
        <v>50</v>
      </c>
      <c r="G18" s="831"/>
      <c r="H18" s="742"/>
      <c r="I18" s="855" t="s">
        <v>848</v>
      </c>
      <c r="J18" s="845">
        <v>254</v>
      </c>
      <c r="K18" s="845">
        <v>200</v>
      </c>
      <c r="L18" s="838">
        <v>54</v>
      </c>
      <c r="N18" s="613"/>
      <c r="O18" s="613"/>
    </row>
    <row r="19" spans="1:17" s="16" customFormat="1" ht="15" customHeight="1" x14ac:dyDescent="0.15">
      <c r="A19" s="657"/>
      <c r="B19" s="742"/>
      <c r="C19" s="653" t="s">
        <v>284</v>
      </c>
      <c r="D19" s="591">
        <v>1068</v>
      </c>
      <c r="E19" s="130">
        <v>717</v>
      </c>
      <c r="F19" s="131">
        <v>351</v>
      </c>
      <c r="G19" s="831"/>
      <c r="H19" s="742"/>
      <c r="I19" s="855" t="s">
        <v>801</v>
      </c>
      <c r="J19" s="847">
        <v>1154</v>
      </c>
      <c r="K19" s="845">
        <v>748</v>
      </c>
      <c r="L19" s="838">
        <v>406</v>
      </c>
      <c r="N19" s="613"/>
      <c r="O19" s="613"/>
    </row>
    <row r="20" spans="1:17" s="16" customFormat="1" ht="15" customHeight="1" x14ac:dyDescent="0.15">
      <c r="A20" s="658"/>
      <c r="B20" s="743"/>
      <c r="C20" s="653" t="s">
        <v>170</v>
      </c>
      <c r="D20" s="591">
        <v>1510</v>
      </c>
      <c r="E20" s="130">
        <v>1250</v>
      </c>
      <c r="F20" s="131">
        <v>260</v>
      </c>
      <c r="G20" s="834"/>
      <c r="H20" s="743"/>
      <c r="I20" s="855" t="s">
        <v>802</v>
      </c>
      <c r="J20" s="847">
        <v>1502</v>
      </c>
      <c r="K20" s="847">
        <v>1214</v>
      </c>
      <c r="L20" s="838">
        <v>288</v>
      </c>
      <c r="N20" s="613"/>
      <c r="O20" s="613"/>
    </row>
    <row r="21" spans="1:17" s="16" customFormat="1" ht="15" customHeight="1" x14ac:dyDescent="0.15">
      <c r="A21" s="657"/>
      <c r="B21" s="742"/>
      <c r="C21" s="653" t="s">
        <v>601</v>
      </c>
      <c r="D21" s="591">
        <v>5926</v>
      </c>
      <c r="E21" s="130">
        <v>2837</v>
      </c>
      <c r="F21" s="131">
        <v>3089</v>
      </c>
      <c r="G21" s="831"/>
      <c r="H21" s="742"/>
      <c r="I21" s="855" t="s">
        <v>803</v>
      </c>
      <c r="J21" s="847">
        <v>5915</v>
      </c>
      <c r="K21" s="847">
        <v>2814</v>
      </c>
      <c r="L21" s="839">
        <v>3101</v>
      </c>
      <c r="N21" s="613"/>
      <c r="O21" s="613"/>
    </row>
    <row r="22" spans="1:17" s="16" customFormat="1" ht="15" customHeight="1" x14ac:dyDescent="0.15">
      <c r="A22" s="657"/>
      <c r="B22" s="742"/>
      <c r="C22" s="653" t="s">
        <v>602</v>
      </c>
      <c r="D22" s="591">
        <v>778</v>
      </c>
      <c r="E22" s="130">
        <v>371</v>
      </c>
      <c r="F22" s="131">
        <v>407</v>
      </c>
      <c r="G22" s="831"/>
      <c r="H22" s="742"/>
      <c r="I22" s="855" t="s">
        <v>804</v>
      </c>
      <c r="J22" s="845">
        <v>721</v>
      </c>
      <c r="K22" s="845">
        <v>326</v>
      </c>
      <c r="L22" s="838">
        <v>395</v>
      </c>
      <c r="N22" s="613"/>
      <c r="O22" s="613"/>
    </row>
    <row r="23" spans="1:17" s="16" customFormat="1" ht="22.5" customHeight="1" x14ac:dyDescent="0.15">
      <c r="A23" s="658"/>
      <c r="B23" s="743"/>
      <c r="C23" s="812" t="s">
        <v>173</v>
      </c>
      <c r="D23" s="591">
        <v>886</v>
      </c>
      <c r="E23" s="130">
        <v>575</v>
      </c>
      <c r="F23" s="131">
        <v>311</v>
      </c>
      <c r="G23" s="834"/>
      <c r="H23" s="743"/>
      <c r="I23" s="855" t="s">
        <v>805</v>
      </c>
      <c r="J23" s="845">
        <v>914</v>
      </c>
      <c r="K23" s="845">
        <v>586</v>
      </c>
      <c r="L23" s="838">
        <v>328</v>
      </c>
      <c r="N23" s="613"/>
      <c r="O23" s="613"/>
    </row>
    <row r="24" spans="1:17" s="16" customFormat="1" ht="22.5" customHeight="1" x14ac:dyDescent="0.15">
      <c r="A24" s="658"/>
      <c r="B24" s="743"/>
      <c r="C24" s="812" t="s">
        <v>761</v>
      </c>
      <c r="D24" s="591">
        <v>1326</v>
      </c>
      <c r="E24" s="130">
        <v>901</v>
      </c>
      <c r="F24" s="131">
        <v>425</v>
      </c>
      <c r="G24" s="834"/>
      <c r="H24" s="743"/>
      <c r="I24" s="855" t="s">
        <v>806</v>
      </c>
      <c r="J24" s="847">
        <v>1411</v>
      </c>
      <c r="K24" s="845">
        <v>910</v>
      </c>
      <c r="L24" s="838">
        <v>501</v>
      </c>
      <c r="N24" s="613"/>
      <c r="O24" s="613"/>
    </row>
    <row r="25" spans="1:17" s="16" customFormat="1" ht="22.5" customHeight="1" x14ac:dyDescent="0.15">
      <c r="A25" s="658"/>
      <c r="B25" s="743"/>
      <c r="C25" s="857" t="s">
        <v>175</v>
      </c>
      <c r="D25" s="591">
        <v>2642</v>
      </c>
      <c r="E25" s="130">
        <v>1101</v>
      </c>
      <c r="F25" s="131">
        <v>1541</v>
      </c>
      <c r="G25" s="834"/>
      <c r="H25" s="743"/>
      <c r="I25" s="858" t="s">
        <v>807</v>
      </c>
      <c r="J25" s="847">
        <v>2446</v>
      </c>
      <c r="K25" s="847">
        <v>1037</v>
      </c>
      <c r="L25" s="839">
        <v>1409</v>
      </c>
      <c r="N25" s="613"/>
      <c r="O25" s="613"/>
      <c r="P25" s="613"/>
      <c r="Q25" s="613"/>
    </row>
    <row r="26" spans="1:17" s="16" customFormat="1" ht="22.5" customHeight="1" x14ac:dyDescent="0.15">
      <c r="A26" s="658"/>
      <c r="B26" s="743"/>
      <c r="C26" s="812" t="s">
        <v>176</v>
      </c>
      <c r="D26" s="591">
        <v>1428</v>
      </c>
      <c r="E26" s="130">
        <v>626</v>
      </c>
      <c r="F26" s="131">
        <v>802</v>
      </c>
      <c r="G26" s="834"/>
      <c r="H26" s="743"/>
      <c r="I26" s="855" t="s">
        <v>808</v>
      </c>
      <c r="J26" s="847">
        <v>1377</v>
      </c>
      <c r="K26" s="845">
        <v>583</v>
      </c>
      <c r="L26" s="838">
        <v>794</v>
      </c>
      <c r="N26" s="613"/>
      <c r="O26" s="613"/>
      <c r="P26" s="613"/>
      <c r="Q26" s="613"/>
    </row>
    <row r="27" spans="1:17" s="16" customFormat="1" ht="15" customHeight="1" x14ac:dyDescent="0.15">
      <c r="A27" s="657"/>
      <c r="B27" s="742"/>
      <c r="C27" s="653" t="s">
        <v>34</v>
      </c>
      <c r="D27" s="591">
        <v>2484</v>
      </c>
      <c r="E27" s="130">
        <v>1057</v>
      </c>
      <c r="F27" s="131">
        <v>1427</v>
      </c>
      <c r="G27" s="831"/>
      <c r="H27" s="742"/>
      <c r="I27" s="855" t="s">
        <v>809</v>
      </c>
      <c r="J27" s="847">
        <v>2589</v>
      </c>
      <c r="K27" s="847">
        <v>1115</v>
      </c>
      <c r="L27" s="839">
        <v>1474</v>
      </c>
      <c r="N27" s="613"/>
      <c r="O27" s="613"/>
    </row>
    <row r="28" spans="1:17" s="16" customFormat="1" ht="22.5" customHeight="1" x14ac:dyDescent="0.15">
      <c r="A28" s="657"/>
      <c r="B28" s="742"/>
      <c r="C28" s="653" t="s">
        <v>600</v>
      </c>
      <c r="D28" s="591">
        <v>5145</v>
      </c>
      <c r="E28" s="130">
        <v>1449</v>
      </c>
      <c r="F28" s="131">
        <v>3696</v>
      </c>
      <c r="G28" s="831"/>
      <c r="H28" s="742"/>
      <c r="I28" s="855" t="s">
        <v>810</v>
      </c>
      <c r="J28" s="847">
        <v>5578</v>
      </c>
      <c r="K28" s="847">
        <v>1562</v>
      </c>
      <c r="L28" s="839">
        <v>4016</v>
      </c>
      <c r="N28" s="132"/>
      <c r="O28" s="132"/>
    </row>
    <row r="29" spans="1:17" s="16" customFormat="1" ht="22.5" customHeight="1" x14ac:dyDescent="0.15">
      <c r="A29" s="657"/>
      <c r="B29" s="742"/>
      <c r="C29" s="653" t="s">
        <v>639</v>
      </c>
      <c r="D29" s="591">
        <v>291</v>
      </c>
      <c r="E29" s="130">
        <v>178</v>
      </c>
      <c r="F29" s="131">
        <v>113</v>
      </c>
      <c r="G29" s="831"/>
      <c r="H29" s="742"/>
      <c r="I29" s="855" t="s">
        <v>811</v>
      </c>
      <c r="J29" s="845">
        <v>250</v>
      </c>
      <c r="K29" s="845">
        <v>152</v>
      </c>
      <c r="L29" s="838">
        <v>98</v>
      </c>
      <c r="N29" s="132"/>
      <c r="O29" s="132"/>
    </row>
    <row r="30" spans="1:17" s="16" customFormat="1" ht="22.5" customHeight="1" x14ac:dyDescent="0.15">
      <c r="A30" s="657"/>
      <c r="B30" s="742"/>
      <c r="C30" s="856" t="s">
        <v>612</v>
      </c>
      <c r="D30" s="595">
        <v>3455</v>
      </c>
      <c r="E30" s="130">
        <v>1928</v>
      </c>
      <c r="F30" s="131">
        <v>1527</v>
      </c>
      <c r="G30" s="831"/>
      <c r="H30" s="742"/>
      <c r="I30" s="855" t="s">
        <v>812</v>
      </c>
      <c r="J30" s="847">
        <v>3496</v>
      </c>
      <c r="K30" s="847">
        <v>1912</v>
      </c>
      <c r="L30" s="839">
        <v>1584</v>
      </c>
      <c r="N30" s="132"/>
      <c r="O30" s="132"/>
    </row>
    <row r="31" spans="1:17" s="16" customFormat="1" ht="22.5" customHeight="1" x14ac:dyDescent="0.15">
      <c r="A31" s="657"/>
      <c r="B31" s="742"/>
      <c r="C31" s="812" t="s">
        <v>641</v>
      </c>
      <c r="D31" s="591">
        <v>1646</v>
      </c>
      <c r="E31" s="130">
        <v>1027</v>
      </c>
      <c r="F31" s="131">
        <v>619</v>
      </c>
      <c r="G31" s="831"/>
      <c r="H31" s="742"/>
      <c r="I31" s="855" t="s">
        <v>813</v>
      </c>
      <c r="J31" s="847">
        <v>1661</v>
      </c>
      <c r="K31" s="847">
        <v>1026</v>
      </c>
      <c r="L31" s="838">
        <v>635</v>
      </c>
      <c r="N31" s="132"/>
      <c r="O31" s="132"/>
    </row>
    <row r="32" spans="1:17" s="16" customFormat="1" ht="5.0999999999999996" customHeight="1" x14ac:dyDescent="0.15">
      <c r="A32" s="657"/>
      <c r="B32" s="742"/>
      <c r="C32" s="655"/>
      <c r="D32" s="591"/>
      <c r="E32" s="130"/>
      <c r="F32" s="131"/>
      <c r="G32" s="831"/>
      <c r="H32" s="742"/>
      <c r="I32" s="842"/>
      <c r="J32" s="130"/>
      <c r="K32" s="130"/>
      <c r="L32" s="849"/>
      <c r="M32" s="132"/>
      <c r="N32" s="132"/>
      <c r="O32" s="132"/>
    </row>
    <row r="33" spans="1:20" s="16" customFormat="1" ht="15" customHeight="1" x14ac:dyDescent="0.15">
      <c r="A33" s="659"/>
      <c r="B33" s="1103" t="s">
        <v>167</v>
      </c>
      <c r="C33" s="1104"/>
      <c r="D33" s="962">
        <v>3758</v>
      </c>
      <c r="E33" s="138">
        <v>2181</v>
      </c>
      <c r="F33" s="139">
        <v>1577</v>
      </c>
      <c r="G33" s="836"/>
      <c r="H33" s="1105" t="s">
        <v>814</v>
      </c>
      <c r="I33" s="1106"/>
      <c r="J33" s="961">
        <v>1648</v>
      </c>
      <c r="K33" s="850">
        <v>893</v>
      </c>
      <c r="L33" s="840">
        <v>755</v>
      </c>
      <c r="M33" s="132"/>
      <c r="N33" s="132"/>
      <c r="O33" s="132"/>
      <c r="P33" s="9"/>
      <c r="Q33" s="9"/>
      <c r="R33" s="9"/>
      <c r="S33" s="9"/>
      <c r="T33" s="9"/>
    </row>
    <row r="34" spans="1:20" ht="13.5" customHeight="1" x14ac:dyDescent="0.15">
      <c r="A34" s="8"/>
      <c r="B34" s="8"/>
      <c r="C34" s="8"/>
      <c r="D34" s="8"/>
      <c r="E34" s="8"/>
      <c r="F34" s="607"/>
      <c r="G34" s="22"/>
      <c r="H34" s="22"/>
      <c r="I34" s="22"/>
      <c r="J34" s="596"/>
      <c r="K34" s="8"/>
      <c r="L34" s="22" t="s">
        <v>178</v>
      </c>
      <c r="M34" s="22"/>
      <c r="N34" s="126"/>
      <c r="O34" s="8"/>
    </row>
  </sheetData>
  <mergeCells count="17">
    <mergeCell ref="E2:F2"/>
    <mergeCell ref="B33:C33"/>
    <mergeCell ref="H33:I33"/>
    <mergeCell ref="G3:I3"/>
    <mergeCell ref="G4:I4"/>
    <mergeCell ref="J3:L3"/>
    <mergeCell ref="B5:C5"/>
    <mergeCell ref="B7:C7"/>
    <mergeCell ref="B12:C12"/>
    <mergeCell ref="B17:C17"/>
    <mergeCell ref="H7:I7"/>
    <mergeCell ref="H5:I5"/>
    <mergeCell ref="H12:I12"/>
    <mergeCell ref="H17:I17"/>
    <mergeCell ref="A3:C3"/>
    <mergeCell ref="D3:F3"/>
    <mergeCell ref="A4:C4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38"/>
  <sheetViews>
    <sheetView showGridLines="0" view="pageBreakPreview" topLeftCell="D1" zoomScaleNormal="100" zoomScaleSheetLayoutView="100" workbookViewId="0">
      <selection sqref="A1:H1"/>
    </sheetView>
  </sheetViews>
  <sheetFormatPr defaultRowHeight="13.5" x14ac:dyDescent="0.15"/>
  <cols>
    <col min="1" max="16" width="10.875" style="31" customWidth="1"/>
    <col min="17" max="16384" width="9" style="31"/>
  </cols>
  <sheetData>
    <row r="1" spans="1:16" ht="21" x14ac:dyDescent="0.15">
      <c r="A1" s="1060" t="s">
        <v>179</v>
      </c>
      <c r="B1" s="1060"/>
      <c r="C1" s="1060"/>
      <c r="D1" s="1060"/>
      <c r="E1" s="1060"/>
      <c r="F1" s="1060"/>
      <c r="G1" s="1060"/>
      <c r="H1" s="1060"/>
      <c r="I1" s="57" t="s">
        <v>180</v>
      </c>
      <c r="J1" s="57"/>
      <c r="K1" s="57"/>
      <c r="L1" s="57"/>
      <c r="M1" s="57"/>
      <c r="N1" s="57"/>
      <c r="O1" s="57"/>
      <c r="P1" s="57"/>
    </row>
    <row r="2" spans="1:16" ht="9" hidden="1" customHeight="1" x14ac:dyDescent="0.15">
      <c r="A2" s="58"/>
      <c r="B2" s="58"/>
      <c r="C2" s="58"/>
      <c r="D2" s="58"/>
      <c r="E2" s="58"/>
      <c r="F2" s="58"/>
      <c r="G2" s="58"/>
      <c r="H2" s="58"/>
      <c r="I2" s="59"/>
      <c r="J2" s="59"/>
      <c r="K2" s="59"/>
      <c r="L2" s="59"/>
      <c r="M2" s="59"/>
      <c r="N2" s="59"/>
      <c r="O2" s="59"/>
      <c r="P2" s="59"/>
    </row>
    <row r="3" spans="1:16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44" t="s">
        <v>497</v>
      </c>
      <c r="P3" s="1044"/>
    </row>
    <row r="4" spans="1:16" ht="17.100000000000001" customHeight="1" x14ac:dyDescent="0.15">
      <c r="A4" s="1109"/>
      <c r="B4" s="1112" t="s">
        <v>130</v>
      </c>
      <c r="C4" s="1113"/>
      <c r="D4" s="1113"/>
      <c r="E4" s="1113"/>
      <c r="F4" s="1113"/>
      <c r="G4" s="140"/>
      <c r="H4" s="141"/>
      <c r="I4" s="141" t="s">
        <v>5</v>
      </c>
      <c r="J4" s="141"/>
      <c r="K4" s="142"/>
      <c r="L4" s="1049" t="s">
        <v>6</v>
      </c>
      <c r="M4" s="1049"/>
      <c r="N4" s="1049"/>
      <c r="O4" s="1049"/>
      <c r="P4" s="1114"/>
    </row>
    <row r="5" spans="1:16" ht="17.100000000000001" customHeight="1" x14ac:dyDescent="0.15">
      <c r="A5" s="1110"/>
      <c r="B5" s="1115" t="s">
        <v>39</v>
      </c>
      <c r="C5" s="1107" t="s">
        <v>181</v>
      </c>
      <c r="D5" s="1107"/>
      <c r="E5" s="1107"/>
      <c r="F5" s="415" t="s">
        <v>182</v>
      </c>
      <c r="G5" s="1107" t="s">
        <v>39</v>
      </c>
      <c r="H5" s="143"/>
      <c r="I5" s="144" t="s">
        <v>183</v>
      </c>
      <c r="J5" s="145"/>
      <c r="K5" s="415" t="s">
        <v>182</v>
      </c>
      <c r="L5" s="1107" t="s">
        <v>39</v>
      </c>
      <c r="M5" s="1107" t="s">
        <v>181</v>
      </c>
      <c r="N5" s="1107"/>
      <c r="O5" s="1107"/>
      <c r="P5" s="146" t="s">
        <v>182</v>
      </c>
    </row>
    <row r="6" spans="1:16" ht="17.100000000000001" customHeight="1" x14ac:dyDescent="0.15">
      <c r="A6" s="1111"/>
      <c r="B6" s="1116"/>
      <c r="C6" s="465" t="s">
        <v>130</v>
      </c>
      <c r="D6" s="465" t="s">
        <v>184</v>
      </c>
      <c r="E6" s="465" t="s">
        <v>185</v>
      </c>
      <c r="F6" s="466" t="s">
        <v>186</v>
      </c>
      <c r="G6" s="1108"/>
      <c r="H6" s="465" t="s">
        <v>130</v>
      </c>
      <c r="I6" s="465" t="s">
        <v>184</v>
      </c>
      <c r="J6" s="465" t="s">
        <v>185</v>
      </c>
      <c r="K6" s="466" t="s">
        <v>186</v>
      </c>
      <c r="L6" s="1108"/>
      <c r="M6" s="465" t="s">
        <v>130</v>
      </c>
      <c r="N6" s="465" t="s">
        <v>184</v>
      </c>
      <c r="O6" s="465" t="s">
        <v>185</v>
      </c>
      <c r="P6" s="467" t="s">
        <v>186</v>
      </c>
    </row>
    <row r="7" spans="1:16" s="33" customFormat="1" ht="17.100000000000001" customHeight="1" x14ac:dyDescent="0.15">
      <c r="A7" s="463" t="s">
        <v>794</v>
      </c>
      <c r="B7" s="462">
        <v>68187</v>
      </c>
      <c r="C7" s="147">
        <v>39679</v>
      </c>
      <c r="D7" s="147">
        <v>35726</v>
      </c>
      <c r="E7" s="147">
        <v>3953</v>
      </c>
      <c r="F7" s="147">
        <v>26410</v>
      </c>
      <c r="G7" s="147">
        <v>33271</v>
      </c>
      <c r="H7" s="147">
        <v>23442</v>
      </c>
      <c r="I7" s="147">
        <v>20882</v>
      </c>
      <c r="J7" s="147">
        <v>2560</v>
      </c>
      <c r="K7" s="147">
        <v>8456</v>
      </c>
      <c r="L7" s="147">
        <v>34916</v>
      </c>
      <c r="M7" s="147">
        <v>16237</v>
      </c>
      <c r="N7" s="147">
        <v>14844</v>
      </c>
      <c r="O7" s="147">
        <v>1393</v>
      </c>
      <c r="P7" s="148">
        <v>17954</v>
      </c>
    </row>
    <row r="8" spans="1:16" s="33" customFormat="1" ht="17.100000000000001" customHeight="1" x14ac:dyDescent="0.15">
      <c r="A8" s="463" t="s">
        <v>576</v>
      </c>
      <c r="B8" s="462">
        <v>72424</v>
      </c>
      <c r="C8" s="147">
        <v>40760</v>
      </c>
      <c r="D8" s="147">
        <v>35645</v>
      </c>
      <c r="E8" s="147">
        <v>5115</v>
      </c>
      <c r="F8" s="147">
        <v>27334</v>
      </c>
      <c r="G8" s="147">
        <v>35001</v>
      </c>
      <c r="H8" s="147">
        <v>23537</v>
      </c>
      <c r="I8" s="147">
        <v>20189</v>
      </c>
      <c r="J8" s="147">
        <v>3348</v>
      </c>
      <c r="K8" s="147">
        <v>8822</v>
      </c>
      <c r="L8" s="147">
        <v>37423</v>
      </c>
      <c r="M8" s="147">
        <v>17223</v>
      </c>
      <c r="N8" s="147">
        <v>15456</v>
      </c>
      <c r="O8" s="147">
        <v>1767</v>
      </c>
      <c r="P8" s="148">
        <v>18512</v>
      </c>
    </row>
    <row r="9" spans="1:16" s="33" customFormat="1" ht="17.100000000000001" customHeight="1" x14ac:dyDescent="0.15">
      <c r="A9" s="463" t="s">
        <v>577</v>
      </c>
      <c r="B9" s="462">
        <v>74292</v>
      </c>
      <c r="C9" s="147">
        <v>41735</v>
      </c>
      <c r="D9" s="147">
        <v>37349</v>
      </c>
      <c r="E9" s="147">
        <v>4386</v>
      </c>
      <c r="F9" s="147">
        <v>25738</v>
      </c>
      <c r="G9" s="147">
        <v>35678</v>
      </c>
      <c r="H9" s="147">
        <v>23524</v>
      </c>
      <c r="I9" s="147">
        <v>20612</v>
      </c>
      <c r="J9" s="147">
        <v>2912</v>
      </c>
      <c r="K9" s="147">
        <v>8821</v>
      </c>
      <c r="L9" s="147">
        <v>38614</v>
      </c>
      <c r="M9" s="147">
        <v>18211</v>
      </c>
      <c r="N9" s="147">
        <v>16737</v>
      </c>
      <c r="O9" s="147">
        <v>1474</v>
      </c>
      <c r="P9" s="148">
        <v>16917</v>
      </c>
    </row>
    <row r="10" spans="1:16" s="33" customFormat="1" ht="17.100000000000001" customHeight="1" x14ac:dyDescent="0.15">
      <c r="A10" s="463" t="s">
        <v>578</v>
      </c>
      <c r="B10" s="462">
        <v>77540</v>
      </c>
      <c r="C10" s="147">
        <v>40438</v>
      </c>
      <c r="D10" s="147">
        <v>37853</v>
      </c>
      <c r="E10" s="147">
        <v>2585</v>
      </c>
      <c r="F10" s="147">
        <v>24674</v>
      </c>
      <c r="G10" s="147">
        <v>37423</v>
      </c>
      <c r="H10" s="147">
        <v>22149</v>
      </c>
      <c r="I10" s="147">
        <v>20493</v>
      </c>
      <c r="J10" s="147">
        <v>1656</v>
      </c>
      <c r="K10" s="147">
        <v>9006</v>
      </c>
      <c r="L10" s="147">
        <v>40117</v>
      </c>
      <c r="M10" s="147">
        <v>18289</v>
      </c>
      <c r="N10" s="147">
        <v>17360</v>
      </c>
      <c r="O10" s="147">
        <v>929</v>
      </c>
      <c r="P10" s="148">
        <v>15668</v>
      </c>
    </row>
    <row r="11" spans="1:16" s="33" customFormat="1" ht="17.100000000000001" customHeight="1" x14ac:dyDescent="0.15">
      <c r="A11" s="464" t="s">
        <v>550</v>
      </c>
      <c r="B11" s="860">
        <v>79417</v>
      </c>
      <c r="C11" s="149">
        <v>38238</v>
      </c>
      <c r="D11" s="149">
        <v>36086</v>
      </c>
      <c r="E11" s="149">
        <v>2152</v>
      </c>
      <c r="F11" s="149">
        <v>20621</v>
      </c>
      <c r="G11" s="149">
        <v>38172</v>
      </c>
      <c r="H11" s="149">
        <v>20272</v>
      </c>
      <c r="I11" s="149">
        <v>18981</v>
      </c>
      <c r="J11" s="149">
        <v>1291</v>
      </c>
      <c r="K11" s="149">
        <v>7688</v>
      </c>
      <c r="L11" s="149">
        <v>41245</v>
      </c>
      <c r="M11" s="149">
        <v>17966</v>
      </c>
      <c r="N11" s="149">
        <v>17105</v>
      </c>
      <c r="O11" s="149">
        <v>861</v>
      </c>
      <c r="P11" s="150">
        <v>12933</v>
      </c>
    </row>
    <row r="12" spans="1:16" s="33" customFormat="1" x14ac:dyDescent="0.15">
      <c r="A12" s="153" t="s">
        <v>561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034" t="s">
        <v>187</v>
      </c>
      <c r="P12" s="1034"/>
    </row>
    <row r="13" spans="1:16" x14ac:dyDescent="0.15">
      <c r="A13" s="153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15">
      <c r="A14" s="151"/>
      <c r="D14" s="364"/>
      <c r="N14" s="364"/>
    </row>
    <row r="19" spans="4:13" x14ac:dyDescent="0.15">
      <c r="F19" s="34"/>
      <c r="G19" s="34"/>
      <c r="H19" s="34"/>
      <c r="I19" s="34"/>
      <c r="J19" s="34"/>
      <c r="K19" s="34"/>
      <c r="L19" s="34"/>
      <c r="M19" s="34"/>
    </row>
    <row r="20" spans="4:13" x14ac:dyDescent="0.15">
      <c r="F20" s="34"/>
      <c r="G20" s="34"/>
      <c r="H20" s="34"/>
      <c r="I20" s="34"/>
      <c r="J20" s="34"/>
      <c r="K20" s="34"/>
      <c r="L20" s="34"/>
      <c r="M20" s="34"/>
    </row>
    <row r="21" spans="4:13" x14ac:dyDescent="0.15">
      <c r="F21" s="34"/>
      <c r="G21" s="34"/>
      <c r="H21" s="34"/>
      <c r="I21" s="34"/>
      <c r="J21" s="34"/>
      <c r="K21" s="34"/>
      <c r="L21" s="34"/>
      <c r="M21" s="34"/>
    </row>
    <row r="22" spans="4:13" x14ac:dyDescent="0.15">
      <c r="F22" s="34"/>
      <c r="G22" s="34"/>
      <c r="H22" s="34"/>
      <c r="I22" s="34"/>
      <c r="J22" s="34"/>
      <c r="K22" s="34"/>
      <c r="L22" s="34"/>
      <c r="M22" s="34"/>
    </row>
    <row r="23" spans="4:13" x14ac:dyDescent="0.15">
      <c r="F23" s="34"/>
      <c r="G23" s="34"/>
      <c r="H23" s="34"/>
      <c r="I23" s="34"/>
      <c r="J23" s="34"/>
      <c r="K23" s="34"/>
      <c r="L23" s="34"/>
      <c r="M23" s="34"/>
    </row>
    <row r="24" spans="4:13" x14ac:dyDescent="0.15">
      <c r="F24" s="34"/>
      <c r="G24" s="34"/>
      <c r="H24" s="34"/>
      <c r="I24" s="34"/>
      <c r="J24" s="34"/>
      <c r="K24" s="34"/>
      <c r="L24" s="34"/>
      <c r="M24" s="34"/>
    </row>
    <row r="25" spans="4:13" x14ac:dyDescent="0.15">
      <c r="F25" s="34"/>
      <c r="G25" s="34"/>
      <c r="H25" s="34"/>
      <c r="I25" s="34"/>
      <c r="J25" s="34"/>
      <c r="K25" s="34"/>
      <c r="L25" s="34"/>
      <c r="M25" s="34"/>
    </row>
    <row r="26" spans="4:13" x14ac:dyDescent="0.15">
      <c r="F26" s="34"/>
      <c r="G26" s="34"/>
      <c r="H26" s="34"/>
      <c r="I26" s="34"/>
      <c r="J26" s="34"/>
      <c r="K26" s="34"/>
      <c r="L26" s="34"/>
      <c r="M26" s="34"/>
    </row>
    <row r="27" spans="4:13" x14ac:dyDescent="0.15">
      <c r="F27" s="34"/>
      <c r="G27" s="34"/>
      <c r="H27" s="34"/>
      <c r="I27" s="34"/>
      <c r="J27" s="34"/>
      <c r="K27" s="34"/>
      <c r="L27" s="34"/>
      <c r="M27" s="34"/>
    </row>
    <row r="28" spans="4:13" x14ac:dyDescent="0.15"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4:13" x14ac:dyDescent="0.15"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4:13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</row>
    <row r="31" spans="4:13" x14ac:dyDescent="0.15">
      <c r="D31" s="34"/>
      <c r="E31" s="34"/>
      <c r="F31" s="34"/>
      <c r="G31" s="34"/>
      <c r="H31" s="34"/>
      <c r="I31" s="34"/>
      <c r="J31" s="34"/>
      <c r="K31" s="34"/>
      <c r="L31" s="34"/>
      <c r="M31" s="34"/>
    </row>
    <row r="32" spans="4:13" x14ac:dyDescent="0.15"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4:13" x14ac:dyDescent="0.15">
      <c r="D33" s="34"/>
      <c r="E33" s="34"/>
      <c r="F33" s="34"/>
      <c r="G33" s="34"/>
      <c r="H33" s="34"/>
      <c r="I33" s="34"/>
      <c r="J33" s="34"/>
      <c r="K33" s="34"/>
      <c r="L33" s="34"/>
      <c r="M33" s="34"/>
    </row>
    <row r="34" spans="4:13" x14ac:dyDescent="0.15"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4:13" x14ac:dyDescent="0.15">
      <c r="D35" s="34"/>
      <c r="E35" s="34"/>
      <c r="F35" s="34"/>
    </row>
    <row r="36" spans="4:13" x14ac:dyDescent="0.15">
      <c r="D36" s="34"/>
      <c r="E36" s="34"/>
      <c r="F36" s="34"/>
    </row>
    <row r="37" spans="4:13" x14ac:dyDescent="0.15">
      <c r="D37" s="34"/>
      <c r="E37" s="34"/>
      <c r="F37" s="34"/>
    </row>
    <row r="38" spans="4:13" x14ac:dyDescent="0.15">
      <c r="D38" s="34"/>
      <c r="E38" s="34"/>
      <c r="F38" s="34"/>
    </row>
  </sheetData>
  <mergeCells count="11">
    <mergeCell ref="G5:G6"/>
    <mergeCell ref="L5:L6"/>
    <mergeCell ref="M5:O5"/>
    <mergeCell ref="O12:P12"/>
    <mergeCell ref="A1:H1"/>
    <mergeCell ref="O3:P3"/>
    <mergeCell ref="A4:A6"/>
    <mergeCell ref="B4:F4"/>
    <mergeCell ref="L4:P4"/>
    <mergeCell ref="B5:B6"/>
    <mergeCell ref="C5:E5"/>
  </mergeCells>
  <phoneticPr fontId="2"/>
  <pageMargins left="0.75" right="0.75" top="1" bottom="1" header="0.51200000000000001" footer="0.51200000000000001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9" style="52"/>
    <col min="2" max="2" width="9.75" style="52" bestFit="1" customWidth="1"/>
    <col min="3" max="7" width="6.875" style="52" customWidth="1"/>
    <col min="8" max="10" width="7" style="52" customWidth="1"/>
    <col min="11" max="12" width="6.75" style="52" customWidth="1"/>
    <col min="13" max="16384" width="9" style="52"/>
  </cols>
  <sheetData>
    <row r="1" spans="1:12" ht="18.75" x14ac:dyDescent="0.15">
      <c r="A1" s="1117" t="s">
        <v>188</v>
      </c>
      <c r="B1" s="1117"/>
      <c r="C1" s="1117"/>
      <c r="D1" s="1117"/>
      <c r="E1" s="1117"/>
      <c r="F1" s="1117"/>
      <c r="G1" s="1117"/>
      <c r="H1" s="1117"/>
      <c r="I1" s="1117"/>
      <c r="J1" s="1117"/>
      <c r="K1" s="1117"/>
      <c r="L1" s="1117"/>
    </row>
    <row r="2" spans="1:12" ht="9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x14ac:dyDescent="0.15">
      <c r="A3" s="39"/>
      <c r="B3" s="39"/>
      <c r="C3" s="39"/>
      <c r="D3" s="39"/>
      <c r="E3" s="39"/>
      <c r="F3" s="39"/>
      <c r="G3" s="39"/>
      <c r="H3" s="39"/>
      <c r="I3" s="1123" t="s">
        <v>567</v>
      </c>
      <c r="J3" s="1123"/>
      <c r="K3" s="1123"/>
      <c r="L3" s="1123"/>
    </row>
    <row r="4" spans="1:12" ht="17.100000000000001" customHeight="1" x14ac:dyDescent="0.15">
      <c r="A4" s="473" t="s">
        <v>189</v>
      </c>
      <c r="B4" s="1118" t="s">
        <v>190</v>
      </c>
      <c r="C4" s="1120" t="s">
        <v>5</v>
      </c>
      <c r="D4" s="1120"/>
      <c r="E4" s="1120"/>
      <c r="F4" s="1120"/>
      <c r="G4" s="1120"/>
      <c r="H4" s="1120" t="s">
        <v>6</v>
      </c>
      <c r="I4" s="1120"/>
      <c r="J4" s="1120"/>
      <c r="K4" s="1120"/>
      <c r="L4" s="1121"/>
    </row>
    <row r="5" spans="1:12" ht="17.100000000000001" customHeight="1" x14ac:dyDescent="0.15">
      <c r="A5" s="474" t="s">
        <v>191</v>
      </c>
      <c r="B5" s="1119"/>
      <c r="C5" s="468" t="s">
        <v>190</v>
      </c>
      <c r="D5" s="468" t="s">
        <v>192</v>
      </c>
      <c r="E5" s="468" t="s">
        <v>193</v>
      </c>
      <c r="F5" s="468" t="s">
        <v>194</v>
      </c>
      <c r="G5" s="468" t="s">
        <v>195</v>
      </c>
      <c r="H5" s="468" t="s">
        <v>190</v>
      </c>
      <c r="I5" s="468" t="s">
        <v>192</v>
      </c>
      <c r="J5" s="468" t="s">
        <v>193</v>
      </c>
      <c r="K5" s="468" t="s">
        <v>194</v>
      </c>
      <c r="L5" s="469" t="s">
        <v>195</v>
      </c>
    </row>
    <row r="6" spans="1:12" ht="17.100000000000001" customHeight="1" x14ac:dyDescent="0.15">
      <c r="A6" s="475" t="s">
        <v>4</v>
      </c>
      <c r="B6" s="578">
        <f>SUM(C6,H6)</f>
        <v>83474</v>
      </c>
      <c r="C6" s="576">
        <f>SUM(C7:C21)+2256</f>
        <v>40428</v>
      </c>
      <c r="D6" s="576">
        <f>SUM(D7:D21)</f>
        <v>12519</v>
      </c>
      <c r="E6" s="576">
        <f t="shared" ref="E6:L6" si="0">SUM(E7:E21)</f>
        <v>20220</v>
      </c>
      <c r="F6" s="576">
        <f t="shared" si="0"/>
        <v>620</v>
      </c>
      <c r="G6" s="576">
        <f t="shared" si="0"/>
        <v>1553</v>
      </c>
      <c r="H6" s="576">
        <f>SUM(H7:H21)+1801</f>
        <v>43046</v>
      </c>
      <c r="I6" s="576">
        <f t="shared" si="0"/>
        <v>10878</v>
      </c>
      <c r="J6" s="576">
        <f t="shared" si="0"/>
        <v>20681</v>
      </c>
      <c r="K6" s="576">
        <f t="shared" si="0"/>
        <v>2998</v>
      </c>
      <c r="L6" s="577">
        <f t="shared" si="0"/>
        <v>3239</v>
      </c>
    </row>
    <row r="7" spans="1:12" ht="17.100000000000001" customHeight="1" x14ac:dyDescent="0.15">
      <c r="A7" s="476" t="s">
        <v>196</v>
      </c>
      <c r="B7" s="470">
        <f>SUM(C7,H7)</f>
        <v>5311</v>
      </c>
      <c r="C7" s="543">
        <v>2764</v>
      </c>
      <c r="D7" s="543">
        <v>2702</v>
      </c>
      <c r="E7" s="542">
        <v>23</v>
      </c>
      <c r="F7" s="340" t="s">
        <v>566</v>
      </c>
      <c r="G7" s="542">
        <v>1</v>
      </c>
      <c r="H7" s="543">
        <v>2547</v>
      </c>
      <c r="I7" s="543">
        <v>2500</v>
      </c>
      <c r="J7" s="542">
        <v>26</v>
      </c>
      <c r="K7" s="340" t="s">
        <v>653</v>
      </c>
      <c r="L7" s="545">
        <v>2</v>
      </c>
    </row>
    <row r="8" spans="1:12" ht="17.100000000000001" customHeight="1" x14ac:dyDescent="0.15">
      <c r="A8" s="476" t="s">
        <v>198</v>
      </c>
      <c r="B8" s="470">
        <f t="shared" ref="B8:B21" si="1">SUM(C8,H8)</f>
        <v>5583</v>
      </c>
      <c r="C8" s="543">
        <v>2965</v>
      </c>
      <c r="D8" s="543">
        <v>2429</v>
      </c>
      <c r="E8" s="542">
        <v>228</v>
      </c>
      <c r="F8" s="340" t="s">
        <v>573</v>
      </c>
      <c r="G8" s="542">
        <v>8</v>
      </c>
      <c r="H8" s="543">
        <v>2618</v>
      </c>
      <c r="I8" s="543">
        <v>2117</v>
      </c>
      <c r="J8" s="542">
        <v>308</v>
      </c>
      <c r="K8" s="542">
        <v>1</v>
      </c>
      <c r="L8" s="545">
        <v>16</v>
      </c>
    </row>
    <row r="9" spans="1:12" ht="17.100000000000001" customHeight="1" x14ac:dyDescent="0.15">
      <c r="A9" s="476" t="s">
        <v>199</v>
      </c>
      <c r="B9" s="470">
        <f t="shared" si="1"/>
        <v>5652</v>
      </c>
      <c r="C9" s="543">
        <v>2790</v>
      </c>
      <c r="D9" s="543">
        <v>1597</v>
      </c>
      <c r="E9" s="542">
        <v>852</v>
      </c>
      <c r="F9" s="340" t="s">
        <v>566</v>
      </c>
      <c r="G9" s="542">
        <v>14</v>
      </c>
      <c r="H9" s="543">
        <v>2862</v>
      </c>
      <c r="I9" s="543">
        <v>1503</v>
      </c>
      <c r="J9" s="543">
        <v>1041</v>
      </c>
      <c r="K9" s="542">
        <v>1</v>
      </c>
      <c r="L9" s="545">
        <v>55</v>
      </c>
    </row>
    <row r="10" spans="1:12" ht="17.100000000000001" customHeight="1" x14ac:dyDescent="0.15">
      <c r="A10" s="476" t="s">
        <v>200</v>
      </c>
      <c r="B10" s="470">
        <f t="shared" si="1"/>
        <v>5977</v>
      </c>
      <c r="C10" s="543">
        <v>2854</v>
      </c>
      <c r="D10" s="543">
        <v>1014</v>
      </c>
      <c r="E10" s="543">
        <v>1488</v>
      </c>
      <c r="F10" s="542">
        <v>1</v>
      </c>
      <c r="G10" s="542">
        <v>64</v>
      </c>
      <c r="H10" s="543">
        <v>3123</v>
      </c>
      <c r="I10" s="542">
        <v>969</v>
      </c>
      <c r="J10" s="543">
        <v>1765</v>
      </c>
      <c r="K10" s="340" t="s">
        <v>73</v>
      </c>
      <c r="L10" s="545">
        <v>114</v>
      </c>
    </row>
    <row r="11" spans="1:12" ht="17.100000000000001" customHeight="1" x14ac:dyDescent="0.15">
      <c r="A11" s="476" t="s">
        <v>201</v>
      </c>
      <c r="B11" s="470">
        <f t="shared" si="1"/>
        <v>6538</v>
      </c>
      <c r="C11" s="543">
        <v>3235</v>
      </c>
      <c r="D11" s="542">
        <v>867</v>
      </c>
      <c r="E11" s="543">
        <v>1957</v>
      </c>
      <c r="F11" s="542">
        <v>4</v>
      </c>
      <c r="G11" s="542">
        <v>111</v>
      </c>
      <c r="H11" s="543">
        <v>3303</v>
      </c>
      <c r="I11" s="542">
        <v>691</v>
      </c>
      <c r="J11" s="543">
        <v>2161</v>
      </c>
      <c r="K11" s="542">
        <v>5</v>
      </c>
      <c r="L11" s="545">
        <v>184</v>
      </c>
    </row>
    <row r="12" spans="1:12" ht="17.100000000000001" customHeight="1" x14ac:dyDescent="0.15">
      <c r="A12" s="476" t="s">
        <v>202</v>
      </c>
      <c r="B12" s="470">
        <f t="shared" si="1"/>
        <v>6879</v>
      </c>
      <c r="C12" s="543">
        <v>3386</v>
      </c>
      <c r="D12" s="542">
        <v>844</v>
      </c>
      <c r="E12" s="543">
        <v>2108</v>
      </c>
      <c r="F12" s="542">
        <v>6</v>
      </c>
      <c r="G12" s="542">
        <v>150</v>
      </c>
      <c r="H12" s="543">
        <v>3493</v>
      </c>
      <c r="I12" s="542">
        <v>630</v>
      </c>
      <c r="J12" s="543">
        <v>2274</v>
      </c>
      <c r="K12" s="542">
        <v>13</v>
      </c>
      <c r="L12" s="545">
        <v>285</v>
      </c>
    </row>
    <row r="13" spans="1:12" ht="16.5" customHeight="1" x14ac:dyDescent="0.15">
      <c r="A13" s="476" t="s">
        <v>203</v>
      </c>
      <c r="B13" s="470">
        <f t="shared" si="1"/>
        <v>7445</v>
      </c>
      <c r="C13" s="543">
        <v>3621</v>
      </c>
      <c r="D13" s="542">
        <v>877</v>
      </c>
      <c r="E13" s="543">
        <v>2248</v>
      </c>
      <c r="F13" s="542">
        <v>13</v>
      </c>
      <c r="G13" s="542">
        <v>187</v>
      </c>
      <c r="H13" s="543">
        <v>3824</v>
      </c>
      <c r="I13" s="542">
        <v>661</v>
      </c>
      <c r="J13" s="543">
        <v>2414</v>
      </c>
      <c r="K13" s="542">
        <v>21</v>
      </c>
      <c r="L13" s="545">
        <v>401</v>
      </c>
    </row>
    <row r="14" spans="1:12" ht="17.100000000000001" customHeight="1" x14ac:dyDescent="0.15">
      <c r="A14" s="476" t="s">
        <v>204</v>
      </c>
      <c r="B14" s="470">
        <f t="shared" si="1"/>
        <v>6347</v>
      </c>
      <c r="C14" s="543">
        <v>3043</v>
      </c>
      <c r="D14" s="542">
        <v>633</v>
      </c>
      <c r="E14" s="543">
        <v>1897</v>
      </c>
      <c r="F14" s="542">
        <v>15</v>
      </c>
      <c r="G14" s="542">
        <v>182</v>
      </c>
      <c r="H14" s="543">
        <v>3304</v>
      </c>
      <c r="I14" s="542">
        <v>522</v>
      </c>
      <c r="J14" s="543">
        <v>2048</v>
      </c>
      <c r="K14" s="542">
        <v>56</v>
      </c>
      <c r="L14" s="545">
        <v>394</v>
      </c>
    </row>
    <row r="15" spans="1:12" ht="17.100000000000001" customHeight="1" x14ac:dyDescent="0.15">
      <c r="A15" s="476" t="s">
        <v>205</v>
      </c>
      <c r="B15" s="470">
        <f t="shared" si="1"/>
        <v>5536</v>
      </c>
      <c r="C15" s="543">
        <v>2719</v>
      </c>
      <c r="D15" s="542">
        <v>492</v>
      </c>
      <c r="E15" s="543">
        <v>1797</v>
      </c>
      <c r="F15" s="542">
        <v>18</v>
      </c>
      <c r="G15" s="542">
        <v>190</v>
      </c>
      <c r="H15" s="543">
        <v>2817</v>
      </c>
      <c r="I15" s="542">
        <v>353</v>
      </c>
      <c r="J15" s="543">
        <v>1780</v>
      </c>
      <c r="K15" s="542">
        <v>78</v>
      </c>
      <c r="L15" s="545">
        <v>389</v>
      </c>
    </row>
    <row r="16" spans="1:12" ht="17.100000000000001" customHeight="1" x14ac:dyDescent="0.15">
      <c r="A16" s="476" t="s">
        <v>206</v>
      </c>
      <c r="B16" s="470">
        <f t="shared" si="1"/>
        <v>5224</v>
      </c>
      <c r="C16" s="543">
        <v>2536</v>
      </c>
      <c r="D16" s="542">
        <v>422</v>
      </c>
      <c r="E16" s="543">
        <v>1639</v>
      </c>
      <c r="F16" s="542">
        <v>34</v>
      </c>
      <c r="G16" s="542">
        <v>194</v>
      </c>
      <c r="H16" s="543">
        <v>2688</v>
      </c>
      <c r="I16" s="542">
        <v>270</v>
      </c>
      <c r="J16" s="543">
        <v>1707</v>
      </c>
      <c r="K16" s="542">
        <v>148</v>
      </c>
      <c r="L16" s="545">
        <v>353</v>
      </c>
    </row>
    <row r="17" spans="1:12" ht="17.100000000000001" customHeight="1" x14ac:dyDescent="0.15">
      <c r="A17" s="476" t="s">
        <v>207</v>
      </c>
      <c r="B17" s="470">
        <f t="shared" si="1"/>
        <v>5581</v>
      </c>
      <c r="C17" s="543">
        <v>2696</v>
      </c>
      <c r="D17" s="542">
        <v>339</v>
      </c>
      <c r="E17" s="543">
        <v>1862</v>
      </c>
      <c r="F17" s="542">
        <v>56</v>
      </c>
      <c r="G17" s="542">
        <v>188</v>
      </c>
      <c r="H17" s="543">
        <v>2885</v>
      </c>
      <c r="I17" s="542">
        <v>251</v>
      </c>
      <c r="J17" s="543">
        <v>1745</v>
      </c>
      <c r="K17" s="542">
        <v>276</v>
      </c>
      <c r="L17" s="545">
        <v>402</v>
      </c>
    </row>
    <row r="18" spans="1:12" ht="17.100000000000001" customHeight="1" x14ac:dyDescent="0.15">
      <c r="A18" s="476" t="s">
        <v>208</v>
      </c>
      <c r="B18" s="470">
        <f t="shared" si="1"/>
        <v>4375</v>
      </c>
      <c r="C18" s="543">
        <v>2011</v>
      </c>
      <c r="D18" s="542">
        <v>168</v>
      </c>
      <c r="E18" s="543">
        <v>1488</v>
      </c>
      <c r="F18" s="542">
        <v>85</v>
      </c>
      <c r="G18" s="542">
        <v>113</v>
      </c>
      <c r="H18" s="543">
        <v>2364</v>
      </c>
      <c r="I18" s="542">
        <v>155</v>
      </c>
      <c r="J18" s="543">
        <v>1375</v>
      </c>
      <c r="K18" s="542">
        <v>323</v>
      </c>
      <c r="L18" s="545">
        <v>289</v>
      </c>
    </row>
    <row r="19" spans="1:12" ht="17.100000000000001" customHeight="1" x14ac:dyDescent="0.15">
      <c r="A19" s="476" t="s">
        <v>209</v>
      </c>
      <c r="B19" s="470">
        <f t="shared" si="1"/>
        <v>3097</v>
      </c>
      <c r="C19" s="543">
        <v>1375</v>
      </c>
      <c r="D19" s="542">
        <v>77</v>
      </c>
      <c r="E19" s="543">
        <v>1043</v>
      </c>
      <c r="F19" s="542">
        <v>91</v>
      </c>
      <c r="G19" s="542">
        <v>75</v>
      </c>
      <c r="H19" s="543">
        <v>1722</v>
      </c>
      <c r="I19" s="542">
        <v>92</v>
      </c>
      <c r="J19" s="542">
        <v>904</v>
      </c>
      <c r="K19" s="542">
        <v>392</v>
      </c>
      <c r="L19" s="545">
        <v>140</v>
      </c>
    </row>
    <row r="20" spans="1:12" ht="17.100000000000001" customHeight="1" x14ac:dyDescent="0.15">
      <c r="A20" s="476" t="s">
        <v>210</v>
      </c>
      <c r="B20" s="470">
        <f t="shared" si="1"/>
        <v>2921</v>
      </c>
      <c r="C20" s="543">
        <v>1213</v>
      </c>
      <c r="D20" s="542">
        <v>41</v>
      </c>
      <c r="E20" s="542">
        <v>912</v>
      </c>
      <c r="F20" s="542">
        <v>122</v>
      </c>
      <c r="G20" s="542">
        <v>50</v>
      </c>
      <c r="H20" s="543">
        <v>1708</v>
      </c>
      <c r="I20" s="542">
        <v>81</v>
      </c>
      <c r="J20" s="542">
        <v>722</v>
      </c>
      <c r="K20" s="542">
        <v>574</v>
      </c>
      <c r="L20" s="545">
        <v>106</v>
      </c>
    </row>
    <row r="21" spans="1:12" ht="17.100000000000001" customHeight="1" x14ac:dyDescent="0.15">
      <c r="A21" s="477" t="s">
        <v>61</v>
      </c>
      <c r="B21" s="470">
        <f t="shared" si="1"/>
        <v>2951</v>
      </c>
      <c r="C21" s="542">
        <v>964</v>
      </c>
      <c r="D21" s="544">
        <v>17</v>
      </c>
      <c r="E21" s="544">
        <v>678</v>
      </c>
      <c r="F21" s="544">
        <v>175</v>
      </c>
      <c r="G21" s="544">
        <v>26</v>
      </c>
      <c r="H21" s="546">
        <v>1987</v>
      </c>
      <c r="I21" s="547">
        <v>83</v>
      </c>
      <c r="J21" s="547">
        <v>411</v>
      </c>
      <c r="K21" s="547">
        <v>1110</v>
      </c>
      <c r="L21" s="548">
        <v>109</v>
      </c>
    </row>
    <row r="22" spans="1:12" ht="7.5" customHeight="1" x14ac:dyDescent="0.15">
      <c r="A22" s="478"/>
      <c r="B22" s="471"/>
      <c r="C22" s="341"/>
      <c r="D22" s="341"/>
      <c r="E22" s="341"/>
      <c r="F22" s="341"/>
      <c r="G22" s="341"/>
      <c r="H22" s="341"/>
      <c r="I22" s="341"/>
      <c r="J22" s="341"/>
      <c r="K22" s="341"/>
      <c r="L22" s="342"/>
    </row>
    <row r="23" spans="1:12" ht="17.100000000000001" customHeight="1" x14ac:dyDescent="0.15">
      <c r="A23" s="479" t="s">
        <v>153</v>
      </c>
      <c r="B23" s="472">
        <v>48.8</v>
      </c>
      <c r="C23" s="343">
        <v>47.6</v>
      </c>
      <c r="D23" s="343">
        <v>33.700000000000003</v>
      </c>
      <c r="E23" s="343">
        <v>54.5</v>
      </c>
      <c r="F23" s="343">
        <v>77.2</v>
      </c>
      <c r="G23" s="343">
        <v>56.6</v>
      </c>
      <c r="H23" s="343">
        <v>49.9</v>
      </c>
      <c r="I23" s="343">
        <v>33.200000000000003</v>
      </c>
      <c r="J23" s="343">
        <v>52.5</v>
      </c>
      <c r="K23" s="343">
        <v>79.8</v>
      </c>
      <c r="L23" s="344">
        <v>57.5</v>
      </c>
    </row>
    <row r="24" spans="1:12" s="118" customFormat="1" x14ac:dyDescent="0.15">
      <c r="A24" s="153" t="s">
        <v>568</v>
      </c>
      <c r="B24" s="51"/>
      <c r="C24" s="51"/>
      <c r="D24" s="51"/>
      <c r="E24" s="51"/>
      <c r="F24" s="51"/>
      <c r="G24" s="51"/>
      <c r="H24" s="51"/>
      <c r="I24" s="51"/>
      <c r="J24" s="1122" t="s">
        <v>565</v>
      </c>
      <c r="K24" s="1122"/>
      <c r="L24" s="1122"/>
    </row>
    <row r="25" spans="1:12" x14ac:dyDescent="0.1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1:12" x14ac:dyDescent="0.15">
      <c r="A26" s="39"/>
      <c r="B26" s="39"/>
      <c r="C26" s="39"/>
      <c r="D26" s="113"/>
      <c r="E26" s="113"/>
      <c r="F26" s="113"/>
      <c r="G26" s="113"/>
      <c r="H26" s="39"/>
      <c r="I26" s="39"/>
      <c r="J26" s="39"/>
      <c r="K26" s="39"/>
      <c r="L26" s="39"/>
    </row>
    <row r="27" spans="1:12" x14ac:dyDescent="0.15">
      <c r="D27" s="123"/>
      <c r="E27" s="123"/>
      <c r="F27" s="123"/>
      <c r="G27" s="123"/>
    </row>
    <row r="28" spans="1:12" x14ac:dyDescent="0.15">
      <c r="D28" s="123"/>
      <c r="E28" s="123"/>
      <c r="F28" s="123"/>
      <c r="G28" s="123"/>
    </row>
    <row r="29" spans="1:12" x14ac:dyDescent="0.15">
      <c r="D29" s="123"/>
      <c r="E29" s="123"/>
      <c r="F29" s="123"/>
      <c r="G29" s="123"/>
    </row>
    <row r="30" spans="1:12" x14ac:dyDescent="0.15">
      <c r="D30" s="123"/>
      <c r="E30" s="123"/>
      <c r="F30" s="123"/>
      <c r="G30" s="123"/>
    </row>
    <row r="31" spans="1:12" x14ac:dyDescent="0.15">
      <c r="D31" s="123"/>
      <c r="E31" s="123"/>
      <c r="F31" s="123"/>
      <c r="G31" s="123"/>
    </row>
    <row r="32" spans="1:12" x14ac:dyDescent="0.15">
      <c r="D32" s="123"/>
      <c r="E32" s="123"/>
      <c r="F32" s="123"/>
      <c r="G32" s="123"/>
    </row>
    <row r="33" spans="4:7" x14ac:dyDescent="0.15">
      <c r="D33" s="123"/>
      <c r="E33" s="123"/>
      <c r="F33" s="123"/>
      <c r="G33" s="123"/>
    </row>
    <row r="34" spans="4:7" x14ac:dyDescent="0.15">
      <c r="D34" s="123"/>
      <c r="E34" s="123"/>
      <c r="F34" s="123"/>
      <c r="G34" s="123"/>
    </row>
    <row r="35" spans="4:7" x14ac:dyDescent="0.15">
      <c r="D35" s="123"/>
      <c r="E35" s="123"/>
      <c r="F35" s="123"/>
      <c r="G35" s="123"/>
    </row>
    <row r="36" spans="4:7" x14ac:dyDescent="0.15">
      <c r="D36" s="123"/>
      <c r="E36" s="123"/>
      <c r="F36" s="123"/>
      <c r="G36" s="123"/>
    </row>
  </sheetData>
  <mergeCells count="6">
    <mergeCell ref="A1:L1"/>
    <mergeCell ref="B4:B5"/>
    <mergeCell ref="C4:G4"/>
    <mergeCell ref="H4:L4"/>
    <mergeCell ref="J24:L24"/>
    <mergeCell ref="I3:L3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H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37"/>
  <sheetViews>
    <sheetView showGridLines="0" view="pageBreakPreview" zoomScaleNormal="100" zoomScaleSheetLayoutView="100" workbookViewId="0">
      <selection sqref="A1:N1"/>
    </sheetView>
  </sheetViews>
  <sheetFormatPr defaultRowHeight="13.5" x14ac:dyDescent="0.15"/>
  <cols>
    <col min="1" max="1" width="1.625" style="9" customWidth="1"/>
    <col min="2" max="2" width="8.125" style="9" customWidth="1"/>
    <col min="3" max="3" width="9.375" style="9" customWidth="1"/>
    <col min="4" max="5" width="6.125" style="9" customWidth="1"/>
    <col min="6" max="6" width="7.625" style="9" customWidth="1"/>
    <col min="7" max="7" width="7.375" style="9" customWidth="1"/>
    <col min="8" max="8" width="1.625" style="9" customWidth="1"/>
    <col min="9" max="9" width="8.125" style="9" customWidth="1"/>
    <col min="10" max="10" width="7.625" style="9" customWidth="1"/>
    <col min="11" max="12" width="6.125" style="9" customWidth="1"/>
    <col min="13" max="13" width="7.625" style="9" customWidth="1"/>
    <col min="14" max="14" width="7.375" style="9" customWidth="1"/>
    <col min="15" max="16384" width="9" style="9"/>
  </cols>
  <sheetData>
    <row r="1" spans="1:18" ht="23.25" customHeight="1" x14ac:dyDescent="0.15">
      <c r="A1" s="1124" t="s">
        <v>613</v>
      </c>
      <c r="B1" s="1124"/>
      <c r="C1" s="1124"/>
      <c r="D1" s="1124"/>
      <c r="E1" s="1124"/>
      <c r="F1" s="1124"/>
      <c r="G1" s="1124"/>
      <c r="H1" s="1124"/>
      <c r="I1" s="1124"/>
      <c r="J1" s="1124"/>
      <c r="K1" s="1124"/>
      <c r="L1" s="1124"/>
      <c r="M1" s="1124"/>
      <c r="N1" s="1124"/>
    </row>
    <row r="2" spans="1:18" ht="9" customHeight="1" x14ac:dyDescent="0.15">
      <c r="A2" s="30"/>
      <c r="B2" s="609"/>
      <c r="C2" s="30"/>
      <c r="D2" s="30"/>
      <c r="E2" s="30"/>
      <c r="F2" s="30"/>
      <c r="G2" s="30"/>
      <c r="H2" s="609"/>
      <c r="I2" s="30"/>
      <c r="J2" s="30"/>
      <c r="K2" s="30"/>
      <c r="L2" s="30"/>
      <c r="M2" s="30"/>
      <c r="N2" s="30"/>
    </row>
    <row r="3" spans="1:18" x14ac:dyDescent="0.15">
      <c r="A3" s="8"/>
      <c r="B3" s="8"/>
      <c r="C3" s="8"/>
      <c r="D3" s="8"/>
      <c r="E3" s="8"/>
      <c r="F3" s="8"/>
      <c r="G3" s="8"/>
      <c r="H3" s="8"/>
      <c r="I3" s="1128" t="s">
        <v>642</v>
      </c>
      <c r="J3" s="1128"/>
      <c r="K3" s="1128"/>
      <c r="L3" s="1128"/>
      <c r="M3" s="1128"/>
      <c r="N3" s="1128"/>
    </row>
    <row r="4" spans="1:18" x14ac:dyDescent="0.15">
      <c r="A4" s="1149" t="s">
        <v>211</v>
      </c>
      <c r="B4" s="1150"/>
      <c r="C4" s="1125" t="s">
        <v>212</v>
      </c>
      <c r="D4" s="1135" t="s">
        <v>546</v>
      </c>
      <c r="E4" s="1135" t="s">
        <v>545</v>
      </c>
      <c r="F4" s="1129" t="s">
        <v>213</v>
      </c>
      <c r="G4" s="1138" t="s">
        <v>214</v>
      </c>
      <c r="H4" s="615"/>
      <c r="I4" s="703" t="s">
        <v>211</v>
      </c>
      <c r="J4" s="1125" t="s">
        <v>212</v>
      </c>
      <c r="K4" s="1135" t="s">
        <v>544</v>
      </c>
      <c r="L4" s="1135" t="s">
        <v>543</v>
      </c>
      <c r="M4" s="1129" t="s">
        <v>213</v>
      </c>
      <c r="N4" s="1132" t="s">
        <v>214</v>
      </c>
    </row>
    <row r="5" spans="1:18" x14ac:dyDescent="0.15">
      <c r="A5" s="617"/>
      <c r="B5" s="500"/>
      <c r="C5" s="1126"/>
      <c r="D5" s="1136"/>
      <c r="E5" s="1136"/>
      <c r="F5" s="1130"/>
      <c r="G5" s="1139"/>
      <c r="H5" s="201"/>
      <c r="I5" s="500"/>
      <c r="J5" s="1126"/>
      <c r="K5" s="1136"/>
      <c r="L5" s="1136"/>
      <c r="M5" s="1130"/>
      <c r="N5" s="1133"/>
    </row>
    <row r="6" spans="1:18" ht="13.5" customHeight="1" x14ac:dyDescent="0.15">
      <c r="A6" s="617"/>
      <c r="B6" s="500"/>
      <c r="C6" s="1126"/>
      <c r="D6" s="1136"/>
      <c r="E6" s="1136"/>
      <c r="F6" s="1130"/>
      <c r="G6" s="1139"/>
      <c r="H6" s="201"/>
      <c r="I6" s="500"/>
      <c r="J6" s="1126"/>
      <c r="K6" s="1136"/>
      <c r="L6" s="1136"/>
      <c r="M6" s="1130"/>
      <c r="N6" s="1133"/>
    </row>
    <row r="7" spans="1:18" x14ac:dyDescent="0.15">
      <c r="A7" s="1147" t="s">
        <v>215</v>
      </c>
      <c r="B7" s="1148"/>
      <c r="C7" s="1127"/>
      <c r="D7" s="1137"/>
      <c r="E7" s="1137"/>
      <c r="F7" s="1131"/>
      <c r="G7" s="1140"/>
      <c r="H7" s="616"/>
      <c r="I7" s="702" t="s">
        <v>215</v>
      </c>
      <c r="J7" s="1127"/>
      <c r="K7" s="1137"/>
      <c r="L7" s="1137"/>
      <c r="M7" s="1131"/>
      <c r="N7" s="1134"/>
    </row>
    <row r="8" spans="1:18" s="16" customFormat="1" ht="16.5" customHeight="1" x14ac:dyDescent="0.15">
      <c r="A8" s="1143" t="s">
        <v>88</v>
      </c>
      <c r="B8" s="1144"/>
      <c r="C8" s="708">
        <v>1467480</v>
      </c>
      <c r="D8" s="689" t="s">
        <v>658</v>
      </c>
      <c r="E8" s="690">
        <v>100</v>
      </c>
      <c r="F8" s="691">
        <v>2282.59</v>
      </c>
      <c r="G8" s="692">
        <v>642.9</v>
      </c>
      <c r="H8" s="1141" t="s">
        <v>625</v>
      </c>
      <c r="I8" s="1142"/>
      <c r="J8" s="685">
        <v>332201</v>
      </c>
      <c r="K8" s="668">
        <v>100</v>
      </c>
      <c r="L8" s="668">
        <v>22.637514650966281</v>
      </c>
      <c r="M8" s="686">
        <v>1304.76</v>
      </c>
      <c r="N8" s="681">
        <v>254.6</v>
      </c>
    </row>
    <row r="9" spans="1:18" s="16" customFormat="1" ht="16.5" customHeight="1" x14ac:dyDescent="0.15">
      <c r="A9" s="1145" t="s">
        <v>624</v>
      </c>
      <c r="B9" s="1146"/>
      <c r="C9" s="523">
        <v>1135279</v>
      </c>
      <c r="D9" s="667">
        <v>100</v>
      </c>
      <c r="E9" s="668">
        <v>77.362485349033719</v>
      </c>
      <c r="F9" s="669">
        <v>977.7</v>
      </c>
      <c r="G9" s="670">
        <v>1161.2</v>
      </c>
      <c r="H9" s="675"/>
      <c r="I9" s="687" t="s">
        <v>216</v>
      </c>
      <c r="J9" s="480">
        <v>62257</v>
      </c>
      <c r="K9" s="154">
        <v>18.74076236977011</v>
      </c>
      <c r="L9" s="154">
        <v>4.2424428271594845</v>
      </c>
      <c r="M9" s="555">
        <v>577.28</v>
      </c>
      <c r="N9" s="556">
        <v>107.8</v>
      </c>
      <c r="Q9" s="550"/>
      <c r="R9" s="549"/>
    </row>
    <row r="10" spans="1:18" s="16" customFormat="1" ht="16.5" customHeight="1" x14ac:dyDescent="0.15">
      <c r="A10" s="705"/>
      <c r="B10" s="671" t="s">
        <v>614</v>
      </c>
      <c r="C10" s="480">
        <v>100125</v>
      </c>
      <c r="D10" s="155">
        <v>8.8194179580526022</v>
      </c>
      <c r="E10" s="154">
        <v>6.8229209256684937</v>
      </c>
      <c r="F10" s="557">
        <v>19.8</v>
      </c>
      <c r="G10" s="579">
        <v>5056.8</v>
      </c>
      <c r="H10" s="675"/>
      <c r="I10" s="687" t="s">
        <v>103</v>
      </c>
      <c r="J10" s="480">
        <v>158038</v>
      </c>
      <c r="K10" s="154">
        <v>47.573005499682417</v>
      </c>
      <c r="L10" s="154">
        <v>10.769346089895604</v>
      </c>
      <c r="M10" s="562">
        <v>107.3</v>
      </c>
      <c r="N10" s="556">
        <v>1472.9</v>
      </c>
      <c r="O10" s="156"/>
      <c r="Q10" s="549"/>
      <c r="R10" s="550"/>
    </row>
    <row r="11" spans="1:18" s="16" customFormat="1" ht="16.5" customHeight="1" x14ac:dyDescent="0.15">
      <c r="A11" s="706"/>
      <c r="B11" s="672" t="s">
        <v>615</v>
      </c>
      <c r="C11" s="480">
        <v>317625</v>
      </c>
      <c r="D11" s="155">
        <v>27.977704159065748</v>
      </c>
      <c r="E11" s="154">
        <v>21.644247281053232</v>
      </c>
      <c r="F11" s="557">
        <v>41.42</v>
      </c>
      <c r="G11" s="579">
        <v>7668.4</v>
      </c>
      <c r="H11" s="675"/>
      <c r="I11" s="687" t="s">
        <v>223</v>
      </c>
      <c r="J11" s="480">
        <v>105230</v>
      </c>
      <c r="K11" s="154">
        <v>31.676605428641093</v>
      </c>
      <c r="L11" s="154">
        <v>7.1707961948374086</v>
      </c>
      <c r="M11" s="555">
        <v>234.88</v>
      </c>
      <c r="N11" s="561">
        <v>448</v>
      </c>
      <c r="Q11" s="549"/>
      <c r="R11" s="550"/>
    </row>
    <row r="12" spans="1:18" s="16" customFormat="1" ht="16.5" customHeight="1" x14ac:dyDescent="0.15">
      <c r="A12" s="706"/>
      <c r="B12" s="673" t="s">
        <v>616</v>
      </c>
      <c r="C12" s="481">
        <v>47637</v>
      </c>
      <c r="D12" s="155">
        <v>4.1960610563570722</v>
      </c>
      <c r="E12" s="154">
        <v>3.2461771199607492</v>
      </c>
      <c r="F12" s="558">
        <v>229.15</v>
      </c>
      <c r="G12" s="580">
        <v>207.9</v>
      </c>
      <c r="H12" s="675"/>
      <c r="I12" s="687" t="s">
        <v>224</v>
      </c>
      <c r="J12" s="480">
        <v>1058</v>
      </c>
      <c r="K12" s="154">
        <v>0.3184818829564029</v>
      </c>
      <c r="L12" s="154">
        <v>7.2096382914928994E-2</v>
      </c>
      <c r="M12" s="562">
        <v>22</v>
      </c>
      <c r="N12" s="556">
        <v>48.1</v>
      </c>
      <c r="Q12" s="549"/>
      <c r="R12" s="549"/>
    </row>
    <row r="13" spans="1:18" s="16" customFormat="1" ht="16.5" customHeight="1" x14ac:dyDescent="0.15">
      <c r="A13" s="706"/>
      <c r="B13" s="672" t="s">
        <v>617</v>
      </c>
      <c r="C13" s="480">
        <v>115690</v>
      </c>
      <c r="D13" s="155">
        <v>10.190446577449244</v>
      </c>
      <c r="E13" s="154">
        <v>7.8835827404802785</v>
      </c>
      <c r="F13" s="557">
        <v>19.5</v>
      </c>
      <c r="G13" s="579">
        <v>5932.8</v>
      </c>
      <c r="H13" s="676"/>
      <c r="I13" s="688" t="s">
        <v>225</v>
      </c>
      <c r="J13" s="482">
        <v>5618</v>
      </c>
      <c r="K13" s="158">
        <v>1.6911448189499731</v>
      </c>
      <c r="L13" s="158">
        <v>0.38283315615885738</v>
      </c>
      <c r="M13" s="563">
        <v>363.3</v>
      </c>
      <c r="N13" s="560">
        <v>15.5</v>
      </c>
    </row>
    <row r="14" spans="1:18" s="16" customFormat="1" ht="16.5" customHeight="1" x14ac:dyDescent="0.15">
      <c r="A14" s="706"/>
      <c r="B14" s="672" t="s">
        <v>618</v>
      </c>
      <c r="C14" s="480">
        <v>63554</v>
      </c>
      <c r="D14" s="155">
        <v>5.5980952699732844</v>
      </c>
      <c r="E14" s="154">
        <v>4.3308256330580317</v>
      </c>
      <c r="F14" s="557">
        <v>210.94</v>
      </c>
      <c r="G14" s="579">
        <v>301.3</v>
      </c>
      <c r="H14" s="1141" t="s">
        <v>626</v>
      </c>
      <c r="I14" s="1142"/>
      <c r="J14" s="677">
        <v>158038</v>
      </c>
      <c r="K14" s="678">
        <v>47.6</v>
      </c>
      <c r="L14" s="679">
        <v>10.8</v>
      </c>
      <c r="M14" s="680">
        <v>107.3</v>
      </c>
      <c r="N14" s="681">
        <v>1472.9</v>
      </c>
    </row>
    <row r="15" spans="1:18" s="16" customFormat="1" ht="16.5" customHeight="1" x14ac:dyDescent="0.15">
      <c r="A15" s="706"/>
      <c r="B15" s="672" t="s">
        <v>619</v>
      </c>
      <c r="C15" s="480">
        <v>61007</v>
      </c>
      <c r="D15" s="155">
        <v>5.3737451322538332</v>
      </c>
      <c r="E15" s="154">
        <v>4.1572627906342845</v>
      </c>
      <c r="F15" s="557">
        <v>46.63</v>
      </c>
      <c r="G15" s="579">
        <v>1308.3</v>
      </c>
      <c r="H15" s="675"/>
      <c r="I15" s="682" t="s">
        <v>217</v>
      </c>
      <c r="J15" s="480">
        <v>41206</v>
      </c>
      <c r="K15" s="154">
        <v>12.403936171173477</v>
      </c>
      <c r="L15" s="154">
        <v>2.807942868045902</v>
      </c>
      <c r="M15" s="555">
        <v>35.28</v>
      </c>
      <c r="N15" s="683">
        <v>1168</v>
      </c>
    </row>
    <row r="16" spans="1:18" s="16" customFormat="1" ht="16.5" customHeight="1" x14ac:dyDescent="0.15">
      <c r="A16" s="706"/>
      <c r="B16" s="672" t="s">
        <v>620</v>
      </c>
      <c r="C16" s="480">
        <v>142752</v>
      </c>
      <c r="D16" s="155">
        <v>12.574177801227716</v>
      </c>
      <c r="E16" s="154">
        <v>9.7276964592362418</v>
      </c>
      <c r="F16" s="557">
        <v>49.72</v>
      </c>
      <c r="G16" s="579">
        <v>2871.1</v>
      </c>
      <c r="H16" s="675"/>
      <c r="I16" s="682" t="s">
        <v>218</v>
      </c>
      <c r="J16" s="480">
        <v>13521</v>
      </c>
      <c r="K16" s="154">
        <v>4.0701262187651448</v>
      </c>
      <c r="L16" s="154">
        <v>0.9213754190857798</v>
      </c>
      <c r="M16" s="555">
        <v>15.12</v>
      </c>
      <c r="N16" s="556">
        <v>894.2</v>
      </c>
    </row>
    <row r="17" spans="1:18" s="16" customFormat="1" ht="16.5" customHeight="1" x14ac:dyDescent="0.15">
      <c r="A17" s="706"/>
      <c r="B17" s="672" t="s">
        <v>621</v>
      </c>
      <c r="C17" s="480">
        <v>64612</v>
      </c>
      <c r="D17" s="155">
        <v>5.6912882207809714</v>
      </c>
      <c r="E17" s="154">
        <v>4.402922015972961</v>
      </c>
      <c r="F17" s="557">
        <v>19.309999999999999</v>
      </c>
      <c r="G17" s="579">
        <v>3346</v>
      </c>
      <c r="H17" s="675"/>
      <c r="I17" s="682" t="s">
        <v>219</v>
      </c>
      <c r="J17" s="480">
        <v>28201</v>
      </c>
      <c r="K17" s="154">
        <v>8.4891376004286556</v>
      </c>
      <c r="L17" s="154">
        <v>1.9217297680377246</v>
      </c>
      <c r="M17" s="555">
        <v>13.93</v>
      </c>
      <c r="N17" s="556">
        <v>2024.5</v>
      </c>
    </row>
    <row r="18" spans="1:18" s="16" customFormat="1" ht="16.5" customHeight="1" x14ac:dyDescent="0.15">
      <c r="A18" s="706"/>
      <c r="B18" s="672" t="s">
        <v>622</v>
      </c>
      <c r="C18" s="480">
        <v>125303</v>
      </c>
      <c r="D18" s="155">
        <v>11.037198785496781</v>
      </c>
      <c r="E18" s="154">
        <v>8.5386512933736753</v>
      </c>
      <c r="F18" s="557">
        <v>87.02</v>
      </c>
      <c r="G18" s="579">
        <v>1439.9</v>
      </c>
      <c r="H18" s="675"/>
      <c r="I18" s="682" t="s">
        <v>220</v>
      </c>
      <c r="J18" s="480">
        <v>17969</v>
      </c>
      <c r="K18" s="154">
        <v>5.4090746265062419</v>
      </c>
      <c r="L18" s="154">
        <v>1.2244800610570503</v>
      </c>
      <c r="M18" s="555">
        <v>11.54</v>
      </c>
      <c r="N18" s="556">
        <v>1557.1</v>
      </c>
    </row>
    <row r="19" spans="1:18" s="16" customFormat="1" ht="16.5" customHeight="1" x14ac:dyDescent="0.15">
      <c r="A19" s="706"/>
      <c r="B19" s="673" t="s">
        <v>623</v>
      </c>
      <c r="C19" s="481">
        <v>52931</v>
      </c>
      <c r="D19" s="155">
        <v>4.662378146693456</v>
      </c>
      <c r="E19" s="154">
        <v>3.6069316106522744</v>
      </c>
      <c r="F19" s="558">
        <v>204.27</v>
      </c>
      <c r="G19" s="580">
        <v>259.10000000000002</v>
      </c>
      <c r="H19" s="675"/>
      <c r="I19" s="682" t="s">
        <v>221</v>
      </c>
      <c r="J19" s="480">
        <v>22157</v>
      </c>
      <c r="K19" s="154">
        <v>6.66975716508981</v>
      </c>
      <c r="L19" s="154">
        <v>1.509867255431079</v>
      </c>
      <c r="M19" s="555">
        <v>15.53</v>
      </c>
      <c r="N19" s="556">
        <v>1426.7</v>
      </c>
      <c r="Q19" s="549"/>
      <c r="R19" s="549"/>
    </row>
    <row r="20" spans="1:18" x14ac:dyDescent="0.15">
      <c r="A20" s="707"/>
      <c r="B20" s="674" t="s">
        <v>101</v>
      </c>
      <c r="C20" s="482">
        <v>44043</v>
      </c>
      <c r="D20" s="157">
        <v>3.8794868926492962</v>
      </c>
      <c r="E20" s="158">
        <v>3.001267478943495</v>
      </c>
      <c r="F20" s="559">
        <v>49.94</v>
      </c>
      <c r="G20" s="581">
        <v>881.9</v>
      </c>
      <c r="H20" s="676"/>
      <c r="I20" s="684" t="s">
        <v>222</v>
      </c>
      <c r="J20" s="482">
        <v>34984</v>
      </c>
      <c r="K20" s="158">
        <v>10.530973717719091</v>
      </c>
      <c r="L20" s="158">
        <v>2.3839507182380681</v>
      </c>
      <c r="M20" s="563">
        <v>15.9</v>
      </c>
      <c r="N20" s="560">
        <v>2200.3000000000002</v>
      </c>
      <c r="O20" s="153"/>
      <c r="Q20" s="551"/>
      <c r="R20" s="551"/>
    </row>
    <row r="21" spans="1:18" x14ac:dyDescent="0.15">
      <c r="A21" s="564" t="s">
        <v>570</v>
      </c>
      <c r="B21" s="564"/>
      <c r="C21" s="64"/>
      <c r="F21" s="64"/>
      <c r="G21" s="64"/>
      <c r="H21" s="64"/>
      <c r="N21" s="22" t="s">
        <v>569</v>
      </c>
    </row>
    <row r="24" spans="1:18" x14ac:dyDescent="0.15">
      <c r="E24" s="159"/>
    </row>
    <row r="26" spans="1:18" x14ac:dyDescent="0.15">
      <c r="E26" s="160"/>
      <c r="F26" s="160"/>
      <c r="G26" s="160"/>
      <c r="H26" s="160"/>
      <c r="I26" s="160"/>
      <c r="J26" s="160"/>
    </row>
    <row r="27" spans="1:18" x14ac:dyDescent="0.15">
      <c r="E27" s="160"/>
      <c r="F27" s="160"/>
      <c r="G27" s="160"/>
      <c r="H27" s="160"/>
      <c r="I27" s="160"/>
      <c r="J27" s="160"/>
    </row>
    <row r="28" spans="1:18" x14ac:dyDescent="0.15">
      <c r="E28" s="160"/>
      <c r="F28" s="160"/>
      <c r="G28" s="160"/>
      <c r="H28" s="160"/>
      <c r="I28" s="160"/>
      <c r="J28" s="160"/>
    </row>
    <row r="29" spans="1:18" x14ac:dyDescent="0.15">
      <c r="E29" s="160"/>
      <c r="F29" s="160"/>
      <c r="G29" s="160"/>
      <c r="H29" s="160"/>
      <c r="I29" s="160"/>
      <c r="J29" s="160"/>
    </row>
    <row r="30" spans="1:18" x14ac:dyDescent="0.15">
      <c r="E30" s="160"/>
      <c r="F30" s="160"/>
      <c r="G30" s="160"/>
      <c r="H30" s="160"/>
      <c r="I30" s="160"/>
      <c r="J30" s="160"/>
    </row>
    <row r="31" spans="1:18" x14ac:dyDescent="0.15">
      <c r="E31" s="160"/>
      <c r="F31" s="160"/>
      <c r="G31" s="160"/>
      <c r="H31" s="160"/>
      <c r="I31" s="160"/>
      <c r="J31" s="160"/>
    </row>
    <row r="32" spans="1:18" x14ac:dyDescent="0.15">
      <c r="E32" s="160"/>
      <c r="F32" s="160"/>
      <c r="G32" s="160"/>
      <c r="H32" s="160"/>
      <c r="I32" s="160"/>
      <c r="J32" s="160"/>
    </row>
    <row r="33" spans="5:10" x14ac:dyDescent="0.15">
      <c r="E33" s="160"/>
      <c r="F33" s="160"/>
      <c r="G33" s="160"/>
      <c r="H33" s="160"/>
      <c r="I33" s="160"/>
      <c r="J33" s="160"/>
    </row>
    <row r="34" spans="5:10" x14ac:dyDescent="0.15">
      <c r="E34" s="160"/>
      <c r="F34" s="160"/>
      <c r="G34" s="160"/>
      <c r="H34" s="160"/>
      <c r="I34" s="160"/>
      <c r="J34" s="160"/>
    </row>
    <row r="35" spans="5:10" x14ac:dyDescent="0.15">
      <c r="E35" s="160"/>
      <c r="F35" s="160"/>
      <c r="G35" s="160"/>
      <c r="H35" s="160"/>
      <c r="I35" s="160"/>
      <c r="J35" s="160"/>
    </row>
    <row r="36" spans="5:10" x14ac:dyDescent="0.15">
      <c r="E36" s="160"/>
      <c r="F36" s="160"/>
      <c r="G36" s="160"/>
      <c r="H36" s="160"/>
      <c r="I36" s="160"/>
      <c r="J36" s="160"/>
    </row>
    <row r="37" spans="5:10" x14ac:dyDescent="0.15">
      <c r="E37" s="160"/>
      <c r="F37" s="160"/>
      <c r="G37" s="160"/>
      <c r="H37" s="160"/>
      <c r="I37" s="160"/>
      <c r="J37" s="160"/>
    </row>
  </sheetData>
  <mergeCells count="18">
    <mergeCell ref="H14:I14"/>
    <mergeCell ref="A8:B8"/>
    <mergeCell ref="A9:B9"/>
    <mergeCell ref="A7:B7"/>
    <mergeCell ref="A4:B4"/>
    <mergeCell ref="H8:I8"/>
    <mergeCell ref="A1:N1"/>
    <mergeCell ref="C4:C7"/>
    <mergeCell ref="J4:J7"/>
    <mergeCell ref="I3:N3"/>
    <mergeCell ref="M4:M7"/>
    <mergeCell ref="N4:N7"/>
    <mergeCell ref="L4:L7"/>
    <mergeCell ref="K4:K7"/>
    <mergeCell ref="G4:G7"/>
    <mergeCell ref="F4:F7"/>
    <mergeCell ref="E4:E7"/>
    <mergeCell ref="D4:D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20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3" width="1.75" style="38" customWidth="1"/>
    <col min="4" max="4" width="24.625" style="38" customWidth="1"/>
    <col min="5" max="7" width="15.625" style="38" customWidth="1"/>
    <col min="8" max="8" width="7.375" style="38" customWidth="1"/>
    <col min="9" max="9" width="7.125" style="38" customWidth="1"/>
    <col min="10" max="16384" width="9" style="38"/>
  </cols>
  <sheetData>
    <row r="1" spans="1:7" ht="16.5" x14ac:dyDescent="0.2">
      <c r="A1" s="1151" t="s">
        <v>697</v>
      </c>
      <c r="B1" s="1151"/>
      <c r="C1" s="1151"/>
      <c r="D1" s="1152"/>
      <c r="E1" s="1152"/>
      <c r="F1" s="1152"/>
      <c r="G1" s="1152"/>
    </row>
    <row r="2" spans="1:7" ht="16.5" x14ac:dyDescent="0.2">
      <c r="A2" s="161"/>
      <c r="B2" s="161"/>
      <c r="C2" s="161"/>
      <c r="D2" s="162" t="s">
        <v>696</v>
      </c>
      <c r="E2" s="162"/>
      <c r="F2" s="162"/>
      <c r="G2" s="162"/>
    </row>
    <row r="3" spans="1:7" ht="9" customHeight="1" x14ac:dyDescent="0.2">
      <c r="A3" s="163"/>
      <c r="B3" s="163"/>
      <c r="C3" s="163"/>
      <c r="D3" s="164"/>
      <c r="E3" s="164"/>
      <c r="F3" s="164"/>
      <c r="G3" s="164"/>
    </row>
    <row r="4" spans="1:7" x14ac:dyDescent="0.15">
      <c r="A4" s="39"/>
      <c r="B4" s="39"/>
      <c r="C4" s="39"/>
      <c r="D4" s="39"/>
      <c r="E4" s="39"/>
      <c r="F4" s="1153" t="s">
        <v>571</v>
      </c>
      <c r="G4" s="1153"/>
    </row>
    <row r="5" spans="1:7" ht="13.5" customHeight="1" x14ac:dyDescent="0.15">
      <c r="A5" s="1170" t="s">
        <v>671</v>
      </c>
      <c r="B5" s="1171"/>
      <c r="C5" s="1171"/>
      <c r="D5" s="1172"/>
      <c r="E5" s="775"/>
      <c r="F5" s="776"/>
      <c r="G5" s="1179" t="s">
        <v>692</v>
      </c>
    </row>
    <row r="6" spans="1:7" x14ac:dyDescent="0.15">
      <c r="A6" s="1173"/>
      <c r="B6" s="1174"/>
      <c r="C6" s="1174"/>
      <c r="D6" s="1175"/>
      <c r="E6" s="777" t="s">
        <v>233</v>
      </c>
      <c r="F6" s="778" t="s">
        <v>234</v>
      </c>
      <c r="G6" s="1180"/>
    </row>
    <row r="7" spans="1:7" x14ac:dyDescent="0.15">
      <c r="A7" s="1176"/>
      <c r="B7" s="1177"/>
      <c r="C7" s="1177"/>
      <c r="D7" s="1178"/>
      <c r="E7" s="779"/>
      <c r="F7" s="780"/>
      <c r="G7" s="1181"/>
    </row>
    <row r="8" spans="1:7" s="47" customFormat="1" ht="17.100000000000001" customHeight="1" x14ac:dyDescent="0.15">
      <c r="A8" s="1154" t="s">
        <v>678</v>
      </c>
      <c r="B8" s="1155"/>
      <c r="C8" s="1155"/>
      <c r="D8" s="1156"/>
      <c r="E8" s="618">
        <v>44113</v>
      </c>
      <c r="F8" s="182">
        <v>98885</v>
      </c>
      <c r="G8" s="619">
        <v>2.2416299999999998</v>
      </c>
    </row>
    <row r="9" spans="1:7" s="47" customFormat="1" ht="17.100000000000001" customHeight="1" x14ac:dyDescent="0.15">
      <c r="A9" s="781"/>
      <c r="B9" s="1157" t="s">
        <v>673</v>
      </c>
      <c r="C9" s="1158"/>
      <c r="D9" s="1159"/>
      <c r="E9" s="755">
        <v>43879</v>
      </c>
      <c r="F9" s="756">
        <v>98324</v>
      </c>
      <c r="G9" s="757">
        <v>2.2408000000000001</v>
      </c>
    </row>
    <row r="10" spans="1:7" s="47" customFormat="1" ht="17.100000000000001" customHeight="1" x14ac:dyDescent="0.15">
      <c r="A10" s="781"/>
      <c r="B10" s="782"/>
      <c r="C10" s="1160" t="s">
        <v>674</v>
      </c>
      <c r="D10" s="1161"/>
      <c r="E10" s="755">
        <v>43254</v>
      </c>
      <c r="F10" s="756">
        <v>97088</v>
      </c>
      <c r="G10" s="757">
        <v>2.2446000000000002</v>
      </c>
    </row>
    <row r="11" spans="1:7" s="47" customFormat="1" ht="17.100000000000001" customHeight="1" x14ac:dyDescent="0.15">
      <c r="A11" s="751"/>
      <c r="B11" s="760"/>
      <c r="C11" s="760"/>
      <c r="D11" s="764" t="s">
        <v>627</v>
      </c>
      <c r="E11" s="484">
        <v>16818</v>
      </c>
      <c r="F11" s="165">
        <v>43833</v>
      </c>
      <c r="G11" s="765">
        <v>2.6063100000000001</v>
      </c>
    </row>
    <row r="12" spans="1:7" s="47" customFormat="1" ht="21" x14ac:dyDescent="0.15">
      <c r="A12" s="751"/>
      <c r="B12" s="760"/>
      <c r="C12" s="760"/>
      <c r="D12" s="766" t="s">
        <v>672</v>
      </c>
      <c r="E12" s="484">
        <v>1025</v>
      </c>
      <c r="F12" s="165">
        <v>2400</v>
      </c>
      <c r="G12" s="765">
        <v>2.3414600000000001</v>
      </c>
    </row>
    <row r="13" spans="1:7" s="47" customFormat="1" ht="17.100000000000001" customHeight="1" x14ac:dyDescent="0.15">
      <c r="A13" s="751"/>
      <c r="B13" s="760"/>
      <c r="C13" s="760"/>
      <c r="D13" s="764" t="s">
        <v>628</v>
      </c>
      <c r="E13" s="484">
        <v>24864</v>
      </c>
      <c r="F13" s="165">
        <v>49761</v>
      </c>
      <c r="G13" s="765">
        <v>2.0013299999999998</v>
      </c>
    </row>
    <row r="14" spans="1:7" s="47" customFormat="1" ht="17.100000000000001" customHeight="1" x14ac:dyDescent="0.15">
      <c r="A14" s="751"/>
      <c r="B14" s="760"/>
      <c r="C14" s="760"/>
      <c r="D14" s="785" t="s">
        <v>629</v>
      </c>
      <c r="E14" s="484">
        <v>547</v>
      </c>
      <c r="F14" s="165">
        <v>1094</v>
      </c>
      <c r="G14" s="765">
        <v>2</v>
      </c>
    </row>
    <row r="15" spans="1:7" s="47" customFormat="1" ht="17.100000000000001" customHeight="1" x14ac:dyDescent="0.15">
      <c r="A15" s="781"/>
      <c r="B15" s="782"/>
      <c r="C15" s="1168" t="s">
        <v>675</v>
      </c>
      <c r="D15" s="1169"/>
      <c r="E15" s="762">
        <v>625</v>
      </c>
      <c r="F15" s="763">
        <v>1236</v>
      </c>
      <c r="G15" s="483">
        <v>1.9776</v>
      </c>
    </row>
    <row r="16" spans="1:7" s="47" customFormat="1" ht="17.100000000000001" customHeight="1" x14ac:dyDescent="0.15">
      <c r="A16" s="781"/>
      <c r="B16" s="1165" t="s">
        <v>676</v>
      </c>
      <c r="C16" s="1166"/>
      <c r="D16" s="1167"/>
      <c r="E16" s="758">
        <v>234</v>
      </c>
      <c r="F16" s="761">
        <v>561</v>
      </c>
      <c r="G16" s="759">
        <v>2.39744</v>
      </c>
    </row>
    <row r="17" spans="1:7" s="47" customFormat="1" ht="17.100000000000001" customHeight="1" x14ac:dyDescent="0.15">
      <c r="A17" s="783"/>
      <c r="B17" s="1162" t="s">
        <v>677</v>
      </c>
      <c r="C17" s="1163"/>
      <c r="D17" s="1164"/>
      <c r="E17" s="752" t="s">
        <v>661</v>
      </c>
      <c r="F17" s="753" t="s">
        <v>660</v>
      </c>
      <c r="G17" s="754" t="s">
        <v>659</v>
      </c>
    </row>
    <row r="18" spans="1:7" s="47" customFormat="1" x14ac:dyDescent="0.15">
      <c r="A18" s="168" t="s">
        <v>705</v>
      </c>
      <c r="B18" s="51"/>
      <c r="C18" s="51"/>
      <c r="D18" s="51"/>
      <c r="E18" s="51"/>
      <c r="F18" s="1122" t="s">
        <v>564</v>
      </c>
      <c r="G18" s="1122"/>
    </row>
    <row r="19" spans="1:7" x14ac:dyDescent="0.15">
      <c r="A19" s="114" t="s">
        <v>679</v>
      </c>
      <c r="B19" s="39"/>
      <c r="C19" s="39"/>
      <c r="D19" s="39"/>
      <c r="E19" s="39"/>
      <c r="F19" s="39"/>
      <c r="G19" s="39"/>
    </row>
    <row r="20" spans="1:7" x14ac:dyDescent="0.15">
      <c r="A20" s="114" t="s">
        <v>680</v>
      </c>
      <c r="B20" s="39"/>
      <c r="C20" s="39"/>
      <c r="D20" s="39"/>
      <c r="E20" s="39"/>
      <c r="F20" s="39"/>
      <c r="G20" s="39"/>
    </row>
  </sheetData>
  <mergeCells count="11">
    <mergeCell ref="F18:G18"/>
    <mergeCell ref="A1:G1"/>
    <mergeCell ref="F4:G4"/>
    <mergeCell ref="A8:D8"/>
    <mergeCell ref="B9:D9"/>
    <mergeCell ref="C10:D10"/>
    <mergeCell ref="B17:D17"/>
    <mergeCell ref="B16:D16"/>
    <mergeCell ref="C15:D15"/>
    <mergeCell ref="A5:D7"/>
    <mergeCell ref="G5:G7"/>
  </mergeCells>
  <phoneticPr fontId="2"/>
  <pageMargins left="0.75" right="0.64322916666666663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6"/>
  <sheetViews>
    <sheetView showGridLines="0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0.125" style="38" customWidth="1"/>
    <col min="2" max="3" width="6.75" style="38" bestFit="1" customWidth="1"/>
    <col min="4" max="4" width="6" style="38" bestFit="1" customWidth="1"/>
    <col min="5" max="8" width="6.75" style="38" bestFit="1" customWidth="1"/>
    <col min="9" max="10" width="6" style="38" bestFit="1" customWidth="1"/>
    <col min="11" max="11" width="6.75" style="38" customWidth="1"/>
    <col min="12" max="12" width="4.5" style="38" bestFit="1" customWidth="1"/>
    <col min="13" max="13" width="8.125" style="38" customWidth="1"/>
    <col min="14" max="16384" width="9" style="38"/>
  </cols>
  <sheetData>
    <row r="1" spans="1:13" ht="17.25" x14ac:dyDescent="0.15">
      <c r="A1" s="1182" t="s">
        <v>682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552"/>
    </row>
    <row r="2" spans="1:13" ht="17.25" x14ac:dyDescent="0.15">
      <c r="A2" s="1182" t="s">
        <v>681</v>
      </c>
      <c r="B2" s="1182"/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552"/>
    </row>
    <row r="3" spans="1:13" ht="9" customHeight="1" x14ac:dyDescent="0.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15">
      <c r="A4" s="167"/>
      <c r="B4" s="167"/>
      <c r="C4" s="167"/>
      <c r="D4" s="167"/>
      <c r="E4" s="553"/>
      <c r="F4" s="553"/>
      <c r="G4" s="1183" t="s">
        <v>571</v>
      </c>
      <c r="H4" s="1183"/>
      <c r="I4" s="1183"/>
      <c r="J4" s="1183"/>
      <c r="K4" s="1183"/>
      <c r="L4" s="1183"/>
      <c r="M4" s="353"/>
    </row>
    <row r="5" spans="1:13" ht="15" customHeight="1" x14ac:dyDescent="0.15">
      <c r="A5" s="1184" t="s">
        <v>227</v>
      </c>
      <c r="B5" s="1187" t="s">
        <v>30</v>
      </c>
      <c r="C5" s="1190" t="s">
        <v>228</v>
      </c>
      <c r="D5" s="1190" t="s">
        <v>229</v>
      </c>
      <c r="E5" s="1193" t="s">
        <v>230</v>
      </c>
      <c r="F5" s="1193"/>
      <c r="G5" s="1193"/>
      <c r="H5" s="1193"/>
      <c r="I5" s="1193"/>
      <c r="J5" s="1193" t="s">
        <v>35</v>
      </c>
      <c r="K5" s="1204" t="s">
        <v>572</v>
      </c>
      <c r="L5" s="1194" t="s">
        <v>652</v>
      </c>
      <c r="M5" s="354"/>
    </row>
    <row r="6" spans="1:13" ht="15" customHeight="1" x14ac:dyDescent="0.15">
      <c r="A6" s="1185"/>
      <c r="B6" s="1188"/>
      <c r="C6" s="1191"/>
      <c r="D6" s="1191"/>
      <c r="E6" s="1192" t="s">
        <v>30</v>
      </c>
      <c r="F6" s="1191" t="s">
        <v>231</v>
      </c>
      <c r="G6" s="1191"/>
      <c r="H6" s="1191"/>
      <c r="I6" s="1191"/>
      <c r="J6" s="1202"/>
      <c r="K6" s="1205"/>
      <c r="L6" s="1195"/>
      <c r="M6" s="354"/>
    </row>
    <row r="7" spans="1:13" ht="23.25" customHeight="1" x14ac:dyDescent="0.15">
      <c r="A7" s="1186"/>
      <c r="B7" s="1189"/>
      <c r="C7" s="1192"/>
      <c r="D7" s="1192"/>
      <c r="E7" s="1197"/>
      <c r="F7" s="486" t="s">
        <v>232</v>
      </c>
      <c r="G7" s="710" t="s">
        <v>656</v>
      </c>
      <c r="H7" s="710" t="s">
        <v>655</v>
      </c>
      <c r="I7" s="710" t="s">
        <v>657</v>
      </c>
      <c r="J7" s="1203"/>
      <c r="K7" s="1206"/>
      <c r="L7" s="1196"/>
      <c r="M7" s="354"/>
    </row>
    <row r="8" spans="1:13" ht="10.5" customHeight="1" x14ac:dyDescent="0.15">
      <c r="A8" s="709"/>
      <c r="B8" s="711"/>
      <c r="C8" s="712"/>
      <c r="D8" s="712"/>
      <c r="E8" s="713"/>
      <c r="F8" s="713"/>
      <c r="G8" s="713"/>
      <c r="H8" s="713"/>
      <c r="I8" s="713"/>
      <c r="J8" s="713"/>
      <c r="K8" s="714"/>
      <c r="L8" s="715"/>
      <c r="M8" s="355"/>
    </row>
    <row r="9" spans="1:13" s="47" customFormat="1" ht="20.100000000000001" customHeight="1" x14ac:dyDescent="0.15">
      <c r="A9" s="709" t="s">
        <v>233</v>
      </c>
      <c r="B9" s="716">
        <v>44113</v>
      </c>
      <c r="C9" s="717">
        <v>13484</v>
      </c>
      <c r="D9" s="717">
        <v>218</v>
      </c>
      <c r="E9" s="717">
        <v>30126</v>
      </c>
      <c r="F9" s="717">
        <v>3538</v>
      </c>
      <c r="G9" s="717">
        <v>19699</v>
      </c>
      <c r="H9" s="717">
        <v>5897</v>
      </c>
      <c r="I9" s="717">
        <v>992</v>
      </c>
      <c r="J9" s="717">
        <v>51</v>
      </c>
      <c r="K9" s="718">
        <v>234</v>
      </c>
      <c r="L9" s="719" t="s">
        <v>73</v>
      </c>
      <c r="M9" s="185"/>
    </row>
    <row r="10" spans="1:13" s="47" customFormat="1" ht="9" customHeight="1" x14ac:dyDescent="0.15">
      <c r="A10" s="709"/>
      <c r="B10" s="716"/>
      <c r="C10" s="717"/>
      <c r="D10" s="717"/>
      <c r="E10" s="717"/>
      <c r="F10" s="717"/>
      <c r="G10" s="717"/>
      <c r="H10" s="717"/>
      <c r="I10" s="717"/>
      <c r="J10" s="717"/>
      <c r="K10" s="718"/>
      <c r="L10" s="719"/>
      <c r="M10" s="185"/>
    </row>
    <row r="11" spans="1:13" s="47" customFormat="1" ht="20.100000000000001" customHeight="1" x14ac:dyDescent="0.15">
      <c r="A11" s="709" t="s">
        <v>234</v>
      </c>
      <c r="B11" s="716">
        <v>98885</v>
      </c>
      <c r="C11" s="717">
        <v>35441</v>
      </c>
      <c r="D11" s="717">
        <v>475</v>
      </c>
      <c r="E11" s="717">
        <v>62271</v>
      </c>
      <c r="F11" s="717">
        <v>7064</v>
      </c>
      <c r="G11" s="717">
        <v>40093</v>
      </c>
      <c r="H11" s="717">
        <v>12380</v>
      </c>
      <c r="I11" s="717">
        <v>2734</v>
      </c>
      <c r="J11" s="717">
        <v>137</v>
      </c>
      <c r="K11" s="718">
        <v>561</v>
      </c>
      <c r="L11" s="719" t="s">
        <v>73</v>
      </c>
      <c r="M11" s="185"/>
    </row>
    <row r="12" spans="1:13" s="47" customFormat="1" ht="9" customHeight="1" x14ac:dyDescent="0.15">
      <c r="A12" s="709"/>
      <c r="B12" s="720"/>
      <c r="C12" s="721"/>
      <c r="D12" s="722"/>
      <c r="E12" s="722"/>
      <c r="F12" s="722"/>
      <c r="G12" s="722"/>
      <c r="H12" s="722"/>
      <c r="I12" s="722"/>
      <c r="J12" s="722"/>
      <c r="K12" s="723"/>
      <c r="L12" s="724"/>
      <c r="M12" s="356"/>
    </row>
    <row r="13" spans="1:13" s="47" customFormat="1" ht="20.100000000000001" customHeight="1" x14ac:dyDescent="0.15">
      <c r="A13" s="709" t="s">
        <v>235</v>
      </c>
      <c r="B13" s="1198">
        <v>2.2400000000000002</v>
      </c>
      <c r="C13" s="1199">
        <v>2.63</v>
      </c>
      <c r="D13" s="1199">
        <v>2.1800000000000002</v>
      </c>
      <c r="E13" s="1199">
        <v>2.0699999999999998</v>
      </c>
      <c r="F13" s="1199">
        <v>2</v>
      </c>
      <c r="G13" s="1199">
        <v>2.04</v>
      </c>
      <c r="H13" s="1199">
        <v>2.1</v>
      </c>
      <c r="I13" s="1199">
        <v>2.76</v>
      </c>
      <c r="J13" s="1199">
        <v>2.69</v>
      </c>
      <c r="K13" s="1207">
        <v>2.4</v>
      </c>
      <c r="L13" s="1200" t="s">
        <v>654</v>
      </c>
      <c r="M13" s="357"/>
    </row>
    <row r="14" spans="1:13" s="47" customFormat="1" ht="20.100000000000001" customHeight="1" x14ac:dyDescent="0.15">
      <c r="A14" s="709" t="s">
        <v>226</v>
      </c>
      <c r="B14" s="1198"/>
      <c r="C14" s="1199"/>
      <c r="D14" s="1199"/>
      <c r="E14" s="1199"/>
      <c r="F14" s="1199"/>
      <c r="G14" s="1199"/>
      <c r="H14" s="1199"/>
      <c r="I14" s="1199"/>
      <c r="J14" s="1199"/>
      <c r="K14" s="1207"/>
      <c r="L14" s="1200"/>
      <c r="M14" s="357"/>
    </row>
    <row r="15" spans="1:13" ht="9" customHeight="1" x14ac:dyDescent="0.15">
      <c r="A15" s="485"/>
      <c r="B15" s="725"/>
      <c r="C15" s="726"/>
      <c r="D15" s="726"/>
      <c r="E15" s="726"/>
      <c r="F15" s="726"/>
      <c r="G15" s="726"/>
      <c r="H15" s="726"/>
      <c r="I15" s="726"/>
      <c r="J15" s="727"/>
      <c r="K15" s="727"/>
      <c r="L15" s="728"/>
      <c r="M15" s="358"/>
    </row>
    <row r="16" spans="1:13" x14ac:dyDescent="0.15">
      <c r="A16" s="168"/>
      <c r="B16" s="169"/>
      <c r="C16" s="169"/>
      <c r="D16" s="169"/>
      <c r="E16" s="554"/>
      <c r="F16" s="554"/>
      <c r="G16" s="554"/>
      <c r="H16" s="554"/>
      <c r="I16" s="1201" t="s">
        <v>564</v>
      </c>
      <c r="J16" s="1201"/>
      <c r="K16" s="1201"/>
      <c r="L16" s="1201"/>
      <c r="M16" s="359"/>
    </row>
  </sheetData>
  <mergeCells count="25">
    <mergeCell ref="L13:L14"/>
    <mergeCell ref="I16:L16"/>
    <mergeCell ref="J5:J7"/>
    <mergeCell ref="J13:J14"/>
    <mergeCell ref="F6:I6"/>
    <mergeCell ref="G13:G14"/>
    <mergeCell ref="H13:H14"/>
    <mergeCell ref="I13:I14"/>
    <mergeCell ref="K5:K7"/>
    <mergeCell ref="K13:K14"/>
    <mergeCell ref="B13:B14"/>
    <mergeCell ref="C13:C14"/>
    <mergeCell ref="D13:D14"/>
    <mergeCell ref="E13:E14"/>
    <mergeCell ref="F13:F14"/>
    <mergeCell ref="A1:L1"/>
    <mergeCell ref="A2:L2"/>
    <mergeCell ref="G4:L4"/>
    <mergeCell ref="A5:A7"/>
    <mergeCell ref="B5:B7"/>
    <mergeCell ref="C5:C7"/>
    <mergeCell ref="D5:D7"/>
    <mergeCell ref="E5:I5"/>
    <mergeCell ref="L5:L7"/>
    <mergeCell ref="E6:E7"/>
  </mergeCells>
  <phoneticPr fontId="66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0.125" style="38" customWidth="1"/>
    <col min="2" max="2" width="9.5" style="38" bestFit="1" customWidth="1"/>
    <col min="3" max="3" width="12.75" style="38" bestFit="1" customWidth="1"/>
    <col min="4" max="12" width="5.125" style="38" customWidth="1"/>
    <col min="13" max="13" width="8.125" style="38" customWidth="1"/>
    <col min="14" max="16384" width="9" style="38"/>
  </cols>
  <sheetData>
    <row r="1" spans="1:16" s="39" customFormat="1" ht="17.25" x14ac:dyDescent="0.15">
      <c r="A1" s="1182" t="s">
        <v>682</v>
      </c>
      <c r="B1" s="1182"/>
      <c r="C1" s="1182"/>
      <c r="D1" s="1182"/>
      <c r="E1" s="1182"/>
      <c r="F1" s="1182"/>
      <c r="G1" s="1182"/>
      <c r="H1" s="1182"/>
      <c r="I1" s="1182"/>
      <c r="J1" s="1182"/>
      <c r="K1" s="1182"/>
      <c r="L1" s="1182"/>
      <c r="M1" s="750"/>
    </row>
    <row r="2" spans="1:16" s="39" customFormat="1" ht="17.25" x14ac:dyDescent="0.15">
      <c r="A2" s="1182" t="s">
        <v>695</v>
      </c>
      <c r="B2" s="1182"/>
      <c r="C2" s="1182"/>
      <c r="D2" s="1182"/>
      <c r="E2" s="1182"/>
      <c r="F2" s="1182"/>
      <c r="G2" s="1182"/>
      <c r="H2" s="1182"/>
      <c r="I2" s="1182"/>
      <c r="J2" s="1182"/>
      <c r="K2" s="1182"/>
      <c r="L2" s="1182"/>
      <c r="M2" s="750"/>
    </row>
    <row r="3" spans="1:16" s="39" customFormat="1" ht="9" customHeight="1" x14ac:dyDescent="0.1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6" s="39" customFormat="1" x14ac:dyDescent="0.15">
      <c r="A4" s="167"/>
      <c r="B4" s="167"/>
      <c r="C4" s="167"/>
      <c r="D4" s="167"/>
      <c r="E4" s="767"/>
      <c r="F4" s="767"/>
      <c r="G4" s="771"/>
      <c r="H4" s="771"/>
      <c r="I4" s="771"/>
      <c r="J4" s="771"/>
      <c r="K4" s="771"/>
      <c r="L4" s="353" t="s">
        <v>689</v>
      </c>
      <c r="M4" s="767"/>
    </row>
    <row r="5" spans="1:16" s="39" customFormat="1" ht="15" customHeight="1" x14ac:dyDescent="0.15">
      <c r="A5" s="1256" t="s">
        <v>690</v>
      </c>
      <c r="B5" s="1230"/>
      <c r="C5" s="1254"/>
      <c r="D5" s="1230" t="s">
        <v>683</v>
      </c>
      <c r="E5" s="1230"/>
      <c r="F5" s="1231"/>
      <c r="G5" s="1235" t="s">
        <v>684</v>
      </c>
      <c r="H5" s="1230"/>
      <c r="I5" s="1231"/>
      <c r="J5" s="1235" t="s">
        <v>694</v>
      </c>
      <c r="K5" s="1230"/>
      <c r="L5" s="1254"/>
      <c r="M5" s="768"/>
    </row>
    <row r="6" spans="1:16" s="39" customFormat="1" ht="15" customHeight="1" x14ac:dyDescent="0.15">
      <c r="A6" s="1225"/>
      <c r="B6" s="1226"/>
      <c r="C6" s="1227"/>
      <c r="D6" s="1226"/>
      <c r="E6" s="1226"/>
      <c r="F6" s="1232"/>
      <c r="G6" s="1236"/>
      <c r="H6" s="1226"/>
      <c r="I6" s="1232"/>
      <c r="J6" s="1236" t="s">
        <v>693</v>
      </c>
      <c r="K6" s="1226"/>
      <c r="L6" s="1227"/>
      <c r="M6" s="772"/>
    </row>
    <row r="7" spans="1:16" s="39" customFormat="1" ht="15" customHeight="1" x14ac:dyDescent="0.15">
      <c r="A7" s="1257"/>
      <c r="B7" s="1233"/>
      <c r="C7" s="1255"/>
      <c r="D7" s="1233"/>
      <c r="E7" s="1233"/>
      <c r="F7" s="1234"/>
      <c r="G7" s="1237"/>
      <c r="H7" s="1233"/>
      <c r="I7" s="1234"/>
      <c r="J7" s="1237" t="s">
        <v>691</v>
      </c>
      <c r="K7" s="1233"/>
      <c r="L7" s="1255"/>
      <c r="M7" s="768"/>
    </row>
    <row r="8" spans="1:16" ht="20.100000000000001" customHeight="1" x14ac:dyDescent="0.15">
      <c r="A8" s="1225" t="s">
        <v>30</v>
      </c>
      <c r="B8" s="1226"/>
      <c r="C8" s="1227"/>
      <c r="D8" s="1261">
        <v>43879</v>
      </c>
      <c r="E8" s="1244"/>
      <c r="F8" s="1245"/>
      <c r="G8" s="1243">
        <v>98324</v>
      </c>
      <c r="H8" s="1244"/>
      <c r="I8" s="1245"/>
      <c r="J8" s="1208">
        <v>2.2400000000000002</v>
      </c>
      <c r="K8" s="1209"/>
      <c r="L8" s="1210"/>
      <c r="M8" s="355"/>
    </row>
    <row r="9" spans="1:16" s="47" customFormat="1" ht="20.100000000000001" customHeight="1" x14ac:dyDescent="0.15">
      <c r="A9" s="1250" t="s">
        <v>228</v>
      </c>
      <c r="B9" s="1251"/>
      <c r="C9" s="1252"/>
      <c r="D9" s="1238">
        <v>13484</v>
      </c>
      <c r="E9" s="1239"/>
      <c r="F9" s="1240"/>
      <c r="G9" s="1253">
        <v>35441</v>
      </c>
      <c r="H9" s="1239"/>
      <c r="I9" s="1240"/>
      <c r="J9" s="1213">
        <v>2.63</v>
      </c>
      <c r="K9" s="1214"/>
      <c r="L9" s="1215"/>
      <c r="M9" s="185"/>
      <c r="O9" s="769"/>
      <c r="P9" s="351"/>
    </row>
    <row r="10" spans="1:16" s="47" customFormat="1" ht="20.100000000000001" customHeight="1" x14ac:dyDescent="0.15">
      <c r="A10" s="1225" t="s">
        <v>229</v>
      </c>
      <c r="B10" s="1226"/>
      <c r="C10" s="1227"/>
      <c r="D10" s="1224">
        <v>218</v>
      </c>
      <c r="E10" s="1219"/>
      <c r="F10" s="1219"/>
      <c r="G10" s="1219">
        <v>475</v>
      </c>
      <c r="H10" s="1219"/>
      <c r="I10" s="1219"/>
      <c r="J10" s="1211">
        <v>2.1800000000000002</v>
      </c>
      <c r="K10" s="1211"/>
      <c r="L10" s="1212"/>
      <c r="M10" s="185"/>
      <c r="O10" s="769"/>
      <c r="P10" s="351"/>
    </row>
    <row r="11" spans="1:16" s="47" customFormat="1" ht="20.100000000000001" customHeight="1" x14ac:dyDescent="0.15">
      <c r="A11" s="1248" t="s">
        <v>230</v>
      </c>
      <c r="B11" s="1246" t="s">
        <v>30</v>
      </c>
      <c r="C11" s="1247"/>
      <c r="D11" s="1224">
        <v>30126</v>
      </c>
      <c r="E11" s="1219"/>
      <c r="F11" s="1219"/>
      <c r="G11" s="1219">
        <v>62271</v>
      </c>
      <c r="H11" s="1219"/>
      <c r="I11" s="1219"/>
      <c r="J11" s="1211">
        <v>2.0699999999999998</v>
      </c>
      <c r="K11" s="1211"/>
      <c r="L11" s="1212"/>
      <c r="M11" s="185"/>
      <c r="O11" s="769"/>
      <c r="P11" s="351"/>
    </row>
    <row r="12" spans="1:16" s="47" customFormat="1" ht="20.100000000000001" customHeight="1" x14ac:dyDescent="0.15">
      <c r="A12" s="1248"/>
      <c r="B12" s="1228" t="s">
        <v>687</v>
      </c>
      <c r="C12" s="773" t="s">
        <v>232</v>
      </c>
      <c r="D12" s="1224">
        <v>3538</v>
      </c>
      <c r="E12" s="1219"/>
      <c r="F12" s="1219"/>
      <c r="G12" s="1219">
        <v>7064</v>
      </c>
      <c r="H12" s="1219"/>
      <c r="I12" s="1219"/>
      <c r="J12" s="1211">
        <v>2</v>
      </c>
      <c r="K12" s="1211"/>
      <c r="L12" s="1212"/>
      <c r="M12" s="356"/>
      <c r="O12" s="185"/>
      <c r="P12" s="351"/>
    </row>
    <row r="13" spans="1:16" s="47" customFormat="1" ht="20.100000000000001" customHeight="1" x14ac:dyDescent="0.15">
      <c r="A13" s="1248"/>
      <c r="B13" s="1228"/>
      <c r="C13" s="774" t="s">
        <v>685</v>
      </c>
      <c r="D13" s="1224">
        <v>19699</v>
      </c>
      <c r="E13" s="1219"/>
      <c r="F13" s="1219"/>
      <c r="G13" s="1219">
        <v>40093</v>
      </c>
      <c r="H13" s="1219"/>
      <c r="I13" s="1219"/>
      <c r="J13" s="1211">
        <v>2.04</v>
      </c>
      <c r="K13" s="1211"/>
      <c r="L13" s="1212"/>
      <c r="M13" s="357"/>
      <c r="O13" s="1242"/>
      <c r="P13" s="351"/>
    </row>
    <row r="14" spans="1:16" s="47" customFormat="1" ht="20.100000000000001" customHeight="1" x14ac:dyDescent="0.15">
      <c r="A14" s="1248"/>
      <c r="B14" s="1228"/>
      <c r="C14" s="774" t="s">
        <v>686</v>
      </c>
      <c r="D14" s="1224">
        <v>5897</v>
      </c>
      <c r="E14" s="1219"/>
      <c r="F14" s="1219"/>
      <c r="G14" s="1219">
        <v>12380</v>
      </c>
      <c r="H14" s="1219"/>
      <c r="I14" s="1219"/>
      <c r="J14" s="1211">
        <v>2.1</v>
      </c>
      <c r="K14" s="1211"/>
      <c r="L14" s="1212"/>
      <c r="M14" s="357"/>
      <c r="O14" s="1242"/>
      <c r="P14" s="351"/>
    </row>
    <row r="15" spans="1:16" ht="20.100000000000001" customHeight="1" x14ac:dyDescent="0.15">
      <c r="A15" s="1249"/>
      <c r="B15" s="1229"/>
      <c r="C15" s="774" t="s">
        <v>688</v>
      </c>
      <c r="D15" s="1224">
        <v>992</v>
      </c>
      <c r="E15" s="1219"/>
      <c r="F15" s="1219"/>
      <c r="G15" s="1219">
        <v>2734</v>
      </c>
      <c r="H15" s="1219"/>
      <c r="I15" s="1219"/>
      <c r="J15" s="1211">
        <v>2.76</v>
      </c>
      <c r="K15" s="1211"/>
      <c r="L15" s="1212"/>
      <c r="M15" s="358"/>
    </row>
    <row r="16" spans="1:16" ht="20.100000000000001" customHeight="1" x14ac:dyDescent="0.15">
      <c r="A16" s="1258" t="s">
        <v>35</v>
      </c>
      <c r="B16" s="1259"/>
      <c r="C16" s="1260"/>
      <c r="D16" s="1216">
        <v>51</v>
      </c>
      <c r="E16" s="1217"/>
      <c r="F16" s="1218"/>
      <c r="G16" s="1220">
        <v>137</v>
      </c>
      <c r="H16" s="1217"/>
      <c r="I16" s="1218"/>
      <c r="J16" s="1221">
        <v>2.69</v>
      </c>
      <c r="K16" s="1222"/>
      <c r="L16" s="1223"/>
      <c r="M16" s="358"/>
    </row>
    <row r="17" spans="1:13" x14ac:dyDescent="0.15">
      <c r="A17" s="168" t="s">
        <v>704</v>
      </c>
      <c r="B17" s="169"/>
      <c r="C17" s="169"/>
      <c r="D17" s="169"/>
      <c r="E17" s="770"/>
      <c r="F17" s="770"/>
      <c r="G17" s="770"/>
      <c r="H17" s="770"/>
      <c r="I17" s="1241" t="s">
        <v>564</v>
      </c>
      <c r="J17" s="1241"/>
      <c r="K17" s="1241"/>
      <c r="L17" s="1241"/>
      <c r="M17" s="770"/>
    </row>
  </sheetData>
  <mergeCells count="44">
    <mergeCell ref="I17:L17"/>
    <mergeCell ref="O13:O14"/>
    <mergeCell ref="A1:L1"/>
    <mergeCell ref="A2:L2"/>
    <mergeCell ref="J6:L6"/>
    <mergeCell ref="G8:I8"/>
    <mergeCell ref="B11:C11"/>
    <mergeCell ref="A11:A15"/>
    <mergeCell ref="A8:C8"/>
    <mergeCell ref="A9:C9"/>
    <mergeCell ref="G9:I9"/>
    <mergeCell ref="J5:L5"/>
    <mergeCell ref="J7:L7"/>
    <mergeCell ref="A5:C7"/>
    <mergeCell ref="A16:C16"/>
    <mergeCell ref="D8:F8"/>
    <mergeCell ref="A10:C10"/>
    <mergeCell ref="B12:B15"/>
    <mergeCell ref="D5:F7"/>
    <mergeCell ref="G5:I7"/>
    <mergeCell ref="D14:F14"/>
    <mergeCell ref="D9:F9"/>
    <mergeCell ref="D10:F10"/>
    <mergeCell ref="D11:F11"/>
    <mergeCell ref="D12:F12"/>
    <mergeCell ref="D13:F13"/>
    <mergeCell ref="J14:L14"/>
    <mergeCell ref="J15:L15"/>
    <mergeCell ref="D16:F16"/>
    <mergeCell ref="G10:I10"/>
    <mergeCell ref="G11:I11"/>
    <mergeCell ref="G13:I13"/>
    <mergeCell ref="G14:I14"/>
    <mergeCell ref="G12:I12"/>
    <mergeCell ref="G16:I16"/>
    <mergeCell ref="J16:L16"/>
    <mergeCell ref="G15:I15"/>
    <mergeCell ref="D15:F15"/>
    <mergeCell ref="J8:L8"/>
    <mergeCell ref="J10:L10"/>
    <mergeCell ref="J11:L11"/>
    <mergeCell ref="J12:L12"/>
    <mergeCell ref="J13:L13"/>
    <mergeCell ref="J9:L9"/>
  </mergeCells>
  <phoneticPr fontId="66"/>
  <printOptions horizontalCentered="1"/>
  <pageMargins left="0.65454545454545454" right="0.43636363636363634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9.625" style="8" customWidth="1"/>
    <col min="2" max="2" width="9.125" style="8" customWidth="1"/>
    <col min="3" max="7" width="7.5" style="8" customWidth="1"/>
    <col min="8" max="8" width="8.5" style="8" bestFit="1" customWidth="1"/>
    <col min="9" max="11" width="7.5" style="8" customWidth="1"/>
    <col min="12" max="12" width="9" style="9"/>
    <col min="13" max="13" width="9.25" style="9" bestFit="1" customWidth="1"/>
    <col min="14" max="16384" width="9" style="9"/>
  </cols>
  <sheetData>
    <row r="1" spans="1:17" ht="18" customHeight="1" x14ac:dyDescent="0.15">
      <c r="A1" s="300" t="s">
        <v>481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7" s="10" customFormat="1" ht="18" customHeight="1" x14ac:dyDescent="0.15">
      <c r="A2" s="975" t="s">
        <v>850</v>
      </c>
      <c r="B2" s="975"/>
      <c r="C2" s="975"/>
      <c r="D2" s="975"/>
      <c r="E2" s="975"/>
      <c r="F2" s="975"/>
      <c r="G2" s="975"/>
      <c r="H2" s="975"/>
      <c r="I2" s="975"/>
      <c r="J2" s="975"/>
      <c r="K2" s="975"/>
    </row>
    <row r="3" spans="1:17" s="10" customFormat="1" ht="18" customHeight="1" x14ac:dyDescent="0.15">
      <c r="A3" s="975" t="s">
        <v>851</v>
      </c>
      <c r="B3" s="975"/>
      <c r="C3" s="975"/>
      <c r="D3" s="975"/>
      <c r="E3" s="975"/>
      <c r="F3" s="975"/>
      <c r="G3" s="975"/>
      <c r="H3" s="975"/>
      <c r="I3" s="975"/>
      <c r="J3" s="975"/>
      <c r="K3" s="975"/>
    </row>
    <row r="4" spans="1:17" s="10" customFormat="1" ht="18" customHeight="1" x14ac:dyDescent="0.15">
      <c r="A4" s="975" t="s">
        <v>862</v>
      </c>
      <c r="B4" s="975"/>
      <c r="C4" s="975"/>
      <c r="D4" s="975"/>
      <c r="E4" s="975"/>
      <c r="F4" s="975"/>
      <c r="G4" s="975"/>
      <c r="H4" s="975"/>
      <c r="I4" s="975"/>
      <c r="J4" s="975"/>
      <c r="K4" s="975"/>
    </row>
    <row r="5" spans="1:17" s="10" customFormat="1" ht="18" customHeight="1" x14ac:dyDescent="0.15">
      <c r="A5" s="975" t="s">
        <v>852</v>
      </c>
      <c r="B5" s="975"/>
      <c r="C5" s="975"/>
      <c r="D5" s="975"/>
      <c r="E5" s="975"/>
      <c r="F5" s="975"/>
      <c r="G5" s="975"/>
      <c r="H5" s="975"/>
      <c r="I5" s="975"/>
      <c r="J5" s="975"/>
      <c r="K5" s="975"/>
      <c r="L5" s="11"/>
      <c r="M5" s="11"/>
      <c r="N5" s="11"/>
      <c r="O5" s="11"/>
      <c r="P5" s="11"/>
      <c r="Q5" s="11"/>
    </row>
    <row r="6" spans="1:17" s="10" customFormat="1" ht="18" customHeight="1" x14ac:dyDescent="0.15">
      <c r="A6" s="975" t="s">
        <v>853</v>
      </c>
      <c r="B6" s="975"/>
      <c r="C6" s="975"/>
      <c r="D6" s="975"/>
      <c r="E6" s="975"/>
      <c r="F6" s="975"/>
      <c r="G6" s="975"/>
      <c r="H6" s="975"/>
      <c r="I6" s="975"/>
      <c r="J6" s="975"/>
      <c r="K6" s="975"/>
    </row>
    <row r="7" spans="1:17" s="10" customFormat="1" ht="18" customHeight="1" x14ac:dyDescent="0.15">
      <c r="A7" s="974" t="s">
        <v>854</v>
      </c>
      <c r="B7" s="974"/>
      <c r="C7" s="974"/>
      <c r="D7" s="974"/>
      <c r="E7" s="974"/>
      <c r="F7" s="974"/>
      <c r="G7" s="974"/>
      <c r="H7" s="974"/>
      <c r="I7" s="974"/>
      <c r="J7" s="974"/>
      <c r="K7" s="974"/>
    </row>
    <row r="8" spans="1:17" s="10" customFormat="1" ht="18" customHeight="1" x14ac:dyDescent="0.15">
      <c r="A8" s="301"/>
      <c r="B8" s="301"/>
      <c r="C8" s="301"/>
      <c r="D8" s="301"/>
      <c r="E8" s="301"/>
      <c r="F8" s="301"/>
      <c r="G8" s="301"/>
      <c r="H8" s="301"/>
      <c r="I8" s="301"/>
      <c r="J8" s="301"/>
      <c r="K8" s="301"/>
    </row>
    <row r="9" spans="1:17" s="10" customFormat="1" ht="18" customHeight="1" x14ac:dyDescent="0.15">
      <c r="A9" s="301"/>
      <c r="B9" s="301"/>
      <c r="C9" s="301"/>
      <c r="D9" s="301"/>
      <c r="E9" s="301"/>
      <c r="F9" s="301"/>
      <c r="G9" s="301"/>
      <c r="H9" s="301"/>
      <c r="I9" s="301"/>
      <c r="J9" s="301"/>
      <c r="K9" s="301"/>
    </row>
    <row r="10" spans="1:17" s="10" customFormat="1" ht="18" customHeight="1" x14ac:dyDescent="0.15">
      <c r="A10" s="301"/>
      <c r="B10" s="301"/>
      <c r="C10" s="301"/>
      <c r="D10" s="301"/>
      <c r="E10" s="301"/>
      <c r="F10" s="301"/>
      <c r="G10" s="301"/>
      <c r="H10" s="301"/>
      <c r="I10" s="301"/>
      <c r="J10" s="301"/>
      <c r="K10" s="301"/>
    </row>
    <row r="11" spans="1:17" x14ac:dyDescent="0.15">
      <c r="A11" s="258"/>
      <c r="B11" s="258"/>
      <c r="C11" s="258"/>
      <c r="D11" s="258"/>
      <c r="E11" s="258"/>
      <c r="F11" s="258"/>
      <c r="G11" s="258"/>
      <c r="H11" s="258"/>
      <c r="I11" s="258"/>
      <c r="J11" s="258"/>
      <c r="K11" s="258"/>
    </row>
    <row r="12" spans="1:17" x14ac:dyDescent="0.15">
      <c r="A12" s="258"/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1:17" ht="24" x14ac:dyDescent="0.15">
      <c r="A13" s="977" t="s">
        <v>482</v>
      </c>
      <c r="B13" s="977"/>
      <c r="C13" s="977"/>
      <c r="D13" s="977"/>
      <c r="E13" s="977"/>
      <c r="F13" s="977"/>
      <c r="G13" s="977"/>
      <c r="H13" s="977"/>
      <c r="I13" s="977"/>
      <c r="J13" s="977"/>
      <c r="K13" s="977"/>
    </row>
    <row r="14" spans="1:17" ht="13.5" customHeight="1" x14ac:dyDescent="0.15">
      <c r="A14" s="258"/>
      <c r="B14" s="258"/>
      <c r="C14" s="258"/>
      <c r="D14" s="258"/>
      <c r="E14" s="258"/>
      <c r="F14" s="258"/>
      <c r="G14" s="258"/>
      <c r="H14" s="258"/>
      <c r="I14" s="807"/>
      <c r="J14" s="807"/>
      <c r="K14" s="801" t="s">
        <v>723</v>
      </c>
    </row>
    <row r="15" spans="1:17" ht="17.25" customHeight="1" x14ac:dyDescent="0.15">
      <c r="A15" s="978" t="s">
        <v>707</v>
      </c>
      <c r="B15" s="302" t="s">
        <v>483</v>
      </c>
      <c r="C15" s="980" t="s">
        <v>484</v>
      </c>
      <c r="D15" s="981"/>
      <c r="E15" s="982"/>
      <c r="F15" s="980" t="s">
        <v>485</v>
      </c>
      <c r="G15" s="981"/>
      <c r="H15" s="982"/>
      <c r="I15" s="260" t="s">
        <v>483</v>
      </c>
      <c r="J15" s="983" t="s">
        <v>486</v>
      </c>
      <c r="K15" s="985" t="s">
        <v>487</v>
      </c>
    </row>
    <row r="16" spans="1:17" ht="17.25" customHeight="1" x14ac:dyDescent="0.15">
      <c r="A16" s="979"/>
      <c r="B16" s="303" t="s">
        <v>446</v>
      </c>
      <c r="C16" s="304" t="s">
        <v>488</v>
      </c>
      <c r="D16" s="304" t="s">
        <v>489</v>
      </c>
      <c r="E16" s="304" t="s">
        <v>490</v>
      </c>
      <c r="F16" s="304" t="s">
        <v>491</v>
      </c>
      <c r="G16" s="304" t="s">
        <v>492</v>
      </c>
      <c r="H16" s="304" t="s">
        <v>490</v>
      </c>
      <c r="I16" s="305" t="s">
        <v>490</v>
      </c>
      <c r="J16" s="984"/>
      <c r="K16" s="986"/>
    </row>
    <row r="17" spans="1:13" s="16" customFormat="1" ht="17.25" customHeight="1" x14ac:dyDescent="0.15">
      <c r="A17" s="306" t="s">
        <v>525</v>
      </c>
      <c r="B17" s="307">
        <v>98689</v>
      </c>
      <c r="C17" s="14">
        <v>1178</v>
      </c>
      <c r="D17" s="14">
        <v>686</v>
      </c>
      <c r="E17" s="14">
        <v>492</v>
      </c>
      <c r="F17" s="14">
        <v>5517</v>
      </c>
      <c r="G17" s="14">
        <v>5697</v>
      </c>
      <c r="H17" s="14">
        <v>-180</v>
      </c>
      <c r="I17" s="14">
        <v>312</v>
      </c>
      <c r="J17" s="14">
        <v>688</v>
      </c>
      <c r="K17" s="15">
        <v>254</v>
      </c>
    </row>
    <row r="18" spans="1:13" s="16" customFormat="1" ht="17.25" customHeight="1" x14ac:dyDescent="0.15">
      <c r="A18" s="306" t="s">
        <v>708</v>
      </c>
      <c r="B18" s="307">
        <v>99678</v>
      </c>
      <c r="C18" s="14">
        <v>1144</v>
      </c>
      <c r="D18" s="14">
        <v>662</v>
      </c>
      <c r="E18" s="14">
        <v>482</v>
      </c>
      <c r="F18" s="14">
        <v>6035</v>
      </c>
      <c r="G18" s="14">
        <v>5528</v>
      </c>
      <c r="H18" s="14">
        <v>507</v>
      </c>
      <c r="I18" s="14">
        <v>989</v>
      </c>
      <c r="J18" s="14">
        <v>708</v>
      </c>
      <c r="K18" s="15">
        <v>265</v>
      </c>
    </row>
    <row r="19" spans="1:13" s="16" customFormat="1" ht="17.25" customHeight="1" x14ac:dyDescent="0.15">
      <c r="A19" s="306" t="s">
        <v>709</v>
      </c>
      <c r="B19" s="307">
        <v>100462</v>
      </c>
      <c r="C19" s="14">
        <v>1201</v>
      </c>
      <c r="D19" s="14">
        <v>629</v>
      </c>
      <c r="E19" s="14">
        <v>572</v>
      </c>
      <c r="F19" s="14">
        <v>5674</v>
      </c>
      <c r="G19" s="14">
        <v>5462</v>
      </c>
      <c r="H19" s="14">
        <v>212</v>
      </c>
      <c r="I19" s="14">
        <v>784</v>
      </c>
      <c r="J19" s="14">
        <v>727</v>
      </c>
      <c r="K19" s="15">
        <v>213</v>
      </c>
    </row>
    <row r="20" spans="1:13" s="16" customFormat="1" ht="17.25" customHeight="1" x14ac:dyDescent="0.15">
      <c r="A20" s="306" t="s">
        <v>710</v>
      </c>
      <c r="B20" s="307">
        <v>100317</v>
      </c>
      <c r="C20" s="14">
        <v>1161</v>
      </c>
      <c r="D20" s="14">
        <v>780</v>
      </c>
      <c r="E20" s="14">
        <v>381</v>
      </c>
      <c r="F20" s="14">
        <v>5133</v>
      </c>
      <c r="G20" s="14">
        <v>5659</v>
      </c>
      <c r="H20" s="14">
        <v>-526</v>
      </c>
      <c r="I20" s="14">
        <v>-145</v>
      </c>
      <c r="J20" s="14">
        <v>634</v>
      </c>
      <c r="K20" s="15">
        <v>210</v>
      </c>
    </row>
    <row r="21" spans="1:13" s="16" customFormat="1" ht="17.25" customHeight="1" thickBot="1" x14ac:dyDescent="0.2">
      <c r="A21" s="308" t="s">
        <v>789</v>
      </c>
      <c r="B21" s="804">
        <v>100269</v>
      </c>
      <c r="C21" s="805">
        <v>1039</v>
      </c>
      <c r="D21" s="805">
        <v>828</v>
      </c>
      <c r="E21" s="805">
        <v>211</v>
      </c>
      <c r="F21" s="805">
        <v>5365</v>
      </c>
      <c r="G21" s="805">
        <v>5624</v>
      </c>
      <c r="H21" s="805">
        <v>-259</v>
      </c>
      <c r="I21" s="805">
        <v>-48</v>
      </c>
      <c r="J21" s="805">
        <v>597</v>
      </c>
      <c r="K21" s="806">
        <v>238</v>
      </c>
    </row>
    <row r="22" spans="1:13" s="16" customFormat="1" ht="17.25" customHeight="1" thickTop="1" x14ac:dyDescent="0.15">
      <c r="A22" s="309" t="s">
        <v>711</v>
      </c>
      <c r="B22" s="908">
        <v>100304</v>
      </c>
      <c r="C22" s="909">
        <v>84</v>
      </c>
      <c r="D22" s="909">
        <v>78</v>
      </c>
      <c r="E22" s="910">
        <v>6</v>
      </c>
      <c r="F22" s="910">
        <v>366</v>
      </c>
      <c r="G22" s="910">
        <v>320</v>
      </c>
      <c r="H22" s="910">
        <v>46</v>
      </c>
      <c r="I22" s="910">
        <v>52</v>
      </c>
      <c r="J22" s="911">
        <v>73</v>
      </c>
      <c r="K22" s="912">
        <v>18</v>
      </c>
    </row>
    <row r="23" spans="1:13" s="16" customFormat="1" ht="17.25" customHeight="1" x14ac:dyDescent="0.15">
      <c r="A23" s="310" t="s">
        <v>712</v>
      </c>
      <c r="B23" s="913">
        <v>100304</v>
      </c>
      <c r="C23" s="17">
        <v>83</v>
      </c>
      <c r="D23" s="17">
        <v>69</v>
      </c>
      <c r="E23" s="17">
        <v>14</v>
      </c>
      <c r="F23" s="17">
        <v>354</v>
      </c>
      <c r="G23" s="17">
        <v>433</v>
      </c>
      <c r="H23" s="17">
        <v>-79</v>
      </c>
      <c r="I23" s="17">
        <v>-65</v>
      </c>
      <c r="J23" s="914">
        <v>56</v>
      </c>
      <c r="K23" s="915">
        <v>15</v>
      </c>
    </row>
    <row r="24" spans="1:13" s="16" customFormat="1" ht="17.25" customHeight="1" x14ac:dyDescent="0.15">
      <c r="A24" s="310" t="s">
        <v>713</v>
      </c>
      <c r="B24" s="913">
        <v>99902</v>
      </c>
      <c r="C24" s="17">
        <v>95</v>
      </c>
      <c r="D24" s="17">
        <v>61</v>
      </c>
      <c r="E24" s="17">
        <v>34</v>
      </c>
      <c r="F24" s="17">
        <v>839</v>
      </c>
      <c r="G24" s="17">
        <v>1275</v>
      </c>
      <c r="H24" s="17">
        <v>-436</v>
      </c>
      <c r="I24" s="17">
        <v>-402</v>
      </c>
      <c r="J24" s="914">
        <v>77</v>
      </c>
      <c r="K24" s="915">
        <v>23</v>
      </c>
    </row>
    <row r="25" spans="1:13" s="16" customFormat="1" ht="17.25" customHeight="1" x14ac:dyDescent="0.15">
      <c r="A25" s="310" t="s">
        <v>714</v>
      </c>
      <c r="B25" s="913">
        <v>100073</v>
      </c>
      <c r="C25" s="17">
        <v>73</v>
      </c>
      <c r="D25" s="17">
        <v>54</v>
      </c>
      <c r="E25" s="17">
        <v>19</v>
      </c>
      <c r="F25" s="17">
        <v>624</v>
      </c>
      <c r="G25" s="17">
        <v>472</v>
      </c>
      <c r="H25" s="17">
        <v>152</v>
      </c>
      <c r="I25" s="17">
        <v>171</v>
      </c>
      <c r="J25" s="914">
        <v>20</v>
      </c>
      <c r="K25" s="915">
        <v>18</v>
      </c>
    </row>
    <row r="26" spans="1:13" s="16" customFormat="1" ht="17.25" customHeight="1" x14ac:dyDescent="0.15">
      <c r="A26" s="310" t="s">
        <v>715</v>
      </c>
      <c r="B26" s="913">
        <v>100105</v>
      </c>
      <c r="C26" s="17">
        <v>82</v>
      </c>
      <c r="D26" s="17">
        <v>72</v>
      </c>
      <c r="E26" s="17">
        <v>10</v>
      </c>
      <c r="F26" s="17">
        <v>425</v>
      </c>
      <c r="G26" s="14">
        <v>403</v>
      </c>
      <c r="H26" s="17">
        <v>22</v>
      </c>
      <c r="I26" s="17">
        <v>32</v>
      </c>
      <c r="J26" s="914">
        <v>46</v>
      </c>
      <c r="K26" s="915">
        <v>17</v>
      </c>
      <c r="M26" s="369"/>
    </row>
    <row r="27" spans="1:13" s="16" customFormat="1" ht="17.25" customHeight="1" x14ac:dyDescent="0.15">
      <c r="A27" s="310" t="s">
        <v>716</v>
      </c>
      <c r="B27" s="913">
        <v>100196</v>
      </c>
      <c r="C27" s="17">
        <v>74</v>
      </c>
      <c r="D27" s="17">
        <v>59</v>
      </c>
      <c r="E27" s="17">
        <v>15</v>
      </c>
      <c r="F27" s="17">
        <v>459</v>
      </c>
      <c r="G27" s="17">
        <v>383</v>
      </c>
      <c r="H27" s="916">
        <v>76</v>
      </c>
      <c r="I27" s="17">
        <v>91</v>
      </c>
      <c r="J27" s="914">
        <v>30</v>
      </c>
      <c r="K27" s="915">
        <v>22</v>
      </c>
    </row>
    <row r="28" spans="1:13" s="16" customFormat="1" ht="17.25" customHeight="1" x14ac:dyDescent="0.15">
      <c r="A28" s="310" t="s">
        <v>717</v>
      </c>
      <c r="B28" s="913">
        <v>100258</v>
      </c>
      <c r="C28" s="17">
        <v>103</v>
      </c>
      <c r="D28" s="17">
        <v>67</v>
      </c>
      <c r="E28" s="17">
        <v>36</v>
      </c>
      <c r="F28" s="17">
        <v>403</v>
      </c>
      <c r="G28" s="17">
        <v>377</v>
      </c>
      <c r="H28" s="17">
        <v>26</v>
      </c>
      <c r="I28" s="17">
        <v>62</v>
      </c>
      <c r="J28" s="914">
        <v>53</v>
      </c>
      <c r="K28" s="915">
        <v>21</v>
      </c>
      <c r="M28" s="369"/>
    </row>
    <row r="29" spans="1:13" s="16" customFormat="1" ht="17.25" customHeight="1" x14ac:dyDescent="0.15">
      <c r="A29" s="310" t="s">
        <v>718</v>
      </c>
      <c r="B29" s="913">
        <v>100296</v>
      </c>
      <c r="C29" s="17">
        <v>92</v>
      </c>
      <c r="D29" s="17">
        <v>75</v>
      </c>
      <c r="E29" s="17">
        <v>17</v>
      </c>
      <c r="F29" s="17">
        <v>428</v>
      </c>
      <c r="G29" s="17">
        <v>407</v>
      </c>
      <c r="H29" s="17">
        <v>21</v>
      </c>
      <c r="I29" s="17">
        <v>38</v>
      </c>
      <c r="J29" s="914">
        <v>42</v>
      </c>
      <c r="K29" s="915">
        <v>23</v>
      </c>
    </row>
    <row r="30" spans="1:13" s="16" customFormat="1" ht="17.25" customHeight="1" x14ac:dyDescent="0.15">
      <c r="A30" s="310" t="s">
        <v>719</v>
      </c>
      <c r="B30" s="913">
        <v>100282</v>
      </c>
      <c r="C30" s="17">
        <v>84</v>
      </c>
      <c r="D30" s="17">
        <v>70</v>
      </c>
      <c r="E30" s="17">
        <v>14</v>
      </c>
      <c r="F30" s="17">
        <v>340</v>
      </c>
      <c r="G30" s="17">
        <v>368</v>
      </c>
      <c r="H30" s="17">
        <v>-28</v>
      </c>
      <c r="I30" s="17">
        <v>-14</v>
      </c>
      <c r="J30" s="914">
        <v>37</v>
      </c>
      <c r="K30" s="915">
        <v>14</v>
      </c>
    </row>
    <row r="31" spans="1:13" s="16" customFormat="1" ht="17.25" customHeight="1" x14ac:dyDescent="0.15">
      <c r="A31" s="310" t="s">
        <v>720</v>
      </c>
      <c r="B31" s="913">
        <v>100247</v>
      </c>
      <c r="C31" s="17">
        <v>89</v>
      </c>
      <c r="D31" s="17">
        <v>78</v>
      </c>
      <c r="E31" s="17">
        <v>11</v>
      </c>
      <c r="F31" s="17">
        <v>355</v>
      </c>
      <c r="G31" s="17">
        <v>401</v>
      </c>
      <c r="H31" s="17">
        <v>-46</v>
      </c>
      <c r="I31" s="17">
        <v>-35</v>
      </c>
      <c r="J31" s="914">
        <v>39</v>
      </c>
      <c r="K31" s="915">
        <v>18</v>
      </c>
    </row>
    <row r="32" spans="1:13" s="16" customFormat="1" ht="17.25" customHeight="1" x14ac:dyDescent="0.15">
      <c r="A32" s="310" t="s">
        <v>721</v>
      </c>
      <c r="B32" s="913">
        <v>100327</v>
      </c>
      <c r="C32" s="17">
        <v>92</v>
      </c>
      <c r="D32" s="17">
        <v>80</v>
      </c>
      <c r="E32" s="17">
        <v>12</v>
      </c>
      <c r="F32" s="17">
        <v>409</v>
      </c>
      <c r="G32" s="17">
        <v>341</v>
      </c>
      <c r="H32" s="17">
        <v>68</v>
      </c>
      <c r="I32" s="17">
        <v>80</v>
      </c>
      <c r="J32" s="914">
        <v>73</v>
      </c>
      <c r="K32" s="915">
        <v>30</v>
      </c>
    </row>
    <row r="33" spans="1:11" s="16" customFormat="1" ht="17.25" customHeight="1" x14ac:dyDescent="0.15">
      <c r="A33" s="311" t="s">
        <v>722</v>
      </c>
      <c r="B33" s="917">
        <v>100269</v>
      </c>
      <c r="C33" s="19">
        <v>88</v>
      </c>
      <c r="D33" s="918">
        <v>65</v>
      </c>
      <c r="E33" s="19">
        <v>23</v>
      </c>
      <c r="F33" s="919">
        <v>363</v>
      </c>
      <c r="G33" s="19">
        <v>444</v>
      </c>
      <c r="H33" s="19">
        <v>-81</v>
      </c>
      <c r="I33" s="19">
        <v>-58</v>
      </c>
      <c r="J33" s="920">
        <v>51</v>
      </c>
      <c r="K33" s="921">
        <v>19</v>
      </c>
    </row>
    <row r="34" spans="1:11" s="16" customFormat="1" ht="13.5" customHeight="1" x14ac:dyDescent="0.15">
      <c r="A34" s="266" t="s">
        <v>757</v>
      </c>
      <c r="B34" s="262"/>
      <c r="C34" s="262"/>
      <c r="D34" s="262"/>
      <c r="E34" s="262"/>
      <c r="F34" s="262"/>
      <c r="G34" s="262"/>
      <c r="H34" s="262"/>
      <c r="I34" s="262"/>
      <c r="J34" s="976" t="s">
        <v>493</v>
      </c>
      <c r="K34" s="976"/>
    </row>
    <row r="35" spans="1:11" x14ac:dyDescent="0.15">
      <c r="A35" s="345" t="s">
        <v>857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x14ac:dyDescent="0.15">
      <c r="A36" s="126"/>
      <c r="B36" s="25"/>
      <c r="C36" s="26"/>
      <c r="D36" s="26"/>
      <c r="E36" s="26"/>
      <c r="F36" s="26"/>
      <c r="G36" s="26"/>
      <c r="H36" s="26"/>
      <c r="I36" s="26"/>
      <c r="J36" s="26"/>
      <c r="K36" s="26"/>
    </row>
    <row r="37" spans="1:11" x14ac:dyDescent="0.15">
      <c r="A37" s="27"/>
      <c r="B37" s="28"/>
    </row>
    <row r="39" spans="1:11" x14ac:dyDescent="0.15">
      <c r="F39" s="29"/>
      <c r="K39" s="9"/>
    </row>
  </sheetData>
  <mergeCells count="13">
    <mergeCell ref="J34:K34"/>
    <mergeCell ref="A13:K13"/>
    <mergeCell ref="A15:A16"/>
    <mergeCell ref="C15:E15"/>
    <mergeCell ref="F15:H15"/>
    <mergeCell ref="J15:J16"/>
    <mergeCell ref="K15:K16"/>
    <mergeCell ref="A7:K7"/>
    <mergeCell ref="A2:K2"/>
    <mergeCell ref="A3:K3"/>
    <mergeCell ref="A4:K4"/>
    <mergeCell ref="A5:K5"/>
    <mergeCell ref="A6:K6"/>
  </mergeCells>
  <phoneticPr fontId="40"/>
  <pageMargins left="0.78740157480314965" right="0.5600000000000000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Z25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2" style="38" customWidth="1"/>
    <col min="2" max="2" width="11.625" style="38" customWidth="1"/>
    <col min="3" max="13" width="6.625" style="38" customWidth="1"/>
    <col min="14" max="14" width="8.625" style="38" customWidth="1"/>
    <col min="15" max="17" width="9.125" style="38" customWidth="1"/>
    <col min="18" max="18" width="8.625" style="38" customWidth="1"/>
    <col min="19" max="20" width="6.625" style="38" customWidth="1"/>
    <col min="21" max="21" width="5.625" style="38" customWidth="1"/>
    <col min="22" max="22" width="6.625" style="38" customWidth="1"/>
    <col min="23" max="23" width="5.125" style="38" customWidth="1"/>
    <col min="24" max="16384" width="9" style="38"/>
  </cols>
  <sheetData>
    <row r="1" spans="1:26" ht="18" customHeight="1" x14ac:dyDescent="0.15">
      <c r="A1" s="1264" t="s">
        <v>643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4"/>
      <c r="M1" s="1263" t="s">
        <v>646</v>
      </c>
      <c r="N1" s="1263"/>
      <c r="O1" s="1263"/>
      <c r="P1" s="1263"/>
      <c r="Q1" s="1263"/>
      <c r="R1" s="1263"/>
      <c r="S1" s="1263"/>
      <c r="T1" s="1263"/>
      <c r="U1" s="1263"/>
      <c r="V1" s="1263"/>
      <c r="W1" s="1263"/>
    </row>
    <row r="2" spans="1:26" ht="18" customHeight="1" x14ac:dyDescent="0.15">
      <c r="A2" s="635" t="s">
        <v>650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170"/>
      <c r="N2" s="170"/>
      <c r="O2" s="170"/>
      <c r="P2" s="170"/>
      <c r="Q2" s="170"/>
      <c r="R2" s="170"/>
      <c r="S2" s="170"/>
      <c r="T2" s="170"/>
      <c r="U2" s="170"/>
      <c r="V2" s="620"/>
      <c r="W2" s="170"/>
    </row>
    <row r="3" spans="1:26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1262" t="s">
        <v>571</v>
      </c>
      <c r="S3" s="1262"/>
      <c r="T3" s="1262"/>
      <c r="U3" s="1262"/>
      <c r="V3" s="1262"/>
      <c r="W3" s="1262"/>
    </row>
    <row r="4" spans="1:26" ht="15" customHeight="1" x14ac:dyDescent="0.15">
      <c r="A4" s="1281" t="s">
        <v>236</v>
      </c>
      <c r="B4" s="1282"/>
      <c r="C4" s="1285" t="s">
        <v>4</v>
      </c>
      <c r="D4" s="1286" t="s">
        <v>237</v>
      </c>
      <c r="E4" s="1287"/>
      <c r="F4" s="1287"/>
      <c r="G4" s="1287"/>
      <c r="H4" s="1287"/>
      <c r="I4" s="1287"/>
      <c r="J4" s="1287"/>
      <c r="K4" s="1287"/>
      <c r="L4" s="1271"/>
      <c r="M4" s="1271" t="s">
        <v>631</v>
      </c>
      <c r="N4" s="1272"/>
      <c r="O4" s="1272"/>
      <c r="P4" s="1272"/>
      <c r="Q4" s="1272"/>
      <c r="R4" s="1272"/>
      <c r="S4" s="1272"/>
      <c r="T4" s="1273"/>
      <c r="U4" s="171"/>
      <c r="V4" s="621"/>
      <c r="W4" s="172"/>
    </row>
    <row r="5" spans="1:26" ht="15" customHeight="1" x14ac:dyDescent="0.15">
      <c r="A5" s="1283"/>
      <c r="B5" s="1283"/>
      <c r="C5" s="1285"/>
      <c r="D5" s="1288" t="s">
        <v>4</v>
      </c>
      <c r="E5" s="1290" t="s">
        <v>238</v>
      </c>
      <c r="F5" s="1291"/>
      <c r="G5" s="1291"/>
      <c r="H5" s="1291"/>
      <c r="I5" s="1291"/>
      <c r="J5" s="1265" t="s">
        <v>647</v>
      </c>
      <c r="K5" s="1266"/>
      <c r="L5" s="1267"/>
      <c r="M5" s="1268" t="s">
        <v>632</v>
      </c>
      <c r="N5" s="1269"/>
      <c r="O5" s="1269"/>
      <c r="P5" s="1269"/>
      <c r="Q5" s="1269"/>
      <c r="R5" s="1269"/>
      <c r="S5" s="1269"/>
      <c r="T5" s="1270"/>
      <c r="U5" s="704" t="s">
        <v>239</v>
      </c>
      <c r="V5" s="622" t="s">
        <v>240</v>
      </c>
      <c r="W5" s="174"/>
    </row>
    <row r="6" spans="1:26" ht="15" customHeight="1" x14ac:dyDescent="0.15">
      <c r="A6" s="1283"/>
      <c r="B6" s="1283"/>
      <c r="C6" s="1285"/>
      <c r="D6" s="1289"/>
      <c r="E6" s="1288" t="s">
        <v>241</v>
      </c>
      <c r="F6" s="1280" t="s">
        <v>242</v>
      </c>
      <c r="G6" s="1280" t="s">
        <v>243</v>
      </c>
      <c r="H6" s="1280" t="s">
        <v>244</v>
      </c>
      <c r="I6" s="1280" t="s">
        <v>245</v>
      </c>
      <c r="J6" s="1288" t="s">
        <v>241</v>
      </c>
      <c r="K6" s="1276" t="s">
        <v>246</v>
      </c>
      <c r="L6" s="1276" t="s">
        <v>247</v>
      </c>
      <c r="M6" s="1276" t="s">
        <v>248</v>
      </c>
      <c r="N6" s="1294" t="s">
        <v>249</v>
      </c>
      <c r="O6" s="1294" t="s">
        <v>250</v>
      </c>
      <c r="P6" s="1294" t="s">
        <v>251</v>
      </c>
      <c r="Q6" s="1294" t="s">
        <v>252</v>
      </c>
      <c r="R6" s="1280" t="s">
        <v>253</v>
      </c>
      <c r="S6" s="1280" t="s">
        <v>254</v>
      </c>
      <c r="T6" s="1280" t="s">
        <v>255</v>
      </c>
      <c r="U6" s="1293" t="s">
        <v>256</v>
      </c>
      <c r="V6" s="622"/>
      <c r="W6" s="174"/>
    </row>
    <row r="7" spans="1:26" ht="15" customHeight="1" x14ac:dyDescent="0.15">
      <c r="A7" s="1283"/>
      <c r="B7" s="1283"/>
      <c r="C7" s="1285"/>
      <c r="D7" s="1289"/>
      <c r="E7" s="1289"/>
      <c r="F7" s="1277"/>
      <c r="G7" s="1277"/>
      <c r="H7" s="1277"/>
      <c r="I7" s="1277"/>
      <c r="J7" s="1289"/>
      <c r="K7" s="1277"/>
      <c r="L7" s="1277"/>
      <c r="M7" s="1277"/>
      <c r="N7" s="1295"/>
      <c r="O7" s="1295"/>
      <c r="P7" s="1295"/>
      <c r="Q7" s="1295"/>
      <c r="R7" s="1277"/>
      <c r="S7" s="1277"/>
      <c r="T7" s="1277"/>
      <c r="U7" s="1293"/>
      <c r="V7" s="622"/>
      <c r="W7" s="174" t="s">
        <v>630</v>
      </c>
    </row>
    <row r="8" spans="1:26" ht="15" customHeight="1" x14ac:dyDescent="0.15">
      <c r="A8" s="1283"/>
      <c r="B8" s="1283"/>
      <c r="C8" s="1285"/>
      <c r="D8" s="1289"/>
      <c r="E8" s="1289"/>
      <c r="F8" s="1277"/>
      <c r="G8" s="1277"/>
      <c r="H8" s="1277"/>
      <c r="I8" s="1277"/>
      <c r="J8" s="1289"/>
      <c r="K8" s="1277"/>
      <c r="L8" s="1277"/>
      <c r="M8" s="1277"/>
      <c r="N8" s="1295"/>
      <c r="O8" s="1295"/>
      <c r="P8" s="1295"/>
      <c r="Q8" s="1295"/>
      <c r="R8" s="1277"/>
      <c r="S8" s="1277"/>
      <c r="T8" s="1277"/>
      <c r="U8" s="173" t="s">
        <v>257</v>
      </c>
      <c r="V8" s="622" t="s">
        <v>257</v>
      </c>
      <c r="W8" s="174"/>
    </row>
    <row r="9" spans="1:26" ht="15" customHeight="1" x14ac:dyDescent="0.15">
      <c r="A9" s="1284"/>
      <c r="B9" s="1284"/>
      <c r="C9" s="1285"/>
      <c r="D9" s="1289"/>
      <c r="E9" s="1289"/>
      <c r="F9" s="1277"/>
      <c r="G9" s="1277"/>
      <c r="H9" s="1277"/>
      <c r="I9" s="1277"/>
      <c r="J9" s="1289"/>
      <c r="K9" s="1277"/>
      <c r="L9" s="1277"/>
      <c r="M9" s="1277"/>
      <c r="N9" s="1295"/>
      <c r="O9" s="1295"/>
      <c r="P9" s="1295"/>
      <c r="Q9" s="1295"/>
      <c r="R9" s="1277"/>
      <c r="S9" s="1277"/>
      <c r="T9" s="1277"/>
      <c r="U9" s="487"/>
      <c r="V9" s="623"/>
      <c r="W9" s="488"/>
    </row>
    <row r="10" spans="1:26" s="47" customFormat="1" ht="24" customHeight="1" x14ac:dyDescent="0.15">
      <c r="A10" s="1274" t="s">
        <v>233</v>
      </c>
      <c r="B10" s="1275"/>
      <c r="C10" s="566">
        <v>44113</v>
      </c>
      <c r="D10" s="567">
        <v>25195</v>
      </c>
      <c r="E10" s="567">
        <v>23148</v>
      </c>
      <c r="F10" s="567">
        <v>6323</v>
      </c>
      <c r="G10" s="567">
        <v>11728</v>
      </c>
      <c r="H10" s="567">
        <v>695</v>
      </c>
      <c r="I10" s="567">
        <v>4402</v>
      </c>
      <c r="J10" s="567">
        <v>2047</v>
      </c>
      <c r="K10" s="567">
        <v>32</v>
      </c>
      <c r="L10" s="567">
        <v>159</v>
      </c>
      <c r="M10" s="566">
        <v>96</v>
      </c>
      <c r="N10" s="567">
        <v>333</v>
      </c>
      <c r="O10" s="567">
        <v>87</v>
      </c>
      <c r="P10" s="567">
        <v>259</v>
      </c>
      <c r="Q10" s="567">
        <v>32</v>
      </c>
      <c r="R10" s="567">
        <v>71</v>
      </c>
      <c r="S10" s="567">
        <v>418</v>
      </c>
      <c r="T10" s="567">
        <v>560</v>
      </c>
      <c r="U10" s="567">
        <v>763</v>
      </c>
      <c r="V10" s="624">
        <v>18087</v>
      </c>
      <c r="W10" s="568">
        <v>68</v>
      </c>
      <c r="Y10" s="565"/>
    </row>
    <row r="11" spans="1:26" s="47" customFormat="1" ht="24" customHeight="1" x14ac:dyDescent="0.15">
      <c r="A11" s="1274" t="s">
        <v>234</v>
      </c>
      <c r="B11" s="1275"/>
      <c r="C11" s="566">
        <v>98885</v>
      </c>
      <c r="D11" s="567">
        <v>78644</v>
      </c>
      <c r="E11" s="567">
        <v>70849</v>
      </c>
      <c r="F11" s="567">
        <v>12646</v>
      </c>
      <c r="G11" s="567">
        <v>45441</v>
      </c>
      <c r="H11" s="567">
        <v>1698</v>
      </c>
      <c r="I11" s="567">
        <v>11064</v>
      </c>
      <c r="J11" s="567">
        <v>7795</v>
      </c>
      <c r="K11" s="567">
        <v>128</v>
      </c>
      <c r="L11" s="567">
        <v>477</v>
      </c>
      <c r="M11" s="566">
        <v>586</v>
      </c>
      <c r="N11" s="567">
        <v>1631</v>
      </c>
      <c r="O11" s="567">
        <v>281</v>
      </c>
      <c r="P11" s="567">
        <v>1255</v>
      </c>
      <c r="Q11" s="567">
        <v>149</v>
      </c>
      <c r="R11" s="567">
        <v>487</v>
      </c>
      <c r="S11" s="567">
        <v>913</v>
      </c>
      <c r="T11" s="567">
        <v>1888</v>
      </c>
      <c r="U11" s="567">
        <v>1949</v>
      </c>
      <c r="V11" s="624">
        <v>18087</v>
      </c>
      <c r="W11" s="568">
        <v>205</v>
      </c>
    </row>
    <row r="12" spans="1:26" s="47" customFormat="1" ht="24" customHeight="1" x14ac:dyDescent="0.15">
      <c r="A12" s="1278" t="s">
        <v>258</v>
      </c>
      <c r="B12" s="1279"/>
      <c r="C12" s="566"/>
      <c r="D12" s="567"/>
      <c r="E12" s="567"/>
      <c r="F12" s="567"/>
      <c r="G12" s="567"/>
      <c r="H12" s="567"/>
      <c r="I12" s="567"/>
      <c r="J12" s="567"/>
      <c r="K12" s="567"/>
      <c r="L12" s="567"/>
      <c r="M12" s="566"/>
      <c r="N12" s="567"/>
      <c r="O12" s="567"/>
      <c r="P12" s="567"/>
      <c r="Q12" s="567"/>
      <c r="R12" s="567"/>
      <c r="S12" s="567"/>
      <c r="T12" s="567"/>
      <c r="U12" s="567"/>
      <c r="V12" s="624"/>
      <c r="W12" s="568"/>
    </row>
    <row r="13" spans="1:26" s="47" customFormat="1" ht="24" customHeight="1" x14ac:dyDescent="0.15">
      <c r="A13" s="1274" t="s">
        <v>644</v>
      </c>
      <c r="B13" s="1275"/>
      <c r="C13" s="566"/>
      <c r="D13" s="567"/>
      <c r="E13" s="566"/>
      <c r="F13" s="566"/>
      <c r="G13" s="566"/>
      <c r="H13" s="567"/>
      <c r="I13" s="567"/>
      <c r="J13" s="567"/>
      <c r="K13" s="567"/>
      <c r="L13" s="567"/>
      <c r="M13" s="566"/>
      <c r="N13" s="567"/>
      <c r="O13" s="566"/>
      <c r="P13" s="567"/>
      <c r="Q13" s="567"/>
      <c r="R13" s="567"/>
      <c r="S13" s="567"/>
      <c r="T13" s="567"/>
      <c r="U13" s="566"/>
      <c r="V13" s="625"/>
      <c r="W13" s="568"/>
      <c r="Z13" s="351"/>
    </row>
    <row r="14" spans="1:26" s="47" customFormat="1" ht="24" customHeight="1" x14ac:dyDescent="0.15">
      <c r="A14" s="666"/>
      <c r="B14" s="665" t="s">
        <v>75</v>
      </c>
      <c r="C14" s="566">
        <v>4796</v>
      </c>
      <c r="D14" s="693">
        <v>4754</v>
      </c>
      <c r="E14" s="694">
        <v>4449</v>
      </c>
      <c r="F14" s="694" t="s">
        <v>73</v>
      </c>
      <c r="G14" s="694">
        <v>4000</v>
      </c>
      <c r="H14" s="694">
        <v>29</v>
      </c>
      <c r="I14" s="695">
        <v>420</v>
      </c>
      <c r="J14" s="567">
        <v>305</v>
      </c>
      <c r="K14" s="693" t="s">
        <v>73</v>
      </c>
      <c r="L14" s="694" t="s">
        <v>73</v>
      </c>
      <c r="M14" s="694">
        <v>30</v>
      </c>
      <c r="N14" s="693">
        <v>77</v>
      </c>
      <c r="O14" s="693">
        <v>4</v>
      </c>
      <c r="P14" s="693">
        <v>73</v>
      </c>
      <c r="Q14" s="693">
        <v>1</v>
      </c>
      <c r="R14" s="693">
        <v>35</v>
      </c>
      <c r="S14" s="693" t="s">
        <v>73</v>
      </c>
      <c r="T14" s="693">
        <v>85</v>
      </c>
      <c r="U14" s="694">
        <v>42</v>
      </c>
      <c r="V14" s="695" t="s">
        <v>566</v>
      </c>
      <c r="W14" s="696" t="s">
        <v>73</v>
      </c>
    </row>
    <row r="15" spans="1:26" s="47" customFormat="1" ht="24" customHeight="1" x14ac:dyDescent="0.15">
      <c r="A15" s="666"/>
      <c r="B15" s="665" t="s">
        <v>226</v>
      </c>
      <c r="C15" s="566">
        <v>19484</v>
      </c>
      <c r="D15" s="693">
        <v>19286</v>
      </c>
      <c r="E15" s="694">
        <v>17681</v>
      </c>
      <c r="F15" s="694" t="s">
        <v>73</v>
      </c>
      <c r="G15" s="694">
        <v>16305</v>
      </c>
      <c r="H15" s="694">
        <v>83</v>
      </c>
      <c r="I15" s="695">
        <v>1293</v>
      </c>
      <c r="J15" s="567">
        <v>1605</v>
      </c>
      <c r="K15" s="693" t="s">
        <v>585</v>
      </c>
      <c r="L15" s="694" t="s">
        <v>73</v>
      </c>
      <c r="M15" s="694">
        <v>194</v>
      </c>
      <c r="N15" s="693">
        <v>411</v>
      </c>
      <c r="O15" s="693">
        <v>17</v>
      </c>
      <c r="P15" s="693">
        <v>384</v>
      </c>
      <c r="Q15" s="693">
        <v>5</v>
      </c>
      <c r="R15" s="693">
        <v>239</v>
      </c>
      <c r="S15" s="693" t="s">
        <v>73</v>
      </c>
      <c r="T15" s="693">
        <v>355</v>
      </c>
      <c r="U15" s="693">
        <v>198</v>
      </c>
      <c r="V15" s="695" t="s">
        <v>566</v>
      </c>
      <c r="W15" s="696" t="s">
        <v>73</v>
      </c>
    </row>
    <row r="16" spans="1:26" s="47" customFormat="1" ht="24" customHeight="1" x14ac:dyDescent="0.15">
      <c r="A16" s="666"/>
      <c r="B16" s="664" t="s">
        <v>648</v>
      </c>
      <c r="C16" s="566">
        <v>6654</v>
      </c>
      <c r="D16" s="693">
        <v>6596</v>
      </c>
      <c r="E16" s="694">
        <v>6188</v>
      </c>
      <c r="F16" s="694" t="s">
        <v>73</v>
      </c>
      <c r="G16" s="694">
        <v>5628</v>
      </c>
      <c r="H16" s="694">
        <v>33</v>
      </c>
      <c r="I16" s="695">
        <v>527</v>
      </c>
      <c r="J16" s="567">
        <v>408</v>
      </c>
      <c r="K16" s="693" t="s">
        <v>73</v>
      </c>
      <c r="L16" s="694" t="s">
        <v>73</v>
      </c>
      <c r="M16" s="694">
        <v>48</v>
      </c>
      <c r="N16" s="693">
        <v>104</v>
      </c>
      <c r="O16" s="693">
        <v>6</v>
      </c>
      <c r="P16" s="693">
        <v>90</v>
      </c>
      <c r="Q16" s="693">
        <v>1</v>
      </c>
      <c r="R16" s="693">
        <v>53</v>
      </c>
      <c r="S16" s="693" t="s">
        <v>73</v>
      </c>
      <c r="T16" s="693">
        <v>106</v>
      </c>
      <c r="U16" s="693">
        <v>58</v>
      </c>
      <c r="V16" s="695" t="s">
        <v>566</v>
      </c>
      <c r="W16" s="696" t="s">
        <v>73</v>
      </c>
    </row>
    <row r="17" spans="1:23" s="47" customFormat="1" ht="24" customHeight="1" x14ac:dyDescent="0.15">
      <c r="A17" s="1274" t="s">
        <v>645</v>
      </c>
      <c r="B17" s="1275"/>
      <c r="C17" s="566"/>
      <c r="D17" s="566"/>
      <c r="E17" s="567"/>
      <c r="F17" s="567"/>
      <c r="G17" s="567"/>
      <c r="H17" s="567"/>
      <c r="I17" s="566"/>
      <c r="J17" s="567"/>
      <c r="K17" s="567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625"/>
      <c r="W17" s="568"/>
    </row>
    <row r="18" spans="1:23" s="47" customFormat="1" ht="24" customHeight="1" x14ac:dyDescent="0.15">
      <c r="A18" s="666"/>
      <c r="B18" s="665" t="s">
        <v>75</v>
      </c>
      <c r="C18" s="694">
        <v>10567</v>
      </c>
      <c r="D18" s="694">
        <v>10460</v>
      </c>
      <c r="E18" s="693">
        <v>9637</v>
      </c>
      <c r="F18" s="697" t="s">
        <v>73</v>
      </c>
      <c r="G18" s="693">
        <v>7796</v>
      </c>
      <c r="H18" s="693">
        <v>184</v>
      </c>
      <c r="I18" s="695">
        <v>1657</v>
      </c>
      <c r="J18" s="567">
        <v>823</v>
      </c>
      <c r="K18" s="693" t="s">
        <v>73</v>
      </c>
      <c r="L18" s="693">
        <v>1</v>
      </c>
      <c r="M18" s="693">
        <v>76</v>
      </c>
      <c r="N18" s="693">
        <v>207</v>
      </c>
      <c r="O18" s="693">
        <v>18</v>
      </c>
      <c r="P18" s="693">
        <v>187</v>
      </c>
      <c r="Q18" s="693">
        <v>2</v>
      </c>
      <c r="R18" s="693">
        <v>58</v>
      </c>
      <c r="S18" s="693">
        <v>5</v>
      </c>
      <c r="T18" s="693">
        <v>269</v>
      </c>
      <c r="U18" s="693">
        <v>102</v>
      </c>
      <c r="V18" s="695">
        <v>5</v>
      </c>
      <c r="W18" s="696" t="s">
        <v>73</v>
      </c>
    </row>
    <row r="19" spans="1:23" s="47" customFormat="1" ht="24" customHeight="1" x14ac:dyDescent="0.15">
      <c r="A19" s="666"/>
      <c r="B19" s="665" t="s">
        <v>226</v>
      </c>
      <c r="C19" s="694">
        <v>41983</v>
      </c>
      <c r="D19" s="694">
        <v>41512</v>
      </c>
      <c r="E19" s="693">
        <v>37488</v>
      </c>
      <c r="F19" s="697" t="s">
        <v>73</v>
      </c>
      <c r="G19" s="693">
        <v>32117</v>
      </c>
      <c r="H19" s="693">
        <v>547</v>
      </c>
      <c r="I19" s="695">
        <v>4824</v>
      </c>
      <c r="J19" s="567">
        <v>4024</v>
      </c>
      <c r="K19" s="693" t="s">
        <v>73</v>
      </c>
      <c r="L19" s="693">
        <v>3</v>
      </c>
      <c r="M19" s="693">
        <v>479</v>
      </c>
      <c r="N19" s="693">
        <v>1078</v>
      </c>
      <c r="O19" s="693">
        <v>67</v>
      </c>
      <c r="P19" s="693">
        <v>939</v>
      </c>
      <c r="Q19" s="693">
        <v>17</v>
      </c>
      <c r="R19" s="693">
        <v>407</v>
      </c>
      <c r="S19" s="693">
        <v>12</v>
      </c>
      <c r="T19" s="693">
        <v>1022</v>
      </c>
      <c r="U19" s="693">
        <v>466</v>
      </c>
      <c r="V19" s="695">
        <v>5</v>
      </c>
      <c r="W19" s="696" t="s">
        <v>73</v>
      </c>
    </row>
    <row r="20" spans="1:23" s="47" customFormat="1" ht="24" customHeight="1" x14ac:dyDescent="0.15">
      <c r="A20" s="666"/>
      <c r="B20" s="664" t="s">
        <v>649</v>
      </c>
      <c r="C20" s="694">
        <v>19742</v>
      </c>
      <c r="D20" s="694">
        <v>19551</v>
      </c>
      <c r="E20" s="693">
        <v>18137</v>
      </c>
      <c r="F20" s="697" t="s">
        <v>73</v>
      </c>
      <c r="G20" s="693">
        <v>15074</v>
      </c>
      <c r="H20" s="693">
        <v>311</v>
      </c>
      <c r="I20" s="695">
        <v>2752</v>
      </c>
      <c r="J20" s="567">
        <v>1414</v>
      </c>
      <c r="K20" s="693" t="s">
        <v>73</v>
      </c>
      <c r="L20" s="693">
        <v>1</v>
      </c>
      <c r="M20" s="693">
        <v>159</v>
      </c>
      <c r="N20" s="693">
        <v>404</v>
      </c>
      <c r="O20" s="693">
        <v>23</v>
      </c>
      <c r="P20" s="693">
        <v>300</v>
      </c>
      <c r="Q20" s="693">
        <v>5</v>
      </c>
      <c r="R20" s="693">
        <v>116</v>
      </c>
      <c r="S20" s="693">
        <v>5</v>
      </c>
      <c r="T20" s="693">
        <v>401</v>
      </c>
      <c r="U20" s="693">
        <v>186</v>
      </c>
      <c r="V20" s="695">
        <v>5</v>
      </c>
      <c r="W20" s="696" t="s">
        <v>73</v>
      </c>
    </row>
    <row r="21" spans="1:23" s="47" customFormat="1" ht="24" customHeight="1" x14ac:dyDescent="0.15">
      <c r="A21" s="1274" t="s">
        <v>259</v>
      </c>
      <c r="B21" s="1275"/>
      <c r="C21" s="566"/>
      <c r="D21" s="566"/>
      <c r="E21" s="567"/>
      <c r="F21" s="567"/>
      <c r="G21" s="567"/>
      <c r="H21" s="567"/>
      <c r="I21" s="566"/>
      <c r="J21" s="567"/>
      <c r="K21" s="567"/>
      <c r="L21" s="567"/>
      <c r="M21" s="567"/>
      <c r="N21" s="567"/>
      <c r="O21" s="567"/>
      <c r="P21" s="567"/>
      <c r="Q21" s="567"/>
      <c r="R21" s="567"/>
      <c r="S21" s="567"/>
      <c r="T21" s="567"/>
      <c r="U21" s="567"/>
      <c r="V21" s="625"/>
      <c r="W21" s="568"/>
    </row>
    <row r="22" spans="1:23" s="47" customFormat="1" ht="24" customHeight="1" x14ac:dyDescent="0.15">
      <c r="A22" s="666"/>
      <c r="B22" s="665" t="s">
        <v>75</v>
      </c>
      <c r="C22" s="694">
        <v>1104</v>
      </c>
      <c r="D22" s="694">
        <v>1096</v>
      </c>
      <c r="E22" s="693" t="s">
        <v>73</v>
      </c>
      <c r="F22" s="693" t="s">
        <v>73</v>
      </c>
      <c r="G22" s="693" t="s">
        <v>73</v>
      </c>
      <c r="H22" s="693" t="s">
        <v>73</v>
      </c>
      <c r="I22" s="695" t="s">
        <v>73</v>
      </c>
      <c r="J22" s="567">
        <v>1096</v>
      </c>
      <c r="K22" s="693" t="s">
        <v>73</v>
      </c>
      <c r="L22" s="693" t="s">
        <v>73</v>
      </c>
      <c r="M22" s="694">
        <v>96</v>
      </c>
      <c r="N22" s="693">
        <v>333</v>
      </c>
      <c r="O22" s="693" t="s">
        <v>73</v>
      </c>
      <c r="P22" s="693">
        <v>220</v>
      </c>
      <c r="Q22" s="693">
        <v>3</v>
      </c>
      <c r="R22" s="693">
        <v>71</v>
      </c>
      <c r="S22" s="693" t="s">
        <v>574</v>
      </c>
      <c r="T22" s="693">
        <v>373</v>
      </c>
      <c r="U22" s="693">
        <v>8</v>
      </c>
      <c r="V22" s="695" t="s">
        <v>566</v>
      </c>
      <c r="W22" s="696" t="s">
        <v>73</v>
      </c>
    </row>
    <row r="23" spans="1:23" s="47" customFormat="1" ht="24" customHeight="1" x14ac:dyDescent="0.15">
      <c r="A23" s="662"/>
      <c r="B23" s="663" t="s">
        <v>226</v>
      </c>
      <c r="C23" s="698">
        <v>5214</v>
      </c>
      <c r="D23" s="698">
        <v>5170</v>
      </c>
      <c r="E23" s="699" t="s">
        <v>73</v>
      </c>
      <c r="F23" s="699" t="s">
        <v>73</v>
      </c>
      <c r="G23" s="699" t="s">
        <v>73</v>
      </c>
      <c r="H23" s="699" t="s">
        <v>73</v>
      </c>
      <c r="I23" s="700" t="s">
        <v>73</v>
      </c>
      <c r="J23" s="569">
        <v>5170</v>
      </c>
      <c r="K23" s="699" t="s">
        <v>73</v>
      </c>
      <c r="L23" s="699" t="s">
        <v>73</v>
      </c>
      <c r="M23" s="698">
        <v>586</v>
      </c>
      <c r="N23" s="699">
        <v>1631</v>
      </c>
      <c r="O23" s="699" t="s">
        <v>73</v>
      </c>
      <c r="P23" s="699">
        <v>1059</v>
      </c>
      <c r="Q23" s="699">
        <v>21</v>
      </c>
      <c r="R23" s="699">
        <v>487</v>
      </c>
      <c r="S23" s="699" t="s">
        <v>575</v>
      </c>
      <c r="T23" s="699">
        <v>1386</v>
      </c>
      <c r="U23" s="699">
        <v>44</v>
      </c>
      <c r="V23" s="700" t="s">
        <v>566</v>
      </c>
      <c r="W23" s="701" t="s">
        <v>73</v>
      </c>
    </row>
    <row r="24" spans="1:23" s="51" customFormat="1" ht="13.5" customHeight="1" x14ac:dyDescent="0.15">
      <c r="B24" s="168" t="s">
        <v>706</v>
      </c>
      <c r="J24" s="168"/>
      <c r="T24" s="1292" t="s">
        <v>564</v>
      </c>
      <c r="U24" s="1292"/>
      <c r="V24" s="1292"/>
      <c r="W24" s="1292"/>
    </row>
    <row r="25" spans="1:23" x14ac:dyDescent="0.15">
      <c r="A25" s="39"/>
      <c r="B25" s="626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</sheetData>
  <mergeCells count="35">
    <mergeCell ref="F6:F9"/>
    <mergeCell ref="H6:H9"/>
    <mergeCell ref="J6:J9"/>
    <mergeCell ref="M6:M9"/>
    <mergeCell ref="T24:W24"/>
    <mergeCell ref="S6:S9"/>
    <mergeCell ref="T6:T9"/>
    <mergeCell ref="U6:U7"/>
    <mergeCell ref="N6:N9"/>
    <mergeCell ref="O6:O9"/>
    <mergeCell ref="P6:P9"/>
    <mergeCell ref="Q6:Q9"/>
    <mergeCell ref="R6:R9"/>
    <mergeCell ref="A17:B17"/>
    <mergeCell ref="L6:L9"/>
    <mergeCell ref="A21:B21"/>
    <mergeCell ref="A10:B10"/>
    <mergeCell ref="A11:B11"/>
    <mergeCell ref="A12:B12"/>
    <mergeCell ref="I6:I9"/>
    <mergeCell ref="K6:K9"/>
    <mergeCell ref="A13:B13"/>
    <mergeCell ref="A4:B9"/>
    <mergeCell ref="C4:C9"/>
    <mergeCell ref="D4:L4"/>
    <mergeCell ref="D5:D9"/>
    <mergeCell ref="E5:I5"/>
    <mergeCell ref="E6:E9"/>
    <mergeCell ref="G6:G9"/>
    <mergeCell ref="R3:W3"/>
    <mergeCell ref="M1:W1"/>
    <mergeCell ref="A1:L1"/>
    <mergeCell ref="J5:L5"/>
    <mergeCell ref="M5:T5"/>
    <mergeCell ref="M4:T4"/>
  </mergeCells>
  <phoneticPr fontId="2"/>
  <pageMargins left="0.78740157480314965" right="0.59055118110236227" top="0.98425196850393704" bottom="0.98425196850393704" header="0.51181102362204722" footer="0.51181102362204722"/>
  <pageSetup paperSize="9" scale="87" orientation="portrait" r:id="rId1"/>
  <headerFooter alignWithMargins="0"/>
  <colBreaks count="1" manualBreakCount="1">
    <brk id="12" max="2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45"/>
  <sheetViews>
    <sheetView showGridLines="0" view="pageBreakPreview" zoomScaleNormal="100" zoomScaleSheetLayoutView="100" workbookViewId="0">
      <selection sqref="A1:F1"/>
    </sheetView>
  </sheetViews>
  <sheetFormatPr defaultRowHeight="13.5" x14ac:dyDescent="0.15"/>
  <cols>
    <col min="1" max="1" width="13" style="52" customWidth="1"/>
    <col min="2" max="2" width="13.375" style="52" customWidth="1"/>
    <col min="3" max="3" width="13.25" style="52" customWidth="1"/>
    <col min="4" max="5" width="13.375" style="52" customWidth="1"/>
    <col min="6" max="6" width="20.625" style="52" customWidth="1"/>
    <col min="7" max="7" width="0.5" style="52" customWidth="1"/>
    <col min="8" max="16384" width="9" style="52"/>
  </cols>
  <sheetData>
    <row r="1" spans="1:6" ht="18.75" x14ac:dyDescent="0.15">
      <c r="A1" s="1117" t="s">
        <v>260</v>
      </c>
      <c r="B1" s="1117"/>
      <c r="C1" s="1117"/>
      <c r="D1" s="1117"/>
      <c r="E1" s="1117"/>
      <c r="F1" s="1117"/>
    </row>
    <row r="2" spans="1:6" ht="9" customHeight="1" x14ac:dyDescent="0.15">
      <c r="A2" s="37"/>
      <c r="B2" s="37"/>
      <c r="C2" s="37"/>
      <c r="D2" s="37"/>
      <c r="E2" s="37"/>
      <c r="F2" s="37"/>
    </row>
    <row r="3" spans="1:6" x14ac:dyDescent="0.15">
      <c r="A3" s="39"/>
      <c r="B3" s="39"/>
      <c r="C3" s="39"/>
      <c r="D3" s="39"/>
      <c r="E3" s="39"/>
      <c r="F3" s="175" t="s">
        <v>498</v>
      </c>
    </row>
    <row r="4" spans="1:6" ht="11.25" customHeight="1" x14ac:dyDescent="0.15">
      <c r="A4" s="1296" t="s">
        <v>76</v>
      </c>
      <c r="B4" s="418" t="s">
        <v>261</v>
      </c>
      <c r="C4" s="1298" t="s">
        <v>262</v>
      </c>
      <c r="D4" s="1298" t="s">
        <v>536</v>
      </c>
      <c r="E4" s="417" t="s">
        <v>538</v>
      </c>
      <c r="F4" s="1300" t="s">
        <v>263</v>
      </c>
    </row>
    <row r="5" spans="1:6" ht="9" customHeight="1" x14ac:dyDescent="0.15">
      <c r="A5" s="1297"/>
      <c r="B5" s="489" t="s">
        <v>264</v>
      </c>
      <c r="C5" s="1299"/>
      <c r="D5" s="1299"/>
      <c r="E5" s="416" t="s">
        <v>264</v>
      </c>
      <c r="F5" s="1301"/>
    </row>
    <row r="6" spans="1:6" s="118" customFormat="1" ht="20.100000000000001" customHeight="1" x14ac:dyDescent="0.15">
      <c r="A6" s="492" t="s">
        <v>579</v>
      </c>
      <c r="B6" s="490">
        <v>85720</v>
      </c>
      <c r="C6" s="176">
        <v>3930</v>
      </c>
      <c r="D6" s="177">
        <v>4.8049883848881283</v>
      </c>
      <c r="E6" s="570">
        <v>12.58</v>
      </c>
      <c r="F6" s="572">
        <v>6813.99</v>
      </c>
    </row>
    <row r="7" spans="1:6" s="118" customFormat="1" ht="20.100000000000001" customHeight="1" x14ac:dyDescent="0.15">
      <c r="A7" s="492" t="s">
        <v>576</v>
      </c>
      <c r="B7" s="490">
        <v>88908</v>
      </c>
      <c r="C7" s="176">
        <v>3188</v>
      </c>
      <c r="D7" s="177">
        <v>3.7190853943070463</v>
      </c>
      <c r="E7" s="570">
        <v>12.6</v>
      </c>
      <c r="F7" s="572">
        <v>7056.19</v>
      </c>
    </row>
    <row r="8" spans="1:6" s="118" customFormat="1" ht="20.100000000000001" customHeight="1" x14ac:dyDescent="0.15">
      <c r="A8" s="492" t="s">
        <v>577</v>
      </c>
      <c r="B8" s="490">
        <v>91119</v>
      </c>
      <c r="C8" s="176">
        <v>2211</v>
      </c>
      <c r="D8" s="177">
        <v>2.4868403290000001</v>
      </c>
      <c r="E8" s="570">
        <v>12.68</v>
      </c>
      <c r="F8" s="572">
        <v>7186.0410000000002</v>
      </c>
    </row>
    <row r="9" spans="1:6" s="118" customFormat="1" ht="20.100000000000001" customHeight="1" x14ac:dyDescent="0.15">
      <c r="A9" s="492" t="s">
        <v>578</v>
      </c>
      <c r="B9" s="490">
        <v>95504</v>
      </c>
      <c r="C9" s="176">
        <v>4385</v>
      </c>
      <c r="D9" s="177">
        <v>4.8123881956999996</v>
      </c>
      <c r="E9" s="570">
        <v>12.69</v>
      </c>
      <c r="F9" s="572">
        <v>7525.9250000000002</v>
      </c>
    </row>
    <row r="10" spans="1:6" s="118" customFormat="1" ht="19.5" customHeight="1" x14ac:dyDescent="0.15">
      <c r="A10" s="493" t="s">
        <v>550</v>
      </c>
      <c r="B10" s="491">
        <v>98886</v>
      </c>
      <c r="C10" s="178">
        <v>3382</v>
      </c>
      <c r="D10" s="179">
        <v>3.54</v>
      </c>
      <c r="E10" s="571">
        <v>12.25</v>
      </c>
      <c r="F10" s="180">
        <v>8072.3</v>
      </c>
    </row>
    <row r="11" spans="1:6" s="118" customFormat="1" x14ac:dyDescent="0.15">
      <c r="A11" s="168"/>
      <c r="B11" s="51"/>
      <c r="C11" s="51"/>
      <c r="D11" s="51"/>
      <c r="E11" s="51"/>
      <c r="F11" s="181" t="s">
        <v>107</v>
      </c>
    </row>
    <row r="23" spans="5:6" x14ac:dyDescent="0.15">
      <c r="E23" s="123"/>
      <c r="F23" s="123"/>
    </row>
    <row r="24" spans="5:6" x14ac:dyDescent="0.15">
      <c r="E24" s="123"/>
      <c r="F24" s="123"/>
    </row>
    <row r="25" spans="5:6" x14ac:dyDescent="0.15">
      <c r="E25" s="123"/>
      <c r="F25" s="123"/>
    </row>
    <row r="26" spans="5:6" x14ac:dyDescent="0.15">
      <c r="E26" s="123"/>
      <c r="F26" s="123"/>
    </row>
    <row r="27" spans="5:6" x14ac:dyDescent="0.15">
      <c r="E27" s="123"/>
      <c r="F27" s="123"/>
    </row>
    <row r="28" spans="5:6" x14ac:dyDescent="0.15">
      <c r="E28" s="123"/>
      <c r="F28" s="123"/>
    </row>
    <row r="29" spans="5:6" x14ac:dyDescent="0.15">
      <c r="E29" s="123"/>
      <c r="F29" s="123"/>
    </row>
    <row r="30" spans="5:6" x14ac:dyDescent="0.15">
      <c r="E30" s="123"/>
      <c r="F30" s="123"/>
    </row>
    <row r="31" spans="5:6" x14ac:dyDescent="0.15">
      <c r="E31" s="123"/>
      <c r="F31" s="123"/>
    </row>
    <row r="32" spans="5:6" x14ac:dyDescent="0.15">
      <c r="E32" s="123"/>
      <c r="F32" s="123"/>
    </row>
    <row r="33" spans="4:6" x14ac:dyDescent="0.15">
      <c r="E33" s="123"/>
      <c r="F33" s="123"/>
    </row>
    <row r="34" spans="4:6" x14ac:dyDescent="0.15">
      <c r="E34" s="123"/>
      <c r="F34" s="123"/>
    </row>
    <row r="35" spans="4:6" x14ac:dyDescent="0.15">
      <c r="D35" s="123"/>
      <c r="E35" s="123"/>
      <c r="F35" s="123"/>
    </row>
    <row r="36" spans="4:6" x14ac:dyDescent="0.15">
      <c r="E36" s="123"/>
      <c r="F36" s="123"/>
    </row>
    <row r="37" spans="4:6" x14ac:dyDescent="0.15">
      <c r="E37" s="123"/>
      <c r="F37" s="123"/>
    </row>
    <row r="38" spans="4:6" x14ac:dyDescent="0.15">
      <c r="E38" s="123"/>
      <c r="F38" s="123"/>
    </row>
    <row r="39" spans="4:6" x14ac:dyDescent="0.15">
      <c r="E39" s="123"/>
      <c r="F39" s="123"/>
    </row>
    <row r="40" spans="4:6" x14ac:dyDescent="0.15">
      <c r="E40" s="123"/>
      <c r="F40" s="123"/>
    </row>
    <row r="41" spans="4:6" x14ac:dyDescent="0.15">
      <c r="E41" s="123"/>
      <c r="F41" s="123"/>
    </row>
    <row r="42" spans="4:6" x14ac:dyDescent="0.15">
      <c r="E42" s="123"/>
      <c r="F42" s="123"/>
    </row>
    <row r="43" spans="4:6" x14ac:dyDescent="0.15">
      <c r="E43" s="123"/>
      <c r="F43" s="123"/>
    </row>
    <row r="44" spans="4:6" x14ac:dyDescent="0.15">
      <c r="E44" s="123"/>
      <c r="F44" s="123"/>
    </row>
    <row r="45" spans="4:6" x14ac:dyDescent="0.15">
      <c r="E45" s="123"/>
      <c r="F45" s="123"/>
    </row>
  </sheetData>
  <mergeCells count="5">
    <mergeCell ref="A1:F1"/>
    <mergeCell ref="A4:A5"/>
    <mergeCell ref="C4:C5"/>
    <mergeCell ref="D4:D5"/>
    <mergeCell ref="F4:F5"/>
  </mergeCells>
  <phoneticPr fontId="2"/>
  <pageMargins left="0.75" right="0.32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38"/>
  <sheetViews>
    <sheetView showGridLines="0" view="pageBreakPreview" zoomScaleNormal="100" zoomScaleSheetLayoutView="100" workbookViewId="0">
      <selection sqref="A1:J1"/>
    </sheetView>
  </sheetViews>
  <sheetFormatPr defaultRowHeight="13.5" x14ac:dyDescent="0.15"/>
  <cols>
    <col min="1" max="2" width="3.625" style="52" customWidth="1"/>
    <col min="3" max="3" width="15.625" style="52" customWidth="1"/>
    <col min="4" max="4" width="7.5" style="52" bestFit="1" customWidth="1"/>
    <col min="5" max="6" width="9" style="52" bestFit="1" customWidth="1"/>
    <col min="7" max="8" width="8.5" style="52" bestFit="1" customWidth="1"/>
    <col min="9" max="9" width="5.5" style="52" bestFit="1" customWidth="1"/>
    <col min="10" max="10" width="9.625" style="52" customWidth="1"/>
    <col min="11" max="16384" width="9" style="52"/>
  </cols>
  <sheetData>
    <row r="1" spans="1:10" ht="17.25" x14ac:dyDescent="0.15">
      <c r="A1" s="1302" t="s">
        <v>662</v>
      </c>
      <c r="B1" s="1302"/>
      <c r="C1" s="1302"/>
      <c r="D1" s="1302"/>
      <c r="E1" s="1302"/>
      <c r="F1" s="1302"/>
      <c r="G1" s="1302"/>
      <c r="H1" s="1302"/>
      <c r="I1" s="1302"/>
      <c r="J1" s="1302"/>
    </row>
    <row r="2" spans="1:10" ht="17.25" x14ac:dyDescent="0.15">
      <c r="A2" s="1307" t="s">
        <v>699</v>
      </c>
      <c r="B2" s="1307"/>
      <c r="C2" s="1307"/>
      <c r="D2" s="1307"/>
      <c r="E2" s="1307"/>
      <c r="F2" s="1307"/>
      <c r="G2" s="1307"/>
      <c r="H2" s="1307"/>
      <c r="I2" s="1307"/>
      <c r="J2" s="1307"/>
    </row>
    <row r="3" spans="1:10" x14ac:dyDescent="0.15">
      <c r="C3" s="39"/>
      <c r="D3" s="39"/>
      <c r="E3" s="39"/>
      <c r="F3" s="39"/>
      <c r="G3" s="39"/>
      <c r="H3" s="39"/>
      <c r="I3" s="39"/>
      <c r="J3" s="40" t="s">
        <v>571</v>
      </c>
    </row>
    <row r="4" spans="1:10" x14ac:dyDescent="0.15">
      <c r="A4" s="1306" t="s">
        <v>412</v>
      </c>
      <c r="B4" s="1306"/>
      <c r="C4" s="1306"/>
      <c r="D4" s="1312" t="s">
        <v>4</v>
      </c>
      <c r="E4" s="1314" t="s">
        <v>265</v>
      </c>
      <c r="F4" s="1312"/>
      <c r="G4" s="1315" t="s">
        <v>266</v>
      </c>
      <c r="H4" s="1316" t="s">
        <v>267</v>
      </c>
      <c r="I4" s="1316" t="s">
        <v>633</v>
      </c>
      <c r="J4" s="630" t="s">
        <v>148</v>
      </c>
    </row>
    <row r="5" spans="1:10" ht="21" x14ac:dyDescent="0.15">
      <c r="A5" s="1306"/>
      <c r="B5" s="1306"/>
      <c r="C5" s="1306"/>
      <c r="D5" s="1313"/>
      <c r="E5" s="628" t="s">
        <v>268</v>
      </c>
      <c r="F5" s="497" t="s">
        <v>269</v>
      </c>
      <c r="G5" s="1280"/>
      <c r="H5" s="1288"/>
      <c r="I5" s="1288"/>
      <c r="J5" s="631" t="s">
        <v>259</v>
      </c>
    </row>
    <row r="6" spans="1:10" s="118" customFormat="1" ht="23.45" customHeight="1" x14ac:dyDescent="0.15">
      <c r="A6" s="1308" t="s">
        <v>703</v>
      </c>
      <c r="B6" s="1308"/>
      <c r="C6" s="1308"/>
      <c r="D6" s="792">
        <v>44113</v>
      </c>
      <c r="E6" s="793">
        <v>23148</v>
      </c>
      <c r="F6" s="793">
        <v>2047</v>
      </c>
      <c r="G6" s="793">
        <v>763</v>
      </c>
      <c r="H6" s="793">
        <v>18087</v>
      </c>
      <c r="I6" s="794">
        <v>68</v>
      </c>
      <c r="J6" s="795">
        <v>1104</v>
      </c>
    </row>
    <row r="7" spans="1:10" s="118" customFormat="1" ht="23.45" customHeight="1" x14ac:dyDescent="0.15">
      <c r="A7" s="788"/>
      <c r="B7" s="1305" t="s">
        <v>700</v>
      </c>
      <c r="C7" s="1304"/>
      <c r="D7" s="789">
        <v>12742</v>
      </c>
      <c r="E7" s="763">
        <v>7107</v>
      </c>
      <c r="F7" s="763">
        <v>1432</v>
      </c>
      <c r="G7" s="763">
        <v>165</v>
      </c>
      <c r="H7" s="763">
        <v>4038</v>
      </c>
      <c r="I7" s="790" t="s">
        <v>635</v>
      </c>
      <c r="J7" s="791">
        <v>893</v>
      </c>
    </row>
    <row r="8" spans="1:10" s="118" customFormat="1" ht="23.45" customHeight="1" x14ac:dyDescent="0.15">
      <c r="A8" s="1309" t="s">
        <v>702</v>
      </c>
      <c r="B8" s="1310"/>
      <c r="C8" s="1311"/>
      <c r="D8" s="496">
        <v>98885</v>
      </c>
      <c r="E8" s="182">
        <v>70849</v>
      </c>
      <c r="F8" s="182">
        <v>7795</v>
      </c>
      <c r="G8" s="182">
        <v>1949</v>
      </c>
      <c r="H8" s="182">
        <v>18087</v>
      </c>
      <c r="I8" s="627">
        <v>205</v>
      </c>
      <c r="J8" s="183">
        <v>5214</v>
      </c>
    </row>
    <row r="9" spans="1:10" s="118" customFormat="1" ht="23.45" customHeight="1" x14ac:dyDescent="0.15">
      <c r="A9" s="786"/>
      <c r="B9" s="1303" t="s">
        <v>701</v>
      </c>
      <c r="C9" s="1304"/>
      <c r="D9" s="796">
        <v>27514</v>
      </c>
      <c r="E9" s="165">
        <v>17208</v>
      </c>
      <c r="F9" s="165">
        <v>5774</v>
      </c>
      <c r="G9" s="165">
        <v>494</v>
      </c>
      <c r="H9" s="165">
        <v>4038</v>
      </c>
      <c r="I9" s="797" t="s">
        <v>817</v>
      </c>
      <c r="J9" s="798">
        <v>4192</v>
      </c>
    </row>
    <row r="10" spans="1:10" s="118" customFormat="1" ht="23.45" customHeight="1" x14ac:dyDescent="0.15">
      <c r="A10" s="787"/>
      <c r="B10" s="800"/>
      <c r="C10" s="799" t="s">
        <v>698</v>
      </c>
      <c r="D10" s="574">
        <v>17907</v>
      </c>
      <c r="E10" s="149">
        <v>11495</v>
      </c>
      <c r="F10" s="149">
        <v>2137</v>
      </c>
      <c r="G10" s="149">
        <v>237</v>
      </c>
      <c r="H10" s="149">
        <v>4038</v>
      </c>
      <c r="I10" s="629" t="s">
        <v>73</v>
      </c>
      <c r="J10" s="150">
        <v>1240</v>
      </c>
    </row>
    <row r="11" spans="1:10" s="118" customFormat="1" x14ac:dyDescent="0.15">
      <c r="C11" s="184"/>
      <c r="D11" s="111"/>
      <c r="E11" s="111"/>
      <c r="F11" s="111"/>
      <c r="G11" s="111"/>
      <c r="H11" s="111"/>
      <c r="I11" s="111"/>
      <c r="J11" s="784" t="s">
        <v>564</v>
      </c>
    </row>
    <row r="12" spans="1:10" x14ac:dyDescent="0.15">
      <c r="C12" s="39"/>
      <c r="D12" s="39"/>
      <c r="E12" s="39"/>
      <c r="F12" s="39"/>
      <c r="G12" s="39"/>
      <c r="H12" s="39"/>
      <c r="I12" s="39"/>
      <c r="J12" s="39"/>
    </row>
    <row r="15" spans="1:10" x14ac:dyDescent="0.15">
      <c r="J15" s="185"/>
    </row>
    <row r="16" spans="1:10" x14ac:dyDescent="0.15">
      <c r="J16" s="185"/>
    </row>
    <row r="21" spans="5:11" x14ac:dyDescent="0.15">
      <c r="E21" s="123"/>
      <c r="F21" s="123"/>
      <c r="G21" s="123"/>
      <c r="H21" s="123"/>
      <c r="I21" s="123"/>
      <c r="J21" s="123"/>
      <c r="K21" s="123"/>
    </row>
    <row r="22" spans="5:11" x14ac:dyDescent="0.15">
      <c r="E22" s="123"/>
      <c r="F22" s="123"/>
      <c r="G22" s="123"/>
      <c r="H22" s="123"/>
      <c r="I22" s="123"/>
      <c r="J22" s="123"/>
      <c r="K22" s="123"/>
    </row>
    <row r="23" spans="5:11" x14ac:dyDescent="0.15">
      <c r="E23" s="123"/>
      <c r="F23" s="123"/>
      <c r="G23" s="123"/>
      <c r="H23" s="123"/>
      <c r="I23" s="123"/>
      <c r="J23" s="123"/>
      <c r="K23" s="123"/>
    </row>
    <row r="24" spans="5:11" x14ac:dyDescent="0.15">
      <c r="E24" s="123"/>
      <c r="F24" s="123"/>
      <c r="G24" s="123"/>
      <c r="H24" s="123"/>
      <c r="I24" s="123"/>
      <c r="J24" s="123"/>
      <c r="K24" s="123"/>
    </row>
    <row r="25" spans="5:11" x14ac:dyDescent="0.15">
      <c r="E25" s="123"/>
      <c r="F25" s="123"/>
      <c r="G25" s="123"/>
      <c r="H25" s="123"/>
      <c r="I25" s="123"/>
      <c r="J25" s="123"/>
      <c r="K25" s="123"/>
    </row>
    <row r="26" spans="5:11" x14ac:dyDescent="0.15">
      <c r="E26" s="123"/>
      <c r="F26" s="123"/>
      <c r="G26" s="123"/>
      <c r="H26" s="123"/>
      <c r="I26" s="123"/>
      <c r="J26" s="123"/>
      <c r="K26" s="123"/>
    </row>
    <row r="27" spans="5:11" x14ac:dyDescent="0.15">
      <c r="E27" s="123"/>
      <c r="F27" s="123"/>
      <c r="G27" s="123"/>
      <c r="H27" s="123"/>
      <c r="I27" s="123"/>
      <c r="J27" s="123"/>
      <c r="K27" s="123"/>
    </row>
    <row r="28" spans="5:11" x14ac:dyDescent="0.15">
      <c r="E28" s="123"/>
      <c r="F28" s="123"/>
      <c r="G28" s="123"/>
      <c r="H28" s="123"/>
      <c r="I28" s="123"/>
      <c r="J28" s="123"/>
      <c r="K28" s="123"/>
    </row>
    <row r="29" spans="5:11" x14ac:dyDescent="0.15">
      <c r="E29" s="123"/>
      <c r="F29" s="123"/>
      <c r="G29" s="123"/>
      <c r="H29" s="123"/>
      <c r="I29" s="123"/>
      <c r="J29" s="123"/>
      <c r="K29" s="123"/>
    </row>
    <row r="30" spans="5:11" x14ac:dyDescent="0.15">
      <c r="E30" s="123"/>
      <c r="F30" s="123"/>
      <c r="G30" s="123"/>
      <c r="H30" s="123"/>
      <c r="I30" s="123"/>
      <c r="J30" s="123"/>
      <c r="K30" s="123"/>
    </row>
    <row r="31" spans="5:11" x14ac:dyDescent="0.15">
      <c r="E31" s="123"/>
      <c r="F31" s="123"/>
      <c r="G31" s="123"/>
      <c r="H31" s="123"/>
      <c r="I31" s="123"/>
      <c r="J31" s="123"/>
      <c r="K31" s="123"/>
    </row>
    <row r="32" spans="5:11" x14ac:dyDescent="0.15">
      <c r="E32" s="123"/>
      <c r="F32" s="123"/>
      <c r="G32" s="123"/>
      <c r="H32" s="123"/>
      <c r="I32" s="123"/>
      <c r="J32" s="123"/>
      <c r="K32" s="123"/>
    </row>
    <row r="33" spans="5:11" x14ac:dyDescent="0.15">
      <c r="E33" s="123"/>
      <c r="F33" s="123"/>
      <c r="G33" s="123"/>
      <c r="H33" s="123"/>
      <c r="I33" s="123"/>
      <c r="J33" s="123"/>
      <c r="K33" s="123"/>
    </row>
    <row r="34" spans="5:11" x14ac:dyDescent="0.15">
      <c r="E34" s="123"/>
      <c r="F34" s="123"/>
      <c r="G34" s="123"/>
      <c r="H34" s="123"/>
      <c r="I34" s="123"/>
      <c r="J34" s="123"/>
      <c r="K34" s="123"/>
    </row>
    <row r="35" spans="5:11" x14ac:dyDescent="0.15">
      <c r="E35" s="123"/>
      <c r="F35" s="123"/>
      <c r="G35" s="123"/>
      <c r="H35" s="123"/>
      <c r="I35" s="123"/>
      <c r="J35" s="123"/>
      <c r="K35" s="123"/>
    </row>
    <row r="36" spans="5:11" x14ac:dyDescent="0.15">
      <c r="E36" s="123"/>
      <c r="F36" s="123"/>
      <c r="G36" s="123"/>
      <c r="H36" s="123"/>
      <c r="I36" s="123"/>
      <c r="J36" s="123"/>
      <c r="K36" s="123"/>
    </row>
    <row r="37" spans="5:11" x14ac:dyDescent="0.15">
      <c r="E37" s="123"/>
      <c r="F37" s="123"/>
      <c r="G37" s="123"/>
      <c r="H37" s="123"/>
      <c r="I37" s="123"/>
      <c r="J37" s="123"/>
      <c r="K37" s="123"/>
    </row>
    <row r="38" spans="5:11" x14ac:dyDescent="0.15">
      <c r="E38" s="123"/>
      <c r="F38" s="123"/>
      <c r="G38" s="123"/>
      <c r="H38" s="123"/>
      <c r="I38" s="123"/>
      <c r="J38" s="123"/>
      <c r="K38" s="123"/>
    </row>
  </sheetData>
  <mergeCells count="12">
    <mergeCell ref="A1:J1"/>
    <mergeCell ref="B9:C9"/>
    <mergeCell ref="B7:C7"/>
    <mergeCell ref="A4:C5"/>
    <mergeCell ref="A2:J2"/>
    <mergeCell ref="A6:C6"/>
    <mergeCell ref="A8:C8"/>
    <mergeCell ref="D4:D5"/>
    <mergeCell ref="E4:F4"/>
    <mergeCell ref="G4:G5"/>
    <mergeCell ref="H4:H5"/>
    <mergeCell ref="I4:I5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E37"/>
  <sheetViews>
    <sheetView showGridLines="0"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1.375" style="31" customWidth="1"/>
    <col min="2" max="2" width="17.625" style="31" customWidth="1"/>
    <col min="3" max="3" width="1.625" style="31" customWidth="1"/>
    <col min="4" max="8" width="6.625" style="31" customWidth="1"/>
    <col min="9" max="9" width="4.625" style="31" customWidth="1"/>
    <col min="10" max="10" width="6.625" style="31" customWidth="1"/>
    <col min="11" max="12" width="4.625" style="31" customWidth="1"/>
    <col min="13" max="14" width="6.625" style="31" customWidth="1"/>
    <col min="15" max="15" width="5.375" style="31" customWidth="1"/>
    <col min="16" max="16" width="6.625" style="213" customWidth="1"/>
    <col min="17" max="17" width="6" style="31" bestFit="1" customWidth="1"/>
    <col min="18" max="18" width="4.625" style="31" customWidth="1"/>
    <col min="19" max="19" width="6.625" style="31" customWidth="1"/>
    <col min="20" max="20" width="4.625" style="31" customWidth="1"/>
    <col min="21" max="21" width="4.625" style="211" customWidth="1"/>
    <col min="22" max="23" width="6.625" style="31" customWidth="1"/>
    <col min="24" max="24" width="4.625" style="211" customWidth="1"/>
    <col min="25" max="25" width="6.625" style="212" customWidth="1"/>
    <col min="26" max="26" width="4.625" style="211" customWidth="1"/>
    <col min="27" max="30" width="4.625" style="31" customWidth="1"/>
    <col min="31" max="31" width="6.625" style="31" customWidth="1"/>
    <col min="32" max="16384" width="9" style="31"/>
  </cols>
  <sheetData>
    <row r="1" spans="1:30" s="392" customFormat="1" ht="17.25" x14ac:dyDescent="0.2">
      <c r="B1" s="393"/>
      <c r="C1" s="393"/>
      <c r="D1" s="393"/>
      <c r="E1" s="393"/>
      <c r="F1" s="393"/>
      <c r="G1" s="393"/>
      <c r="H1" s="393"/>
      <c r="I1" s="393"/>
      <c r="J1" s="393"/>
      <c r="K1" s="393"/>
      <c r="N1" s="394" t="s">
        <v>270</v>
      </c>
      <c r="O1" s="395" t="s">
        <v>271</v>
      </c>
      <c r="P1" s="396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</row>
    <row r="2" spans="1:30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153"/>
      <c r="L2" s="153"/>
      <c r="M2" s="153"/>
      <c r="N2" s="153"/>
      <c r="O2" s="153"/>
      <c r="P2" s="186"/>
      <c r="Q2" s="8"/>
      <c r="R2" s="8"/>
      <c r="S2" s="8"/>
      <c r="T2" s="8"/>
      <c r="U2" s="187"/>
      <c r="V2" s="8"/>
      <c r="W2" s="8"/>
      <c r="X2" s="187"/>
      <c r="Y2" s="1044" t="s">
        <v>816</v>
      </c>
      <c r="Z2" s="1044"/>
      <c r="AA2" s="1044"/>
      <c r="AB2" s="1044"/>
      <c r="AC2" s="1044"/>
      <c r="AD2" s="1044"/>
    </row>
    <row r="3" spans="1:30" s="191" customFormat="1" ht="14.1" customHeight="1" x14ac:dyDescent="0.15">
      <c r="A3" s="1323" t="s">
        <v>272</v>
      </c>
      <c r="B3" s="1323"/>
      <c r="C3" s="1323"/>
      <c r="D3" s="1338" t="s">
        <v>273</v>
      </c>
      <c r="E3" s="1323"/>
      <c r="F3" s="1323"/>
      <c r="G3" s="1323"/>
      <c r="H3" s="1323"/>
      <c r="I3" s="1339"/>
      <c r="J3" s="1339"/>
      <c r="K3" s="1339"/>
      <c r="L3" s="1340"/>
      <c r="M3" s="257"/>
      <c r="N3" s="188"/>
      <c r="O3" s="188"/>
      <c r="P3" s="189"/>
      <c r="Q3" s="188" t="s">
        <v>5</v>
      </c>
      <c r="R3" s="188"/>
      <c r="S3" s="188"/>
      <c r="T3" s="188"/>
      <c r="U3" s="190"/>
      <c r="V3" s="1040" t="s">
        <v>6</v>
      </c>
      <c r="W3" s="1323"/>
      <c r="X3" s="1323"/>
      <c r="Y3" s="1324"/>
      <c r="Z3" s="1323"/>
      <c r="AA3" s="1323"/>
      <c r="AB3" s="1323"/>
      <c r="AC3" s="1323"/>
      <c r="AD3" s="1323"/>
    </row>
    <row r="4" spans="1:30" s="191" customFormat="1" ht="14.1" customHeight="1" x14ac:dyDescent="0.15">
      <c r="A4" s="1336"/>
      <c r="B4" s="1336"/>
      <c r="C4" s="1336"/>
      <c r="D4" s="1341" t="s">
        <v>39</v>
      </c>
      <c r="E4" s="1325" t="s">
        <v>274</v>
      </c>
      <c r="F4" s="1326"/>
      <c r="G4" s="1342"/>
      <c r="H4" s="1328" t="s">
        <v>275</v>
      </c>
      <c r="I4" s="1317" t="s">
        <v>276</v>
      </c>
      <c r="J4" s="1317" t="s">
        <v>277</v>
      </c>
      <c r="K4" s="1319" t="s">
        <v>278</v>
      </c>
      <c r="L4" s="1319" t="s">
        <v>279</v>
      </c>
      <c r="M4" s="1331" t="s">
        <v>39</v>
      </c>
      <c r="N4" s="192"/>
      <c r="O4" s="193" t="s">
        <v>274</v>
      </c>
      <c r="P4" s="194"/>
      <c r="Q4" s="1334" t="s">
        <v>275</v>
      </c>
      <c r="R4" s="1317" t="s">
        <v>276</v>
      </c>
      <c r="S4" s="1317" t="s">
        <v>277</v>
      </c>
      <c r="T4" s="1319" t="s">
        <v>278</v>
      </c>
      <c r="U4" s="1319" t="s">
        <v>279</v>
      </c>
      <c r="V4" s="1331" t="s">
        <v>39</v>
      </c>
      <c r="W4" s="1325" t="s">
        <v>274</v>
      </c>
      <c r="X4" s="1326"/>
      <c r="Y4" s="1327"/>
      <c r="Z4" s="1328" t="s">
        <v>275</v>
      </c>
      <c r="AA4" s="1317" t="s">
        <v>276</v>
      </c>
      <c r="AB4" s="1317" t="s">
        <v>277</v>
      </c>
      <c r="AC4" s="1319" t="s">
        <v>278</v>
      </c>
      <c r="AD4" s="1330" t="s">
        <v>279</v>
      </c>
    </row>
    <row r="5" spans="1:30" s="191" customFormat="1" ht="50.1" customHeight="1" x14ac:dyDescent="0.15">
      <c r="A5" s="1337"/>
      <c r="B5" s="1337"/>
      <c r="C5" s="1337"/>
      <c r="D5" s="1335"/>
      <c r="E5" s="502" t="s">
        <v>280</v>
      </c>
      <c r="F5" s="502" t="s">
        <v>281</v>
      </c>
      <c r="G5" s="502" t="s">
        <v>282</v>
      </c>
      <c r="H5" s="1329"/>
      <c r="I5" s="1318"/>
      <c r="J5" s="1318"/>
      <c r="K5" s="1131"/>
      <c r="L5" s="1131"/>
      <c r="M5" s="1332"/>
      <c r="N5" s="502" t="s">
        <v>280</v>
      </c>
      <c r="O5" s="503" t="s">
        <v>281</v>
      </c>
      <c r="P5" s="502" t="s">
        <v>282</v>
      </c>
      <c r="Q5" s="1335"/>
      <c r="R5" s="1318"/>
      <c r="S5" s="1318"/>
      <c r="T5" s="1131"/>
      <c r="U5" s="1131"/>
      <c r="V5" s="1332"/>
      <c r="W5" s="502" t="s">
        <v>280</v>
      </c>
      <c r="X5" s="502" t="s">
        <v>283</v>
      </c>
      <c r="Y5" s="502" t="s">
        <v>282</v>
      </c>
      <c r="Z5" s="1329"/>
      <c r="AA5" s="1318"/>
      <c r="AB5" s="1318"/>
      <c r="AC5" s="1131"/>
      <c r="AD5" s="1134"/>
    </row>
    <row r="6" spans="1:30" s="33" customFormat="1" ht="15" customHeight="1" x14ac:dyDescent="0.15">
      <c r="A6" s="1320" t="s">
        <v>39</v>
      </c>
      <c r="B6" s="1321"/>
      <c r="C6" s="1322"/>
      <c r="D6" s="963">
        <v>36086</v>
      </c>
      <c r="E6" s="867">
        <v>19211</v>
      </c>
      <c r="F6" s="867">
        <v>851</v>
      </c>
      <c r="G6" s="867">
        <v>9653</v>
      </c>
      <c r="H6" s="868">
        <v>1559</v>
      </c>
      <c r="I6" s="867">
        <v>925</v>
      </c>
      <c r="J6" s="867">
        <v>2149</v>
      </c>
      <c r="K6" s="867">
        <v>597</v>
      </c>
      <c r="L6" s="867">
        <v>32</v>
      </c>
      <c r="M6" s="867">
        <v>18981</v>
      </c>
      <c r="N6" s="867">
        <v>11583</v>
      </c>
      <c r="O6" s="867">
        <v>330</v>
      </c>
      <c r="P6" s="869">
        <v>2846</v>
      </c>
      <c r="Q6" s="868">
        <v>1238</v>
      </c>
      <c r="R6" s="867">
        <v>724</v>
      </c>
      <c r="S6" s="867">
        <v>1488</v>
      </c>
      <c r="T6" s="867">
        <v>139</v>
      </c>
      <c r="U6" s="867">
        <v>8</v>
      </c>
      <c r="V6" s="862">
        <v>17105</v>
      </c>
      <c r="W6" s="861">
        <v>7628</v>
      </c>
      <c r="X6" s="861">
        <v>521</v>
      </c>
      <c r="Y6" s="863">
        <v>6807</v>
      </c>
      <c r="Z6" s="865">
        <v>321</v>
      </c>
      <c r="AA6" s="861">
        <v>201</v>
      </c>
      <c r="AB6" s="861">
        <v>661</v>
      </c>
      <c r="AC6" s="861">
        <v>458</v>
      </c>
      <c r="AD6" s="864">
        <v>24</v>
      </c>
    </row>
    <row r="7" spans="1:30" s="33" customFormat="1" ht="15" customHeight="1" x14ac:dyDescent="0.15">
      <c r="A7" s="195"/>
      <c r="B7" s="136" t="s">
        <v>815</v>
      </c>
      <c r="C7" s="498"/>
      <c r="D7" s="963">
        <v>221</v>
      </c>
      <c r="E7" s="867">
        <v>47</v>
      </c>
      <c r="F7" s="867" t="s">
        <v>818</v>
      </c>
      <c r="G7" s="867">
        <v>37</v>
      </c>
      <c r="H7" s="963">
        <v>6</v>
      </c>
      <c r="I7" s="867">
        <v>16</v>
      </c>
      <c r="J7" s="867">
        <v>91</v>
      </c>
      <c r="K7" s="867">
        <v>23</v>
      </c>
      <c r="L7" s="867" t="s">
        <v>73</v>
      </c>
      <c r="M7" s="867">
        <v>164</v>
      </c>
      <c r="N7" s="867">
        <v>39</v>
      </c>
      <c r="O7" s="867" t="s">
        <v>73</v>
      </c>
      <c r="P7" s="869">
        <v>17</v>
      </c>
      <c r="Q7" s="963">
        <v>4</v>
      </c>
      <c r="R7" s="867">
        <v>16</v>
      </c>
      <c r="S7" s="867">
        <v>79</v>
      </c>
      <c r="T7" s="867">
        <v>8</v>
      </c>
      <c r="U7" s="867" t="s">
        <v>73</v>
      </c>
      <c r="V7" s="862">
        <v>57</v>
      </c>
      <c r="W7" s="861">
        <v>8</v>
      </c>
      <c r="X7" s="861" t="s">
        <v>73</v>
      </c>
      <c r="Y7" s="863">
        <v>20</v>
      </c>
      <c r="Z7" s="865">
        <v>2</v>
      </c>
      <c r="AA7" s="861" t="s">
        <v>73</v>
      </c>
      <c r="AB7" s="861">
        <v>12</v>
      </c>
      <c r="AC7" s="861">
        <v>15</v>
      </c>
      <c r="AD7" s="864" t="s">
        <v>73</v>
      </c>
    </row>
    <row r="8" spans="1:30" s="33" customFormat="1" ht="15" customHeight="1" x14ac:dyDescent="0.15">
      <c r="A8" s="195"/>
      <c r="B8" s="136" t="s">
        <v>593</v>
      </c>
      <c r="C8" s="498"/>
      <c r="D8" s="963">
        <v>43</v>
      </c>
      <c r="E8" s="867">
        <v>3</v>
      </c>
      <c r="F8" s="867" t="s">
        <v>819</v>
      </c>
      <c r="G8" s="867">
        <v>2</v>
      </c>
      <c r="H8" s="867" t="s">
        <v>821</v>
      </c>
      <c r="I8" s="867">
        <v>8</v>
      </c>
      <c r="J8" s="867">
        <v>23</v>
      </c>
      <c r="K8" s="867">
        <v>6</v>
      </c>
      <c r="L8" s="867" t="s">
        <v>73</v>
      </c>
      <c r="M8" s="867">
        <v>39</v>
      </c>
      <c r="N8" s="867">
        <v>3</v>
      </c>
      <c r="O8" s="867" t="s">
        <v>73</v>
      </c>
      <c r="P8" s="869">
        <v>2</v>
      </c>
      <c r="Q8" s="868" t="s">
        <v>73</v>
      </c>
      <c r="R8" s="867">
        <v>8</v>
      </c>
      <c r="S8" s="867">
        <v>23</v>
      </c>
      <c r="T8" s="867">
        <v>2</v>
      </c>
      <c r="U8" s="867" t="s">
        <v>73</v>
      </c>
      <c r="V8" s="862">
        <v>4</v>
      </c>
      <c r="W8" s="861" t="s">
        <v>73</v>
      </c>
      <c r="X8" s="861" t="s">
        <v>73</v>
      </c>
      <c r="Y8" s="863" t="s">
        <v>73</v>
      </c>
      <c r="Z8" s="865" t="s">
        <v>73</v>
      </c>
      <c r="AA8" s="861" t="s">
        <v>73</v>
      </c>
      <c r="AB8" s="861" t="s">
        <v>73</v>
      </c>
      <c r="AC8" s="861">
        <v>4</v>
      </c>
      <c r="AD8" s="864" t="s">
        <v>73</v>
      </c>
    </row>
    <row r="9" spans="1:30" s="33" customFormat="1" ht="15" customHeight="1" x14ac:dyDescent="0.15">
      <c r="A9" s="195"/>
      <c r="B9" s="196" t="s">
        <v>797</v>
      </c>
      <c r="C9" s="498"/>
      <c r="D9" s="963">
        <v>9</v>
      </c>
      <c r="E9" s="867">
        <v>6</v>
      </c>
      <c r="F9" s="867" t="s">
        <v>820</v>
      </c>
      <c r="G9" s="867" t="s">
        <v>821</v>
      </c>
      <c r="H9" s="963">
        <v>2</v>
      </c>
      <c r="I9" s="867" t="s">
        <v>822</v>
      </c>
      <c r="J9" s="867" t="s">
        <v>73</v>
      </c>
      <c r="K9" s="867" t="s">
        <v>73</v>
      </c>
      <c r="L9" s="867" t="s">
        <v>73</v>
      </c>
      <c r="M9" s="867">
        <v>7</v>
      </c>
      <c r="N9" s="867">
        <v>5</v>
      </c>
      <c r="O9" s="867" t="s">
        <v>73</v>
      </c>
      <c r="P9" s="869" t="s">
        <v>73</v>
      </c>
      <c r="Q9" s="963">
        <v>2</v>
      </c>
      <c r="R9" s="867" t="s">
        <v>73</v>
      </c>
      <c r="S9" s="867" t="s">
        <v>73</v>
      </c>
      <c r="T9" s="867" t="s">
        <v>73</v>
      </c>
      <c r="U9" s="867" t="s">
        <v>73</v>
      </c>
      <c r="V9" s="862">
        <v>2</v>
      </c>
      <c r="W9" s="861">
        <v>1</v>
      </c>
      <c r="X9" s="861" t="s">
        <v>73</v>
      </c>
      <c r="Y9" s="863" t="s">
        <v>73</v>
      </c>
      <c r="Z9" s="865" t="s">
        <v>73</v>
      </c>
      <c r="AA9" s="861" t="s">
        <v>73</v>
      </c>
      <c r="AB9" s="861" t="s">
        <v>73</v>
      </c>
      <c r="AC9" s="861" t="s">
        <v>73</v>
      </c>
      <c r="AD9" s="864" t="s">
        <v>73</v>
      </c>
    </row>
    <row r="10" spans="1:30" s="33" customFormat="1" ht="15" customHeight="1" x14ac:dyDescent="0.15">
      <c r="A10" s="195"/>
      <c r="B10" s="136" t="s">
        <v>798</v>
      </c>
      <c r="C10" s="498"/>
      <c r="D10" s="963">
        <v>3338</v>
      </c>
      <c r="E10" s="867">
        <v>1929</v>
      </c>
      <c r="F10" s="867">
        <v>24</v>
      </c>
      <c r="G10" s="867">
        <v>434</v>
      </c>
      <c r="H10" s="868">
        <v>308</v>
      </c>
      <c r="I10" s="867">
        <v>192</v>
      </c>
      <c r="J10" s="867">
        <v>305</v>
      </c>
      <c r="K10" s="867">
        <v>82</v>
      </c>
      <c r="L10" s="867" t="s">
        <v>73</v>
      </c>
      <c r="M10" s="867">
        <v>2814</v>
      </c>
      <c r="N10" s="867">
        <v>1619</v>
      </c>
      <c r="O10" s="867">
        <v>14</v>
      </c>
      <c r="P10" s="869">
        <v>326</v>
      </c>
      <c r="Q10" s="868">
        <v>276</v>
      </c>
      <c r="R10" s="867">
        <v>190</v>
      </c>
      <c r="S10" s="867">
        <v>304</v>
      </c>
      <c r="T10" s="867">
        <v>30</v>
      </c>
      <c r="U10" s="867" t="s">
        <v>73</v>
      </c>
      <c r="V10" s="862">
        <v>524</v>
      </c>
      <c r="W10" s="861">
        <v>310</v>
      </c>
      <c r="X10" s="861">
        <v>10</v>
      </c>
      <c r="Y10" s="863">
        <v>108</v>
      </c>
      <c r="Z10" s="862">
        <v>32</v>
      </c>
      <c r="AA10" s="861">
        <v>2</v>
      </c>
      <c r="AB10" s="861">
        <v>1</v>
      </c>
      <c r="AC10" s="861">
        <v>52</v>
      </c>
      <c r="AD10" s="864" t="s">
        <v>73</v>
      </c>
    </row>
    <row r="11" spans="1:30" s="33" customFormat="1" ht="15" customHeight="1" x14ac:dyDescent="0.15">
      <c r="A11" s="195"/>
      <c r="B11" s="136" t="s">
        <v>799</v>
      </c>
      <c r="C11" s="498"/>
      <c r="D11" s="963">
        <v>1559</v>
      </c>
      <c r="E11" s="867">
        <v>758</v>
      </c>
      <c r="F11" s="867">
        <v>56</v>
      </c>
      <c r="G11" s="867">
        <v>474</v>
      </c>
      <c r="H11" s="868">
        <v>80</v>
      </c>
      <c r="I11" s="867">
        <v>30</v>
      </c>
      <c r="J11" s="867">
        <v>73</v>
      </c>
      <c r="K11" s="867">
        <v>30</v>
      </c>
      <c r="L11" s="867">
        <v>32</v>
      </c>
      <c r="M11" s="867">
        <v>879</v>
      </c>
      <c r="N11" s="867">
        <v>546</v>
      </c>
      <c r="O11" s="867">
        <v>24</v>
      </c>
      <c r="P11" s="869">
        <v>130</v>
      </c>
      <c r="Q11" s="868">
        <v>71</v>
      </c>
      <c r="R11" s="867">
        <v>29</v>
      </c>
      <c r="S11" s="867">
        <v>44</v>
      </c>
      <c r="T11" s="867">
        <v>10</v>
      </c>
      <c r="U11" s="867">
        <v>8</v>
      </c>
      <c r="V11" s="862">
        <v>680</v>
      </c>
      <c r="W11" s="861">
        <v>212</v>
      </c>
      <c r="X11" s="861">
        <v>32</v>
      </c>
      <c r="Y11" s="863">
        <v>344</v>
      </c>
      <c r="Z11" s="862">
        <v>9</v>
      </c>
      <c r="AA11" s="861">
        <v>1</v>
      </c>
      <c r="AB11" s="861">
        <v>29</v>
      </c>
      <c r="AC11" s="861">
        <v>20</v>
      </c>
      <c r="AD11" s="864">
        <v>24</v>
      </c>
    </row>
    <row r="12" spans="1:30" s="33" customFormat="1" ht="15" customHeight="1" x14ac:dyDescent="0.15">
      <c r="A12" s="195"/>
      <c r="B12" s="196" t="s">
        <v>800</v>
      </c>
      <c r="C12" s="498"/>
      <c r="D12" s="963">
        <v>254</v>
      </c>
      <c r="E12" s="867">
        <v>218</v>
      </c>
      <c r="F12" s="867">
        <v>1</v>
      </c>
      <c r="G12" s="867">
        <v>26</v>
      </c>
      <c r="H12" s="868">
        <v>8</v>
      </c>
      <c r="I12" s="867" t="s">
        <v>73</v>
      </c>
      <c r="J12" s="867" t="s">
        <v>73</v>
      </c>
      <c r="K12" s="867" t="s">
        <v>73</v>
      </c>
      <c r="L12" s="867" t="s">
        <v>73</v>
      </c>
      <c r="M12" s="867">
        <v>200</v>
      </c>
      <c r="N12" s="867">
        <v>179</v>
      </c>
      <c r="O12" s="867">
        <v>1</v>
      </c>
      <c r="P12" s="869">
        <v>11</v>
      </c>
      <c r="Q12" s="868">
        <v>8</v>
      </c>
      <c r="R12" s="867" t="s">
        <v>73</v>
      </c>
      <c r="S12" s="867" t="s">
        <v>73</v>
      </c>
      <c r="T12" s="867" t="s">
        <v>73</v>
      </c>
      <c r="U12" s="867" t="s">
        <v>73</v>
      </c>
      <c r="V12" s="862">
        <v>54</v>
      </c>
      <c r="W12" s="861">
        <v>39</v>
      </c>
      <c r="X12" s="861" t="s">
        <v>73</v>
      </c>
      <c r="Y12" s="863">
        <v>15</v>
      </c>
      <c r="Z12" s="865" t="s">
        <v>73</v>
      </c>
      <c r="AA12" s="861" t="s">
        <v>73</v>
      </c>
      <c r="AB12" s="861" t="s">
        <v>73</v>
      </c>
      <c r="AC12" s="861" t="s">
        <v>73</v>
      </c>
      <c r="AD12" s="864" t="s">
        <v>73</v>
      </c>
    </row>
    <row r="13" spans="1:30" s="33" customFormat="1" ht="15" customHeight="1" x14ac:dyDescent="0.15">
      <c r="A13" s="195"/>
      <c r="B13" s="136" t="s">
        <v>801</v>
      </c>
      <c r="C13" s="498"/>
      <c r="D13" s="963">
        <v>1154</v>
      </c>
      <c r="E13" s="867">
        <v>809</v>
      </c>
      <c r="F13" s="867">
        <v>68</v>
      </c>
      <c r="G13" s="867">
        <v>142</v>
      </c>
      <c r="H13" s="868">
        <v>65</v>
      </c>
      <c r="I13" s="867">
        <v>9</v>
      </c>
      <c r="J13" s="867">
        <v>53</v>
      </c>
      <c r="K13" s="867" t="s">
        <v>73</v>
      </c>
      <c r="L13" s="867" t="s">
        <v>73</v>
      </c>
      <c r="M13" s="867">
        <v>748</v>
      </c>
      <c r="N13" s="867">
        <v>551</v>
      </c>
      <c r="O13" s="867">
        <v>37</v>
      </c>
      <c r="P13" s="869">
        <v>51</v>
      </c>
      <c r="Q13" s="868">
        <v>61</v>
      </c>
      <c r="R13" s="867">
        <v>7</v>
      </c>
      <c r="S13" s="867">
        <v>37</v>
      </c>
      <c r="T13" s="867" t="s">
        <v>73</v>
      </c>
      <c r="U13" s="867" t="s">
        <v>73</v>
      </c>
      <c r="V13" s="862">
        <v>406</v>
      </c>
      <c r="W13" s="861">
        <v>258</v>
      </c>
      <c r="X13" s="861">
        <v>31</v>
      </c>
      <c r="Y13" s="863">
        <v>91</v>
      </c>
      <c r="Z13" s="861">
        <v>4</v>
      </c>
      <c r="AA13" s="865">
        <v>2</v>
      </c>
      <c r="AB13" s="861">
        <v>16</v>
      </c>
      <c r="AC13" s="861" t="s">
        <v>73</v>
      </c>
      <c r="AD13" s="864" t="s">
        <v>73</v>
      </c>
    </row>
    <row r="14" spans="1:30" s="33" customFormat="1" ht="15" customHeight="1" x14ac:dyDescent="0.15">
      <c r="A14" s="195"/>
      <c r="B14" s="136" t="s">
        <v>802</v>
      </c>
      <c r="C14" s="498"/>
      <c r="D14" s="963">
        <v>1502</v>
      </c>
      <c r="E14" s="867">
        <v>1008</v>
      </c>
      <c r="F14" s="867">
        <v>45</v>
      </c>
      <c r="G14" s="867">
        <v>237</v>
      </c>
      <c r="H14" s="868">
        <v>50</v>
      </c>
      <c r="I14" s="867">
        <v>16</v>
      </c>
      <c r="J14" s="867">
        <v>111</v>
      </c>
      <c r="K14" s="867">
        <v>13</v>
      </c>
      <c r="L14" s="867" t="s">
        <v>73</v>
      </c>
      <c r="M14" s="867">
        <v>1214</v>
      </c>
      <c r="N14" s="867">
        <v>849</v>
      </c>
      <c r="O14" s="867">
        <v>35</v>
      </c>
      <c r="P14" s="869">
        <v>141</v>
      </c>
      <c r="Q14" s="868">
        <v>43</v>
      </c>
      <c r="R14" s="867">
        <v>16</v>
      </c>
      <c r="S14" s="867">
        <v>106</v>
      </c>
      <c r="T14" s="867">
        <v>3</v>
      </c>
      <c r="U14" s="867" t="s">
        <v>73</v>
      </c>
      <c r="V14" s="862">
        <v>288</v>
      </c>
      <c r="W14" s="861">
        <v>159</v>
      </c>
      <c r="X14" s="861">
        <v>10</v>
      </c>
      <c r="Y14" s="863">
        <v>96</v>
      </c>
      <c r="Z14" s="861">
        <v>7</v>
      </c>
      <c r="AA14" s="862" t="s">
        <v>73</v>
      </c>
      <c r="AB14" s="861">
        <v>5</v>
      </c>
      <c r="AC14" s="861">
        <v>10</v>
      </c>
      <c r="AD14" s="864" t="s">
        <v>73</v>
      </c>
    </row>
    <row r="15" spans="1:30" s="33" customFormat="1" ht="15" customHeight="1" x14ac:dyDescent="0.15">
      <c r="A15" s="195"/>
      <c r="B15" s="136" t="s">
        <v>803</v>
      </c>
      <c r="C15" s="498"/>
      <c r="D15" s="963">
        <v>5915</v>
      </c>
      <c r="E15" s="867">
        <v>2663</v>
      </c>
      <c r="F15" s="867">
        <v>93</v>
      </c>
      <c r="G15" s="867">
        <v>2252</v>
      </c>
      <c r="H15" s="868">
        <v>323</v>
      </c>
      <c r="I15" s="867">
        <v>146</v>
      </c>
      <c r="J15" s="867">
        <v>242</v>
      </c>
      <c r="K15" s="867">
        <v>136</v>
      </c>
      <c r="L15" s="867" t="s">
        <v>73</v>
      </c>
      <c r="M15" s="867">
        <v>2814</v>
      </c>
      <c r="N15" s="867">
        <v>1660</v>
      </c>
      <c r="O15" s="867">
        <v>28</v>
      </c>
      <c r="P15" s="869">
        <v>564</v>
      </c>
      <c r="Q15" s="868">
        <v>250</v>
      </c>
      <c r="R15" s="867">
        <v>105</v>
      </c>
      <c r="S15" s="867">
        <v>147</v>
      </c>
      <c r="T15" s="867">
        <v>29</v>
      </c>
      <c r="U15" s="867" t="s">
        <v>73</v>
      </c>
      <c r="V15" s="862">
        <v>3101</v>
      </c>
      <c r="W15" s="861">
        <v>1003</v>
      </c>
      <c r="X15" s="861">
        <v>65</v>
      </c>
      <c r="Y15" s="863">
        <v>1688</v>
      </c>
      <c r="Z15" s="861">
        <v>73</v>
      </c>
      <c r="AA15" s="865">
        <v>41</v>
      </c>
      <c r="AB15" s="861">
        <v>95</v>
      </c>
      <c r="AC15" s="861">
        <v>107</v>
      </c>
      <c r="AD15" s="864" t="s">
        <v>73</v>
      </c>
    </row>
    <row r="16" spans="1:30" s="33" customFormat="1" ht="15" customHeight="1" x14ac:dyDescent="0.15">
      <c r="A16" s="195"/>
      <c r="B16" s="136" t="s">
        <v>804</v>
      </c>
      <c r="C16" s="498"/>
      <c r="D16" s="963">
        <v>721</v>
      </c>
      <c r="E16" s="867">
        <v>551</v>
      </c>
      <c r="F16" s="867">
        <v>16</v>
      </c>
      <c r="G16" s="867">
        <v>94</v>
      </c>
      <c r="H16" s="868">
        <v>22</v>
      </c>
      <c r="I16" s="867">
        <v>7</v>
      </c>
      <c r="J16" s="867">
        <v>25</v>
      </c>
      <c r="K16" s="867">
        <v>5</v>
      </c>
      <c r="L16" s="867" t="s">
        <v>73</v>
      </c>
      <c r="M16" s="867">
        <v>326</v>
      </c>
      <c r="N16" s="867">
        <v>265</v>
      </c>
      <c r="O16" s="867">
        <v>3</v>
      </c>
      <c r="P16" s="869">
        <v>11</v>
      </c>
      <c r="Q16" s="868">
        <v>19</v>
      </c>
      <c r="R16" s="867">
        <v>5</v>
      </c>
      <c r="S16" s="867">
        <v>20</v>
      </c>
      <c r="T16" s="867">
        <v>3</v>
      </c>
      <c r="U16" s="867" t="s">
        <v>73</v>
      </c>
      <c r="V16" s="862">
        <v>395</v>
      </c>
      <c r="W16" s="861">
        <v>286</v>
      </c>
      <c r="X16" s="861">
        <v>13</v>
      </c>
      <c r="Y16" s="863">
        <v>83</v>
      </c>
      <c r="Z16" s="862">
        <v>3</v>
      </c>
      <c r="AA16" s="861">
        <v>2</v>
      </c>
      <c r="AB16" s="861">
        <v>5</v>
      </c>
      <c r="AC16" s="861">
        <v>2</v>
      </c>
      <c r="AD16" s="864" t="s">
        <v>73</v>
      </c>
    </row>
    <row r="17" spans="1:31" s="33" customFormat="1" ht="15" customHeight="1" x14ac:dyDescent="0.15">
      <c r="A17" s="195"/>
      <c r="B17" s="136" t="s">
        <v>805</v>
      </c>
      <c r="C17" s="498"/>
      <c r="D17" s="963">
        <v>914</v>
      </c>
      <c r="E17" s="867">
        <v>424</v>
      </c>
      <c r="F17" s="867">
        <v>8</v>
      </c>
      <c r="G17" s="867">
        <v>133</v>
      </c>
      <c r="H17" s="868">
        <v>192</v>
      </c>
      <c r="I17" s="867">
        <v>21</v>
      </c>
      <c r="J17" s="867">
        <v>103</v>
      </c>
      <c r="K17" s="867">
        <v>27</v>
      </c>
      <c r="L17" s="867" t="s">
        <v>73</v>
      </c>
      <c r="M17" s="867">
        <v>586</v>
      </c>
      <c r="N17" s="867">
        <v>273</v>
      </c>
      <c r="O17" s="867">
        <v>7</v>
      </c>
      <c r="P17" s="869">
        <v>52</v>
      </c>
      <c r="Q17" s="868">
        <v>139</v>
      </c>
      <c r="R17" s="867">
        <v>20</v>
      </c>
      <c r="S17" s="867">
        <v>88</v>
      </c>
      <c r="T17" s="867">
        <v>3</v>
      </c>
      <c r="U17" s="867" t="s">
        <v>73</v>
      </c>
      <c r="V17" s="862">
        <v>328</v>
      </c>
      <c r="W17" s="861">
        <v>151</v>
      </c>
      <c r="X17" s="861">
        <v>1</v>
      </c>
      <c r="Y17" s="863">
        <v>81</v>
      </c>
      <c r="Z17" s="862">
        <v>53</v>
      </c>
      <c r="AA17" s="861">
        <v>1</v>
      </c>
      <c r="AB17" s="861">
        <v>15</v>
      </c>
      <c r="AC17" s="861">
        <v>24</v>
      </c>
      <c r="AD17" s="864" t="s">
        <v>73</v>
      </c>
    </row>
    <row r="18" spans="1:31" s="33" customFormat="1" ht="22.5" customHeight="1" x14ac:dyDescent="0.15">
      <c r="A18" s="195"/>
      <c r="B18" s="859" t="s">
        <v>806</v>
      </c>
      <c r="C18" s="498"/>
      <c r="D18" s="963">
        <v>1411</v>
      </c>
      <c r="E18" s="867">
        <v>797</v>
      </c>
      <c r="F18" s="867">
        <v>15</v>
      </c>
      <c r="G18" s="867">
        <v>160</v>
      </c>
      <c r="H18" s="868">
        <v>134</v>
      </c>
      <c r="I18" s="867">
        <v>66</v>
      </c>
      <c r="J18" s="867">
        <v>190</v>
      </c>
      <c r="K18" s="867">
        <v>41</v>
      </c>
      <c r="L18" s="867" t="s">
        <v>73</v>
      </c>
      <c r="M18" s="867">
        <v>910</v>
      </c>
      <c r="N18" s="867">
        <v>534</v>
      </c>
      <c r="O18" s="867">
        <v>5</v>
      </c>
      <c r="P18" s="869">
        <v>55</v>
      </c>
      <c r="Q18" s="868">
        <v>116</v>
      </c>
      <c r="R18" s="867">
        <v>58</v>
      </c>
      <c r="S18" s="867">
        <v>133</v>
      </c>
      <c r="T18" s="867">
        <v>4</v>
      </c>
      <c r="U18" s="867" t="s">
        <v>73</v>
      </c>
      <c r="V18" s="862">
        <v>501</v>
      </c>
      <c r="W18" s="861">
        <v>263</v>
      </c>
      <c r="X18" s="861">
        <v>10</v>
      </c>
      <c r="Y18" s="863">
        <v>105</v>
      </c>
      <c r="Z18" s="862">
        <v>18</v>
      </c>
      <c r="AA18" s="861">
        <v>8</v>
      </c>
      <c r="AB18" s="861">
        <v>57</v>
      </c>
      <c r="AC18" s="861">
        <v>37</v>
      </c>
      <c r="AD18" s="864" t="s">
        <v>73</v>
      </c>
    </row>
    <row r="19" spans="1:31" s="33" customFormat="1" ht="15" customHeight="1" x14ac:dyDescent="0.15">
      <c r="A19" s="195"/>
      <c r="B19" s="196" t="s">
        <v>807</v>
      </c>
      <c r="C19" s="498"/>
      <c r="D19" s="963">
        <v>2446</v>
      </c>
      <c r="E19" s="867">
        <v>725</v>
      </c>
      <c r="F19" s="867">
        <v>43</v>
      </c>
      <c r="G19" s="867">
        <v>1247</v>
      </c>
      <c r="H19" s="868">
        <v>43</v>
      </c>
      <c r="I19" s="867">
        <v>154</v>
      </c>
      <c r="J19" s="867">
        <v>132</v>
      </c>
      <c r="K19" s="867">
        <v>68</v>
      </c>
      <c r="L19" s="867" t="s">
        <v>73</v>
      </c>
      <c r="M19" s="867">
        <v>1037</v>
      </c>
      <c r="N19" s="867">
        <v>451</v>
      </c>
      <c r="O19" s="867">
        <v>13</v>
      </c>
      <c r="P19" s="869">
        <v>350</v>
      </c>
      <c r="Q19" s="868">
        <v>33</v>
      </c>
      <c r="R19" s="867">
        <v>88</v>
      </c>
      <c r="S19" s="867">
        <v>68</v>
      </c>
      <c r="T19" s="867">
        <v>22</v>
      </c>
      <c r="U19" s="867" t="s">
        <v>73</v>
      </c>
      <c r="V19" s="862">
        <v>1409</v>
      </c>
      <c r="W19" s="861">
        <v>274</v>
      </c>
      <c r="X19" s="861">
        <v>30</v>
      </c>
      <c r="Y19" s="863">
        <v>897</v>
      </c>
      <c r="Z19" s="862">
        <v>10</v>
      </c>
      <c r="AA19" s="861">
        <v>66</v>
      </c>
      <c r="AB19" s="861">
        <v>64</v>
      </c>
      <c r="AC19" s="861">
        <v>46</v>
      </c>
      <c r="AD19" s="864" t="s">
        <v>73</v>
      </c>
    </row>
    <row r="20" spans="1:31" s="33" customFormat="1" ht="18.75" customHeight="1" x14ac:dyDescent="0.15">
      <c r="A20" s="195"/>
      <c r="B20" s="197" t="s">
        <v>808</v>
      </c>
      <c r="C20" s="498"/>
      <c r="D20" s="963">
        <v>1377</v>
      </c>
      <c r="E20" s="867">
        <v>528</v>
      </c>
      <c r="F20" s="867">
        <v>18</v>
      </c>
      <c r="G20" s="867">
        <v>433</v>
      </c>
      <c r="H20" s="868">
        <v>45</v>
      </c>
      <c r="I20" s="867">
        <v>55</v>
      </c>
      <c r="J20" s="867">
        <v>241</v>
      </c>
      <c r="K20" s="867">
        <v>41</v>
      </c>
      <c r="L20" s="867" t="s">
        <v>73</v>
      </c>
      <c r="M20" s="867">
        <v>583</v>
      </c>
      <c r="N20" s="867">
        <v>272</v>
      </c>
      <c r="O20" s="867">
        <v>8</v>
      </c>
      <c r="P20" s="869">
        <v>121</v>
      </c>
      <c r="Q20" s="868">
        <v>32</v>
      </c>
      <c r="R20" s="867">
        <v>34</v>
      </c>
      <c r="S20" s="867">
        <v>105</v>
      </c>
      <c r="T20" s="867">
        <v>3</v>
      </c>
      <c r="U20" s="867" t="s">
        <v>73</v>
      </c>
      <c r="V20" s="862">
        <v>794</v>
      </c>
      <c r="W20" s="861">
        <v>256</v>
      </c>
      <c r="X20" s="861">
        <v>10</v>
      </c>
      <c r="Y20" s="863">
        <v>312</v>
      </c>
      <c r="Z20" s="862">
        <v>13</v>
      </c>
      <c r="AA20" s="861">
        <v>21</v>
      </c>
      <c r="AB20" s="861">
        <v>136</v>
      </c>
      <c r="AC20" s="861">
        <v>38</v>
      </c>
      <c r="AD20" s="864" t="s">
        <v>73</v>
      </c>
    </row>
    <row r="21" spans="1:31" s="33" customFormat="1" ht="14.25" customHeight="1" x14ac:dyDescent="0.15">
      <c r="A21" s="195"/>
      <c r="B21" s="136" t="s">
        <v>809</v>
      </c>
      <c r="C21" s="498"/>
      <c r="D21" s="963">
        <v>2589</v>
      </c>
      <c r="E21" s="867">
        <v>1565</v>
      </c>
      <c r="F21" s="867">
        <v>49</v>
      </c>
      <c r="G21" s="867">
        <v>719</v>
      </c>
      <c r="H21" s="868">
        <v>37</v>
      </c>
      <c r="I21" s="867">
        <v>46</v>
      </c>
      <c r="J21" s="867">
        <v>140</v>
      </c>
      <c r="K21" s="867">
        <v>12</v>
      </c>
      <c r="L21" s="867" t="s">
        <v>73</v>
      </c>
      <c r="M21" s="867">
        <v>1115</v>
      </c>
      <c r="N21" s="867">
        <v>778</v>
      </c>
      <c r="O21" s="867">
        <v>10</v>
      </c>
      <c r="P21" s="867">
        <v>221</v>
      </c>
      <c r="Q21" s="867">
        <v>21</v>
      </c>
      <c r="R21" s="867">
        <v>20</v>
      </c>
      <c r="S21" s="867">
        <v>54</v>
      </c>
      <c r="T21" s="867">
        <v>2</v>
      </c>
      <c r="U21" s="867" t="s">
        <v>73</v>
      </c>
      <c r="V21" s="861">
        <v>1474</v>
      </c>
      <c r="W21" s="861">
        <v>787</v>
      </c>
      <c r="X21" s="861">
        <v>39</v>
      </c>
      <c r="Y21" s="861">
        <v>498</v>
      </c>
      <c r="Z21" s="861">
        <v>16</v>
      </c>
      <c r="AA21" s="861">
        <v>26</v>
      </c>
      <c r="AB21" s="861">
        <v>86</v>
      </c>
      <c r="AC21" s="861">
        <v>10</v>
      </c>
      <c r="AD21" s="864" t="s">
        <v>73</v>
      </c>
    </row>
    <row r="22" spans="1:31" s="33" customFormat="1" ht="14.25" customHeight="1" x14ac:dyDescent="0.15">
      <c r="A22" s="195"/>
      <c r="B22" s="198" t="s">
        <v>810</v>
      </c>
      <c r="C22" s="498"/>
      <c r="D22" s="963">
        <v>5578</v>
      </c>
      <c r="E22" s="867">
        <v>3690</v>
      </c>
      <c r="F22" s="867">
        <v>96</v>
      </c>
      <c r="G22" s="867">
        <v>1427</v>
      </c>
      <c r="H22" s="868">
        <v>121</v>
      </c>
      <c r="I22" s="867">
        <v>88</v>
      </c>
      <c r="J22" s="867">
        <v>62</v>
      </c>
      <c r="K22" s="867">
        <v>38</v>
      </c>
      <c r="L22" s="867" t="s">
        <v>73</v>
      </c>
      <c r="M22" s="867">
        <v>1562</v>
      </c>
      <c r="N22" s="867">
        <v>1174</v>
      </c>
      <c r="O22" s="867">
        <v>18</v>
      </c>
      <c r="P22" s="869">
        <v>181</v>
      </c>
      <c r="Q22" s="868">
        <v>70</v>
      </c>
      <c r="R22" s="867">
        <v>69</v>
      </c>
      <c r="S22" s="867">
        <v>31</v>
      </c>
      <c r="T22" s="867">
        <v>3</v>
      </c>
      <c r="U22" s="867" t="s">
        <v>73</v>
      </c>
      <c r="V22" s="862">
        <v>4016</v>
      </c>
      <c r="W22" s="861">
        <v>2516</v>
      </c>
      <c r="X22" s="861">
        <v>78</v>
      </c>
      <c r="Y22" s="863">
        <v>1246</v>
      </c>
      <c r="Z22" s="862">
        <v>51</v>
      </c>
      <c r="AA22" s="861">
        <v>19</v>
      </c>
      <c r="AB22" s="861">
        <v>31</v>
      </c>
      <c r="AC22" s="861">
        <v>35</v>
      </c>
      <c r="AD22" s="864" t="s">
        <v>73</v>
      </c>
    </row>
    <row r="23" spans="1:31" s="33" customFormat="1" ht="14.25" customHeight="1" x14ac:dyDescent="0.15">
      <c r="A23" s="195"/>
      <c r="B23" s="136" t="s">
        <v>811</v>
      </c>
      <c r="C23" s="498"/>
      <c r="D23" s="963">
        <v>250</v>
      </c>
      <c r="E23" s="867">
        <v>179</v>
      </c>
      <c r="F23" s="867">
        <v>6</v>
      </c>
      <c r="G23" s="867">
        <v>61</v>
      </c>
      <c r="H23" s="963">
        <v>2</v>
      </c>
      <c r="I23" s="867" t="s">
        <v>73</v>
      </c>
      <c r="J23" s="867" t="s">
        <v>73</v>
      </c>
      <c r="K23" s="867" t="s">
        <v>73</v>
      </c>
      <c r="L23" s="867" t="s">
        <v>73</v>
      </c>
      <c r="M23" s="867">
        <v>152</v>
      </c>
      <c r="N23" s="867">
        <v>123</v>
      </c>
      <c r="O23" s="867">
        <v>3</v>
      </c>
      <c r="P23" s="869">
        <v>22</v>
      </c>
      <c r="Q23" s="963">
        <v>2</v>
      </c>
      <c r="R23" s="867" t="s">
        <v>73</v>
      </c>
      <c r="S23" s="867" t="s">
        <v>73</v>
      </c>
      <c r="T23" s="867" t="s">
        <v>73</v>
      </c>
      <c r="U23" s="867" t="s">
        <v>73</v>
      </c>
      <c r="V23" s="862">
        <v>98</v>
      </c>
      <c r="W23" s="861">
        <v>56</v>
      </c>
      <c r="X23" s="861">
        <v>3</v>
      </c>
      <c r="Y23" s="863">
        <v>39</v>
      </c>
      <c r="Z23" s="865" t="s">
        <v>73</v>
      </c>
      <c r="AA23" s="861" t="s">
        <v>73</v>
      </c>
      <c r="AB23" s="861" t="s">
        <v>73</v>
      </c>
      <c r="AC23" s="861" t="s">
        <v>73</v>
      </c>
      <c r="AD23" s="864" t="s">
        <v>73</v>
      </c>
    </row>
    <row r="24" spans="1:31" s="33" customFormat="1" ht="21" customHeight="1" x14ac:dyDescent="0.15">
      <c r="A24" s="195"/>
      <c r="B24" s="859" t="s">
        <v>812</v>
      </c>
      <c r="C24" s="498"/>
      <c r="D24" s="963">
        <v>3496</v>
      </c>
      <c r="E24" s="867">
        <v>1735</v>
      </c>
      <c r="F24" s="867">
        <v>210</v>
      </c>
      <c r="G24" s="867">
        <v>1064</v>
      </c>
      <c r="H24" s="868">
        <v>97</v>
      </c>
      <c r="I24" s="867">
        <v>50</v>
      </c>
      <c r="J24" s="867">
        <v>243</v>
      </c>
      <c r="K24" s="867">
        <v>39</v>
      </c>
      <c r="L24" s="867" t="s">
        <v>73</v>
      </c>
      <c r="M24" s="867">
        <v>1912</v>
      </c>
      <c r="N24" s="867">
        <v>1145</v>
      </c>
      <c r="O24" s="867">
        <v>77</v>
      </c>
      <c r="P24" s="869">
        <v>350</v>
      </c>
      <c r="Q24" s="868">
        <v>74</v>
      </c>
      <c r="R24" s="867">
        <v>43</v>
      </c>
      <c r="S24" s="867">
        <v>177</v>
      </c>
      <c r="T24" s="867">
        <v>11</v>
      </c>
      <c r="U24" s="867" t="s">
        <v>73</v>
      </c>
      <c r="V24" s="862">
        <v>1584</v>
      </c>
      <c r="W24" s="861">
        <v>590</v>
      </c>
      <c r="X24" s="861">
        <v>133</v>
      </c>
      <c r="Y24" s="863">
        <v>714</v>
      </c>
      <c r="Z24" s="862">
        <v>23</v>
      </c>
      <c r="AA24" s="861">
        <v>7</v>
      </c>
      <c r="AB24" s="861">
        <v>66</v>
      </c>
      <c r="AC24" s="861">
        <v>28</v>
      </c>
      <c r="AD24" s="864" t="s">
        <v>73</v>
      </c>
    </row>
    <row r="25" spans="1:31" s="33" customFormat="1" ht="21" customHeight="1" x14ac:dyDescent="0.15">
      <c r="A25" s="195"/>
      <c r="B25" s="859" t="s">
        <v>813</v>
      </c>
      <c r="C25" s="498"/>
      <c r="D25" s="963">
        <v>1661</v>
      </c>
      <c r="E25" s="867">
        <v>1291</v>
      </c>
      <c r="F25" s="867">
        <v>21</v>
      </c>
      <c r="G25" s="867">
        <v>349</v>
      </c>
      <c r="H25" s="868" t="s">
        <v>73</v>
      </c>
      <c r="I25" s="867" t="s">
        <v>73</v>
      </c>
      <c r="J25" s="867" t="s">
        <v>73</v>
      </c>
      <c r="K25" s="867" t="s">
        <v>73</v>
      </c>
      <c r="L25" s="867" t="s">
        <v>73</v>
      </c>
      <c r="M25" s="867">
        <v>1026</v>
      </c>
      <c r="N25" s="867">
        <v>934</v>
      </c>
      <c r="O25" s="867">
        <v>7</v>
      </c>
      <c r="P25" s="869">
        <v>85</v>
      </c>
      <c r="Q25" s="868" t="s">
        <v>73</v>
      </c>
      <c r="R25" s="867" t="s">
        <v>73</v>
      </c>
      <c r="S25" s="867" t="s">
        <v>73</v>
      </c>
      <c r="T25" s="867" t="s">
        <v>73</v>
      </c>
      <c r="U25" s="867" t="s">
        <v>73</v>
      </c>
      <c r="V25" s="862">
        <v>635</v>
      </c>
      <c r="W25" s="861">
        <v>357</v>
      </c>
      <c r="X25" s="861">
        <v>14</v>
      </c>
      <c r="Y25" s="863">
        <v>264</v>
      </c>
      <c r="Z25" s="862" t="s">
        <v>73</v>
      </c>
      <c r="AA25" s="861" t="s">
        <v>73</v>
      </c>
      <c r="AB25" s="861" t="s">
        <v>73</v>
      </c>
      <c r="AC25" s="861" t="s">
        <v>73</v>
      </c>
      <c r="AD25" s="864" t="s">
        <v>73</v>
      </c>
    </row>
    <row r="26" spans="1:31" s="33" customFormat="1" ht="19.5" customHeight="1" x14ac:dyDescent="0.15">
      <c r="A26" s="195"/>
      <c r="B26" s="199" t="s">
        <v>814</v>
      </c>
      <c r="C26" s="498"/>
      <c r="D26" s="963">
        <v>1648</v>
      </c>
      <c r="E26" s="867">
        <v>285</v>
      </c>
      <c r="F26" s="867">
        <v>82</v>
      </c>
      <c r="G26" s="867">
        <v>362</v>
      </c>
      <c r="H26" s="868">
        <v>24</v>
      </c>
      <c r="I26" s="867">
        <v>21</v>
      </c>
      <c r="J26" s="867">
        <v>115</v>
      </c>
      <c r="K26" s="867">
        <v>36</v>
      </c>
      <c r="L26" s="867" t="s">
        <v>73</v>
      </c>
      <c r="M26" s="867">
        <v>893</v>
      </c>
      <c r="N26" s="867">
        <v>183</v>
      </c>
      <c r="O26" s="867">
        <v>40</v>
      </c>
      <c r="P26" s="869">
        <v>156</v>
      </c>
      <c r="Q26" s="868">
        <v>17</v>
      </c>
      <c r="R26" s="867">
        <v>16</v>
      </c>
      <c r="S26" s="867">
        <v>72</v>
      </c>
      <c r="T26" s="867">
        <v>6</v>
      </c>
      <c r="U26" s="867" t="s">
        <v>73</v>
      </c>
      <c r="V26" s="862">
        <v>755</v>
      </c>
      <c r="W26" s="861">
        <v>102</v>
      </c>
      <c r="X26" s="861">
        <v>42</v>
      </c>
      <c r="Y26" s="863">
        <v>206</v>
      </c>
      <c r="Z26" s="862">
        <v>7</v>
      </c>
      <c r="AA26" s="861">
        <v>5</v>
      </c>
      <c r="AB26" s="861">
        <v>43</v>
      </c>
      <c r="AC26" s="861">
        <v>30</v>
      </c>
      <c r="AD26" s="864" t="s">
        <v>823</v>
      </c>
    </row>
    <row r="27" spans="1:31" s="33" customFormat="1" ht="15" customHeight="1" x14ac:dyDescent="0.15">
      <c r="A27" s="1145" t="s">
        <v>286</v>
      </c>
      <c r="B27" s="1333"/>
      <c r="C27" s="499"/>
      <c r="D27" s="963"/>
      <c r="E27" s="867"/>
      <c r="F27" s="867"/>
      <c r="G27" s="867"/>
      <c r="H27" s="868"/>
      <c r="I27" s="867"/>
      <c r="J27" s="867"/>
      <c r="K27" s="867"/>
      <c r="L27" s="867" t="s">
        <v>73</v>
      </c>
      <c r="M27" s="867"/>
      <c r="N27" s="867"/>
      <c r="O27" s="867"/>
      <c r="P27" s="869"/>
      <c r="Q27" s="868"/>
      <c r="R27" s="867"/>
      <c r="S27" s="867"/>
      <c r="T27" s="867"/>
      <c r="U27" s="867"/>
      <c r="V27" s="862"/>
      <c r="W27" s="861"/>
      <c r="X27" s="861"/>
      <c r="Y27" s="863"/>
      <c r="Z27" s="862"/>
      <c r="AA27" s="861"/>
      <c r="AB27" s="861"/>
      <c r="AC27" s="861"/>
      <c r="AD27" s="864"/>
    </row>
    <row r="28" spans="1:31" s="33" customFormat="1" ht="15" customHeight="1" x14ac:dyDescent="0.15">
      <c r="A28" s="195"/>
      <c r="B28" s="136" t="s">
        <v>12</v>
      </c>
      <c r="C28" s="500"/>
      <c r="D28" s="963">
        <v>264</v>
      </c>
      <c r="E28" s="867">
        <v>50</v>
      </c>
      <c r="F28" s="867" t="s">
        <v>73</v>
      </c>
      <c r="G28" s="867">
        <v>39</v>
      </c>
      <c r="H28" s="963">
        <v>6</v>
      </c>
      <c r="I28" s="867">
        <v>24</v>
      </c>
      <c r="J28" s="867">
        <v>114</v>
      </c>
      <c r="K28" s="867">
        <v>29</v>
      </c>
      <c r="L28" s="867" t="s">
        <v>73</v>
      </c>
      <c r="M28" s="867">
        <v>203</v>
      </c>
      <c r="N28" s="867">
        <v>42</v>
      </c>
      <c r="O28" s="867" t="s">
        <v>73</v>
      </c>
      <c r="P28" s="869">
        <v>19</v>
      </c>
      <c r="Q28" s="868">
        <v>4</v>
      </c>
      <c r="R28" s="867">
        <v>24</v>
      </c>
      <c r="S28" s="867">
        <v>102</v>
      </c>
      <c r="T28" s="867">
        <v>10</v>
      </c>
      <c r="U28" s="867" t="s">
        <v>73</v>
      </c>
      <c r="V28" s="861">
        <v>61</v>
      </c>
      <c r="W28" s="861">
        <v>8</v>
      </c>
      <c r="X28" s="861" t="s">
        <v>73</v>
      </c>
      <c r="Y28" s="863">
        <v>20</v>
      </c>
      <c r="Z28" s="865">
        <v>2</v>
      </c>
      <c r="AA28" s="861" t="s">
        <v>73</v>
      </c>
      <c r="AB28" s="861">
        <v>12</v>
      </c>
      <c r="AC28" s="861">
        <v>19</v>
      </c>
      <c r="AD28" s="864" t="s">
        <v>73</v>
      </c>
    </row>
    <row r="29" spans="1:31" s="33" customFormat="1" ht="15" customHeight="1" x14ac:dyDescent="0.15">
      <c r="A29" s="195"/>
      <c r="B29" s="136" t="s">
        <v>13</v>
      </c>
      <c r="C29" s="500"/>
      <c r="D29" s="963">
        <v>4906</v>
      </c>
      <c r="E29" s="867">
        <v>2693</v>
      </c>
      <c r="F29" s="867">
        <v>80</v>
      </c>
      <c r="G29" s="867">
        <v>908</v>
      </c>
      <c r="H29" s="868">
        <v>390</v>
      </c>
      <c r="I29" s="867">
        <v>222</v>
      </c>
      <c r="J29" s="867">
        <v>378</v>
      </c>
      <c r="K29" s="867">
        <v>112</v>
      </c>
      <c r="L29" s="867">
        <v>32</v>
      </c>
      <c r="M29" s="867">
        <v>3700</v>
      </c>
      <c r="N29" s="867">
        <v>2170</v>
      </c>
      <c r="O29" s="867">
        <v>38</v>
      </c>
      <c r="P29" s="869">
        <v>456</v>
      </c>
      <c r="Q29" s="868">
        <v>349</v>
      </c>
      <c r="R29" s="867">
        <v>219</v>
      </c>
      <c r="S29" s="867">
        <v>348</v>
      </c>
      <c r="T29" s="867">
        <v>40</v>
      </c>
      <c r="U29" s="867">
        <v>8</v>
      </c>
      <c r="V29" s="861">
        <v>1206</v>
      </c>
      <c r="W29" s="861">
        <v>523</v>
      </c>
      <c r="X29" s="861">
        <v>42</v>
      </c>
      <c r="Y29" s="863">
        <v>452</v>
      </c>
      <c r="Z29" s="865">
        <v>41</v>
      </c>
      <c r="AA29" s="861">
        <v>3</v>
      </c>
      <c r="AB29" s="861">
        <v>30</v>
      </c>
      <c r="AC29" s="861">
        <v>72</v>
      </c>
      <c r="AD29" s="864">
        <v>24</v>
      </c>
    </row>
    <row r="30" spans="1:31" s="33" customFormat="1" ht="15" customHeight="1" x14ac:dyDescent="0.15">
      <c r="A30" s="202"/>
      <c r="B30" s="203" t="s">
        <v>287</v>
      </c>
      <c r="C30" s="501"/>
      <c r="D30" s="964">
        <v>29268</v>
      </c>
      <c r="E30" s="870">
        <v>16183</v>
      </c>
      <c r="F30" s="870">
        <v>689</v>
      </c>
      <c r="G30" s="870">
        <v>8344</v>
      </c>
      <c r="H30" s="964">
        <v>1139</v>
      </c>
      <c r="I30" s="870">
        <v>658</v>
      </c>
      <c r="J30" s="870">
        <v>1542</v>
      </c>
      <c r="K30" s="870">
        <v>420</v>
      </c>
      <c r="L30" s="870" t="s">
        <v>73</v>
      </c>
      <c r="M30" s="870">
        <v>14185</v>
      </c>
      <c r="N30" s="870">
        <v>9188</v>
      </c>
      <c r="O30" s="870">
        <v>252</v>
      </c>
      <c r="P30" s="965">
        <v>2215</v>
      </c>
      <c r="Q30" s="964">
        <v>868</v>
      </c>
      <c r="R30" s="870">
        <v>465</v>
      </c>
      <c r="S30" s="870">
        <v>966</v>
      </c>
      <c r="T30" s="870">
        <v>83</v>
      </c>
      <c r="U30" s="870" t="s">
        <v>73</v>
      </c>
      <c r="V30" s="966">
        <v>15083</v>
      </c>
      <c r="W30" s="966">
        <v>6995</v>
      </c>
      <c r="X30" s="966">
        <v>437</v>
      </c>
      <c r="Y30" s="967">
        <v>6129</v>
      </c>
      <c r="Z30" s="968">
        <v>271</v>
      </c>
      <c r="AA30" s="966">
        <v>193</v>
      </c>
      <c r="AB30" s="966">
        <v>576</v>
      </c>
      <c r="AC30" s="966">
        <v>337</v>
      </c>
      <c r="AD30" s="866" t="s">
        <v>73</v>
      </c>
    </row>
    <row r="31" spans="1:31" s="33" customFormat="1" x14ac:dyDescent="0.15">
      <c r="A31" s="21"/>
      <c r="B31" s="204" t="s">
        <v>867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05"/>
      <c r="Q31" s="21"/>
      <c r="R31" s="21"/>
      <c r="S31" s="21"/>
      <c r="T31" s="21"/>
      <c r="U31" s="206"/>
      <c r="V31" s="21"/>
      <c r="W31" s="21"/>
      <c r="X31" s="206"/>
      <c r="Y31" s="207"/>
      <c r="Z31" s="208"/>
      <c r="AA31" s="208"/>
      <c r="AB31" s="208"/>
      <c r="AC31" s="208"/>
      <c r="AD31" s="23" t="s">
        <v>564</v>
      </c>
    </row>
    <row r="32" spans="1:31" x14ac:dyDescent="0.15">
      <c r="A32" s="8"/>
      <c r="B32" s="209" t="s">
        <v>581</v>
      </c>
      <c r="C32" s="62"/>
      <c r="D32" s="62"/>
      <c r="E32" s="62"/>
      <c r="F32" s="8"/>
      <c r="G32" s="8"/>
      <c r="H32" s="8"/>
      <c r="I32" s="8"/>
      <c r="J32" s="8"/>
      <c r="K32" s="8"/>
      <c r="L32" s="8"/>
      <c r="M32" s="8"/>
      <c r="N32" s="8"/>
      <c r="O32" s="8"/>
      <c r="P32" s="210"/>
      <c r="Q32" s="8"/>
      <c r="R32" s="8"/>
      <c r="S32" s="8"/>
      <c r="T32" s="8"/>
      <c r="U32" s="187"/>
      <c r="V32" s="8"/>
      <c r="W32" s="8"/>
      <c r="Z32" s="209"/>
      <c r="AA32" s="62"/>
      <c r="AB32" s="62"/>
      <c r="AC32" s="62"/>
      <c r="AD32" s="62"/>
      <c r="AE32" s="62"/>
    </row>
    <row r="33" spans="2:18" x14ac:dyDescent="0.15">
      <c r="B33" s="34"/>
      <c r="C33" s="34"/>
      <c r="D33" s="34"/>
      <c r="E33" s="34"/>
      <c r="F33" s="34"/>
      <c r="G33" s="34"/>
      <c r="H33" s="34"/>
    </row>
    <row r="34" spans="2:18" x14ac:dyDescent="0.15">
      <c r="B34" s="34"/>
      <c r="C34" s="34"/>
      <c r="D34" s="34"/>
      <c r="E34" s="34"/>
      <c r="F34" s="34"/>
      <c r="G34" s="34"/>
      <c r="H34" s="34"/>
      <c r="R34" s="214"/>
    </row>
    <row r="35" spans="2:18" x14ac:dyDescent="0.15">
      <c r="B35" s="34"/>
      <c r="C35" s="34"/>
      <c r="D35" s="34"/>
      <c r="E35" s="34"/>
      <c r="F35" s="34"/>
      <c r="G35" s="34"/>
      <c r="H35" s="34"/>
    </row>
    <row r="36" spans="2:18" x14ac:dyDescent="0.15">
      <c r="B36" s="34"/>
      <c r="C36" s="34"/>
      <c r="D36" s="34"/>
      <c r="E36" s="34"/>
      <c r="F36" s="34"/>
      <c r="G36" s="34"/>
      <c r="H36" s="34"/>
    </row>
    <row r="37" spans="2:18" x14ac:dyDescent="0.15">
      <c r="B37" s="34"/>
      <c r="C37" s="34"/>
      <c r="D37" s="34"/>
      <c r="E37" s="34"/>
      <c r="F37" s="34"/>
      <c r="G37" s="34"/>
      <c r="H37" s="34"/>
    </row>
  </sheetData>
  <mergeCells count="26">
    <mergeCell ref="A27:B27"/>
    <mergeCell ref="S4:S5"/>
    <mergeCell ref="T4:T5"/>
    <mergeCell ref="U4:U5"/>
    <mergeCell ref="Q4:Q5"/>
    <mergeCell ref="R4:R5"/>
    <mergeCell ref="A3:C5"/>
    <mergeCell ref="D3:L3"/>
    <mergeCell ref="D4:D5"/>
    <mergeCell ref="E4:G4"/>
    <mergeCell ref="H4:H5"/>
    <mergeCell ref="I4:I5"/>
    <mergeCell ref="J4:J5"/>
    <mergeCell ref="K4:K5"/>
    <mergeCell ref="L4:L5"/>
    <mergeCell ref="M4:M5"/>
    <mergeCell ref="AA4:AA5"/>
    <mergeCell ref="AB4:AB5"/>
    <mergeCell ref="AC4:AC5"/>
    <mergeCell ref="Y2:AD2"/>
    <mergeCell ref="A6:C6"/>
    <mergeCell ref="V3:AD3"/>
    <mergeCell ref="W4:Y4"/>
    <mergeCell ref="Z4:Z5"/>
    <mergeCell ref="AD4:AD5"/>
    <mergeCell ref="V4:V5"/>
  </mergeCells>
  <phoneticPr fontId="2"/>
  <pageMargins left="1" right="1" top="1" bottom="1" header="0.5" footer="0.5"/>
  <pageSetup paperSize="9" scale="93" orientation="portrait" r:id="rId1"/>
  <colBreaks count="1" manualBreakCount="1">
    <brk id="14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L16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1.625" style="31" customWidth="1"/>
    <col min="2" max="2" width="4.625" style="31" customWidth="1"/>
    <col min="3" max="3" width="11.625" style="31" customWidth="1"/>
    <col min="4" max="4" width="1.625" style="31" customWidth="1"/>
    <col min="5" max="12" width="8" style="31" customWidth="1"/>
    <col min="13" max="16384" width="9" style="31"/>
  </cols>
  <sheetData>
    <row r="1" spans="1:12" ht="17.25" x14ac:dyDescent="0.15">
      <c r="A1" s="1347" t="s">
        <v>288</v>
      </c>
      <c r="B1" s="1347"/>
      <c r="C1" s="1347"/>
      <c r="D1" s="1347"/>
      <c r="E1" s="1347"/>
      <c r="F1" s="1347"/>
      <c r="G1" s="1347"/>
      <c r="H1" s="1347"/>
      <c r="I1" s="1347"/>
      <c r="J1" s="1347"/>
      <c r="K1" s="1347"/>
      <c r="L1" s="1347"/>
    </row>
    <row r="2" spans="1:12" x14ac:dyDescent="0.15">
      <c r="A2" s="8"/>
      <c r="B2" s="8"/>
      <c r="C2" s="8"/>
      <c r="D2" s="8"/>
      <c r="E2" s="8"/>
      <c r="F2" s="8"/>
      <c r="G2" s="8"/>
      <c r="H2" s="1044" t="s">
        <v>591</v>
      </c>
      <c r="I2" s="1044"/>
      <c r="J2" s="1044"/>
      <c r="K2" s="1044"/>
      <c r="L2" s="1044"/>
    </row>
    <row r="3" spans="1:12" ht="15" customHeight="1" x14ac:dyDescent="0.15">
      <c r="A3" s="1348" t="s">
        <v>499</v>
      </c>
      <c r="B3" s="1349"/>
      <c r="C3" s="1349"/>
      <c r="D3" s="1350"/>
      <c r="E3" s="505"/>
      <c r="F3" s="1357" t="s">
        <v>289</v>
      </c>
      <c r="G3" s="1360" t="s">
        <v>290</v>
      </c>
      <c r="H3" s="1360"/>
      <c r="I3" s="1360"/>
      <c r="J3" s="1360"/>
      <c r="K3" s="1360"/>
      <c r="L3" s="1361"/>
    </row>
    <row r="4" spans="1:12" ht="15" customHeight="1" x14ac:dyDescent="0.15">
      <c r="A4" s="1351"/>
      <c r="B4" s="1352"/>
      <c r="C4" s="1352"/>
      <c r="D4" s="1353"/>
      <c r="E4" s="506" t="s">
        <v>4</v>
      </c>
      <c r="F4" s="1358"/>
      <c r="G4" s="1343" t="s">
        <v>291</v>
      </c>
      <c r="H4" s="1343" t="s">
        <v>138</v>
      </c>
      <c r="I4" s="1343" t="s">
        <v>142</v>
      </c>
      <c r="J4" s="1343" t="s">
        <v>147</v>
      </c>
      <c r="K4" s="1343" t="s">
        <v>152</v>
      </c>
      <c r="L4" s="215" t="s">
        <v>292</v>
      </c>
    </row>
    <row r="5" spans="1:12" ht="15" customHeight="1" x14ac:dyDescent="0.15">
      <c r="A5" s="1354"/>
      <c r="B5" s="1355"/>
      <c r="C5" s="1355"/>
      <c r="D5" s="1356"/>
      <c r="E5" s="507"/>
      <c r="F5" s="1359"/>
      <c r="G5" s="1344"/>
      <c r="H5" s="1344"/>
      <c r="I5" s="1344"/>
      <c r="J5" s="1344"/>
      <c r="K5" s="1344"/>
      <c r="L5" s="504" t="s">
        <v>293</v>
      </c>
    </row>
    <row r="6" spans="1:12" s="33" customFormat="1" ht="15" customHeight="1" x14ac:dyDescent="0.15">
      <c r="A6" s="1345" t="s">
        <v>294</v>
      </c>
      <c r="B6" s="1346"/>
      <c r="C6" s="1346"/>
      <c r="D6" s="509"/>
      <c r="E6" s="583">
        <v>6323</v>
      </c>
      <c r="F6" s="585">
        <v>2749</v>
      </c>
      <c r="G6" s="584">
        <v>809</v>
      </c>
      <c r="H6" s="584">
        <v>946</v>
      </c>
      <c r="I6" s="584">
        <v>758</v>
      </c>
      <c r="J6" s="584">
        <v>500</v>
      </c>
      <c r="K6" s="584">
        <v>390</v>
      </c>
      <c r="L6" s="586">
        <v>171</v>
      </c>
    </row>
    <row r="7" spans="1:12" s="33" customFormat="1" ht="15" customHeight="1" x14ac:dyDescent="0.15">
      <c r="A7" s="216"/>
      <c r="B7" s="217" t="s">
        <v>295</v>
      </c>
      <c r="C7" s="217" t="s">
        <v>296</v>
      </c>
      <c r="D7" s="510"/>
      <c r="E7" s="583">
        <v>2439</v>
      </c>
      <c r="F7" s="588">
        <v>2366</v>
      </c>
      <c r="G7" s="587">
        <v>61</v>
      </c>
      <c r="H7" s="584">
        <v>10</v>
      </c>
      <c r="I7" s="587">
        <v>2</v>
      </c>
      <c r="J7" s="218" t="s">
        <v>634</v>
      </c>
      <c r="K7" s="218" t="s">
        <v>587</v>
      </c>
      <c r="L7" s="219" t="s">
        <v>589</v>
      </c>
    </row>
    <row r="8" spans="1:12" s="33" customFormat="1" ht="15" customHeight="1" x14ac:dyDescent="0.15">
      <c r="A8" s="216"/>
      <c r="B8" s="220"/>
      <c r="C8" s="217" t="s">
        <v>291</v>
      </c>
      <c r="D8" s="510"/>
      <c r="E8" s="582">
        <v>708</v>
      </c>
      <c r="F8" s="587">
        <v>256</v>
      </c>
      <c r="G8" s="587">
        <v>382</v>
      </c>
      <c r="H8" s="587">
        <v>60</v>
      </c>
      <c r="I8" s="584">
        <v>10</v>
      </c>
      <c r="J8" s="218" t="s">
        <v>588</v>
      </c>
      <c r="K8" s="218" t="s">
        <v>587</v>
      </c>
      <c r="L8" s="219" t="s">
        <v>590</v>
      </c>
    </row>
    <row r="9" spans="1:12" s="33" customFormat="1" ht="15" customHeight="1" x14ac:dyDescent="0.15">
      <c r="A9" s="216"/>
      <c r="B9" s="220"/>
      <c r="C9" s="217" t="s">
        <v>297</v>
      </c>
      <c r="D9" s="510"/>
      <c r="E9" s="582">
        <v>941</v>
      </c>
      <c r="F9" s="584">
        <v>89</v>
      </c>
      <c r="G9" s="584">
        <v>271</v>
      </c>
      <c r="H9" s="584">
        <v>490</v>
      </c>
      <c r="I9" s="584">
        <v>82</v>
      </c>
      <c r="J9" s="584">
        <v>5</v>
      </c>
      <c r="K9" s="587">
        <v>2</v>
      </c>
      <c r="L9" s="589">
        <v>2</v>
      </c>
    </row>
    <row r="10" spans="1:12" s="33" customFormat="1" ht="15" customHeight="1" x14ac:dyDescent="0.15">
      <c r="A10" s="216"/>
      <c r="B10" s="220"/>
      <c r="C10" s="217" t="s">
        <v>298</v>
      </c>
      <c r="D10" s="510"/>
      <c r="E10" s="582">
        <v>805</v>
      </c>
      <c r="F10" s="584">
        <v>28</v>
      </c>
      <c r="G10" s="584">
        <v>77</v>
      </c>
      <c r="H10" s="584">
        <v>307</v>
      </c>
      <c r="I10" s="584">
        <v>357</v>
      </c>
      <c r="J10" s="584">
        <v>32</v>
      </c>
      <c r="K10" s="587">
        <v>3</v>
      </c>
      <c r="L10" s="589">
        <v>1</v>
      </c>
    </row>
    <row r="11" spans="1:12" s="33" customFormat="1" ht="15" customHeight="1" x14ac:dyDescent="0.15">
      <c r="A11" s="216"/>
      <c r="B11" s="220"/>
      <c r="C11" s="217" t="s">
        <v>299</v>
      </c>
      <c r="D11" s="510"/>
      <c r="E11" s="582">
        <v>615</v>
      </c>
      <c r="F11" s="584">
        <v>8</v>
      </c>
      <c r="G11" s="584">
        <v>15</v>
      </c>
      <c r="H11" s="584">
        <v>61</v>
      </c>
      <c r="I11" s="584">
        <v>250</v>
      </c>
      <c r="J11" s="584">
        <v>243</v>
      </c>
      <c r="K11" s="584">
        <v>31</v>
      </c>
      <c r="L11" s="589">
        <v>7</v>
      </c>
    </row>
    <row r="12" spans="1:12" s="33" customFormat="1" ht="15" customHeight="1" x14ac:dyDescent="0.15">
      <c r="A12" s="216"/>
      <c r="B12" s="220"/>
      <c r="C12" s="217" t="s">
        <v>300</v>
      </c>
      <c r="D12" s="510"/>
      <c r="E12" s="582">
        <v>494</v>
      </c>
      <c r="F12" s="587">
        <v>2</v>
      </c>
      <c r="G12" s="587">
        <v>2</v>
      </c>
      <c r="H12" s="584">
        <v>14</v>
      </c>
      <c r="I12" s="584">
        <v>49</v>
      </c>
      <c r="J12" s="584">
        <v>186</v>
      </c>
      <c r="K12" s="584">
        <v>221</v>
      </c>
      <c r="L12" s="586">
        <v>20</v>
      </c>
    </row>
    <row r="13" spans="1:12" s="33" customFormat="1" ht="15" customHeight="1" x14ac:dyDescent="0.15">
      <c r="A13" s="216"/>
      <c r="B13" s="220"/>
      <c r="C13" s="217" t="s">
        <v>61</v>
      </c>
      <c r="D13" s="510"/>
      <c r="E13" s="582">
        <v>321</v>
      </c>
      <c r="F13" s="218" t="s">
        <v>560</v>
      </c>
      <c r="G13" s="587">
        <v>1</v>
      </c>
      <c r="H13" s="587">
        <v>4</v>
      </c>
      <c r="I13" s="584">
        <v>8</v>
      </c>
      <c r="J13" s="584">
        <v>34</v>
      </c>
      <c r="K13" s="584">
        <v>133</v>
      </c>
      <c r="L13" s="586">
        <v>141</v>
      </c>
    </row>
    <row r="14" spans="1:12" s="33" customFormat="1" ht="9" customHeight="1" x14ac:dyDescent="0.15">
      <c r="A14" s="221"/>
      <c r="B14" s="222"/>
      <c r="C14" s="223"/>
      <c r="D14" s="511"/>
      <c r="E14" s="508"/>
      <c r="F14" s="225"/>
      <c r="G14" s="225"/>
      <c r="H14" s="225"/>
      <c r="I14" s="224"/>
      <c r="J14" s="224"/>
      <c r="K14" s="224"/>
      <c r="L14" s="226"/>
    </row>
    <row r="15" spans="1:12" s="33" customForma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1034" t="s">
        <v>586</v>
      </c>
      <c r="K15" s="1034"/>
      <c r="L15" s="1034"/>
    </row>
    <row r="16" spans="1:12" x14ac:dyDescent="0.15">
      <c r="A16" s="8"/>
      <c r="B16" s="8"/>
      <c r="C16" s="8"/>
      <c r="D16" s="8"/>
      <c r="E16" s="227"/>
      <c r="F16" s="8"/>
      <c r="G16" s="8"/>
      <c r="H16" s="8"/>
      <c r="I16" s="8"/>
      <c r="J16" s="8"/>
      <c r="K16" s="8"/>
      <c r="L16" s="8"/>
    </row>
  </sheetData>
  <mergeCells count="12">
    <mergeCell ref="J4:J5"/>
    <mergeCell ref="K4:K5"/>
    <mergeCell ref="A6:C6"/>
    <mergeCell ref="J15:L15"/>
    <mergeCell ref="A1:L1"/>
    <mergeCell ref="A3:D5"/>
    <mergeCell ref="F3:F5"/>
    <mergeCell ref="G3:L3"/>
    <mergeCell ref="G4:G5"/>
    <mergeCell ref="H4:H5"/>
    <mergeCell ref="I4:I5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W64"/>
  <sheetViews>
    <sheetView showGridLines="0" view="pageBreakPreview" topLeftCell="E1" zoomScaleNormal="100" zoomScaleSheetLayoutView="100" workbookViewId="0">
      <selection activeCell="K1" sqref="K1"/>
    </sheetView>
  </sheetViews>
  <sheetFormatPr defaultRowHeight="13.5" x14ac:dyDescent="0.15"/>
  <cols>
    <col min="1" max="1" width="10.5" style="31" customWidth="1"/>
    <col min="2" max="3" width="7.75" style="31" customWidth="1"/>
    <col min="4" max="4" width="6.75" style="31" customWidth="1"/>
    <col min="5" max="6" width="7.75" style="31" customWidth="1"/>
    <col min="7" max="7" width="6" style="31" customWidth="1"/>
    <col min="8" max="8" width="8.125" style="31" customWidth="1"/>
    <col min="9" max="10" width="7.75" style="31" customWidth="1"/>
    <col min="11" max="11" width="6.75" style="31" customWidth="1"/>
    <col min="12" max="13" width="7.75" style="31" customWidth="1"/>
    <col min="14" max="14" width="5.75" style="31" customWidth="1"/>
    <col min="15" max="15" width="8.375" style="31" customWidth="1"/>
    <col min="16" max="18" width="7.75" style="31" customWidth="1"/>
    <col min="19" max="19" width="5.5" style="31" customWidth="1"/>
    <col min="20" max="21" width="7.75" style="31" customWidth="1"/>
    <col min="22" max="22" width="5.5" style="31" customWidth="1"/>
    <col min="23" max="16384" width="9" style="31"/>
  </cols>
  <sheetData>
    <row r="1" spans="1:23" ht="26.25" customHeight="1" x14ac:dyDescent="0.15">
      <c r="B1" s="366"/>
      <c r="C1" s="228"/>
      <c r="D1" s="228"/>
      <c r="E1" s="228"/>
      <c r="F1" s="228"/>
      <c r="G1" s="228"/>
      <c r="H1" s="228"/>
      <c r="I1" s="228"/>
      <c r="J1" s="228"/>
      <c r="K1" s="229" t="s">
        <v>301</v>
      </c>
      <c r="L1" s="228" t="s">
        <v>302</v>
      </c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</row>
    <row r="2" spans="1:23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1044" t="s">
        <v>829</v>
      </c>
      <c r="S2" s="1044"/>
      <c r="T2" s="1044"/>
      <c r="U2" s="1044"/>
      <c r="V2" s="1044"/>
    </row>
    <row r="3" spans="1:23" ht="18" customHeight="1" x14ac:dyDescent="0.15">
      <c r="A3" s="517"/>
      <c r="B3" s="1376" t="s">
        <v>303</v>
      </c>
      <c r="C3" s="1376"/>
      <c r="D3" s="1376"/>
      <c r="E3" s="1376"/>
      <c r="F3" s="1376"/>
      <c r="G3" s="1376"/>
      <c r="H3" s="1376"/>
      <c r="I3" s="1377"/>
      <c r="J3" s="253"/>
      <c r="K3" s="254" t="s">
        <v>304</v>
      </c>
      <c r="L3" s="255" t="s">
        <v>305</v>
      </c>
      <c r="M3" s="255"/>
      <c r="N3" s="255"/>
      <c r="O3" s="255"/>
      <c r="P3" s="256"/>
      <c r="Q3" s="1378" t="s">
        <v>306</v>
      </c>
      <c r="R3" s="1379"/>
      <c r="S3" s="1380"/>
      <c r="T3" s="1381" t="s">
        <v>307</v>
      </c>
      <c r="U3" s="1376"/>
      <c r="V3" s="1382"/>
    </row>
    <row r="4" spans="1:23" ht="9.75" customHeight="1" x14ac:dyDescent="0.15">
      <c r="A4" s="518"/>
      <c r="B4" s="514"/>
      <c r="C4" s="1383"/>
      <c r="D4" s="1383"/>
      <c r="E4" s="1383"/>
      <c r="F4" s="1383"/>
      <c r="G4" s="1383"/>
      <c r="H4" s="1383"/>
      <c r="I4" s="1384"/>
      <c r="J4" s="94"/>
      <c r="K4" s="94"/>
      <c r="L4" s="94"/>
      <c r="M4" s="94"/>
      <c r="N4" s="94"/>
      <c r="O4" s="94"/>
      <c r="P4" s="94"/>
      <c r="Q4" s="252"/>
      <c r="R4" s="94"/>
      <c r="S4" s="231"/>
      <c r="T4" s="94"/>
      <c r="U4" s="94"/>
      <c r="V4" s="232"/>
    </row>
    <row r="5" spans="1:23" ht="18.75" customHeight="1" x14ac:dyDescent="0.15">
      <c r="A5" s="1372" t="s">
        <v>308</v>
      </c>
      <c r="B5" s="362" t="s">
        <v>309</v>
      </c>
      <c r="C5" s="1370" t="s">
        <v>510</v>
      </c>
      <c r="D5" s="1374" t="s">
        <v>310</v>
      </c>
      <c r="E5" s="1319" t="s">
        <v>311</v>
      </c>
      <c r="F5" s="1319" t="s">
        <v>312</v>
      </c>
      <c r="G5" s="1319" t="s">
        <v>313</v>
      </c>
      <c r="H5" s="1317" t="s">
        <v>508</v>
      </c>
      <c r="I5" s="1317" t="s">
        <v>511</v>
      </c>
      <c r="J5" s="233" t="s">
        <v>4</v>
      </c>
      <c r="K5" s="1370" t="s">
        <v>314</v>
      </c>
      <c r="L5" s="1362" t="s">
        <v>315</v>
      </c>
      <c r="M5" s="1362" t="s">
        <v>825</v>
      </c>
      <c r="N5" s="1365" t="s">
        <v>826</v>
      </c>
      <c r="O5" s="1366" t="s">
        <v>827</v>
      </c>
      <c r="P5" s="1362" t="s">
        <v>828</v>
      </c>
      <c r="Q5" s="252" t="s">
        <v>512</v>
      </c>
      <c r="R5" s="1319" t="s">
        <v>316</v>
      </c>
      <c r="S5" s="1319" t="s">
        <v>824</v>
      </c>
      <c r="T5" s="233" t="s">
        <v>509</v>
      </c>
      <c r="U5" s="1319" t="s">
        <v>317</v>
      </c>
      <c r="V5" s="1330" t="s">
        <v>318</v>
      </c>
    </row>
    <row r="6" spans="1:23" ht="29.25" customHeight="1" x14ac:dyDescent="0.15">
      <c r="A6" s="1373"/>
      <c r="B6" s="515" t="s">
        <v>319</v>
      </c>
      <c r="C6" s="1371"/>
      <c r="D6" s="1375"/>
      <c r="E6" s="1369"/>
      <c r="F6" s="1369"/>
      <c r="G6" s="1369"/>
      <c r="H6" s="1137"/>
      <c r="I6" s="1137"/>
      <c r="J6" s="512"/>
      <c r="K6" s="1371"/>
      <c r="L6" s="1363"/>
      <c r="M6" s="1363"/>
      <c r="N6" s="1363"/>
      <c r="O6" s="1367"/>
      <c r="P6" s="1368"/>
      <c r="Q6" s="513" t="s">
        <v>320</v>
      </c>
      <c r="R6" s="1131"/>
      <c r="S6" s="1369"/>
      <c r="T6" s="512"/>
      <c r="U6" s="1131"/>
      <c r="V6" s="1364"/>
    </row>
    <row r="7" spans="1:23" s="33" customFormat="1" ht="11.25" customHeight="1" x14ac:dyDescent="0.15">
      <c r="A7" s="519" t="s">
        <v>321</v>
      </c>
      <c r="B7" s="878">
        <v>100125</v>
      </c>
      <c r="C7" s="872">
        <v>26223</v>
      </c>
      <c r="D7" s="872">
        <v>2050</v>
      </c>
      <c r="E7" s="872">
        <v>18884</v>
      </c>
      <c r="F7" s="872">
        <v>22436</v>
      </c>
      <c r="G7" s="871">
        <v>66</v>
      </c>
      <c r="H7" s="871">
        <v>603</v>
      </c>
      <c r="I7" s="872">
        <v>29863</v>
      </c>
      <c r="J7" s="872">
        <v>36086</v>
      </c>
      <c r="K7" s="872">
        <v>2050</v>
      </c>
      <c r="L7" s="872">
        <v>11574</v>
      </c>
      <c r="M7" s="872">
        <v>20314</v>
      </c>
      <c r="N7" s="871">
        <v>46</v>
      </c>
      <c r="O7" s="871">
        <v>556</v>
      </c>
      <c r="P7" s="872">
        <v>1546</v>
      </c>
      <c r="Q7" s="872">
        <v>95322</v>
      </c>
      <c r="R7" s="872">
        <v>17638</v>
      </c>
      <c r="S7" s="871">
        <v>61</v>
      </c>
      <c r="T7" s="872">
        <v>29791</v>
      </c>
      <c r="U7" s="872">
        <v>14017</v>
      </c>
      <c r="V7" s="883">
        <v>48</v>
      </c>
    </row>
    <row r="8" spans="1:23" s="33" customFormat="1" ht="11.25" customHeight="1" x14ac:dyDescent="0.15">
      <c r="A8" s="519"/>
      <c r="B8" s="516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5"/>
    </row>
    <row r="9" spans="1:23" s="33" customFormat="1" ht="11.25" customHeight="1" x14ac:dyDescent="0.15">
      <c r="A9" s="520" t="s">
        <v>322</v>
      </c>
      <c r="B9" s="878">
        <v>16651</v>
      </c>
      <c r="C9" s="872">
        <v>7414</v>
      </c>
      <c r="D9" s="234" t="s">
        <v>865</v>
      </c>
      <c r="E9" s="872">
        <v>5396</v>
      </c>
      <c r="F9" s="871">
        <v>430</v>
      </c>
      <c r="G9" s="234" t="s">
        <v>73</v>
      </c>
      <c r="H9" s="871">
        <v>10</v>
      </c>
      <c r="I9" s="872">
        <v>3401</v>
      </c>
      <c r="J9" s="234" t="s">
        <v>73</v>
      </c>
      <c r="K9" s="234" t="s">
        <v>73</v>
      </c>
      <c r="L9" s="234" t="s">
        <v>73</v>
      </c>
      <c r="M9" s="234" t="s">
        <v>73</v>
      </c>
      <c r="N9" s="234" t="s">
        <v>73</v>
      </c>
      <c r="O9" s="234" t="s">
        <v>73</v>
      </c>
      <c r="P9" s="234" t="s">
        <v>73</v>
      </c>
      <c r="Q9" s="872">
        <v>16613</v>
      </c>
      <c r="R9" s="871">
        <v>392</v>
      </c>
      <c r="S9" s="234" t="s">
        <v>73</v>
      </c>
      <c r="T9" s="234" t="s">
        <v>73</v>
      </c>
      <c r="U9" s="234" t="s">
        <v>73</v>
      </c>
      <c r="V9" s="235" t="s">
        <v>73</v>
      </c>
    </row>
    <row r="10" spans="1:23" s="33" customFormat="1" ht="11.25" customHeight="1" x14ac:dyDescent="0.15">
      <c r="A10" s="520" t="s">
        <v>323</v>
      </c>
      <c r="B10" s="878">
        <v>5311</v>
      </c>
      <c r="C10" s="871">
        <v>210</v>
      </c>
      <c r="D10" s="871">
        <v>8</v>
      </c>
      <c r="E10" s="872">
        <v>1846</v>
      </c>
      <c r="F10" s="872">
        <v>1460</v>
      </c>
      <c r="G10" s="871">
        <v>10</v>
      </c>
      <c r="H10" s="871">
        <v>36</v>
      </c>
      <c r="I10" s="872">
        <v>1741</v>
      </c>
      <c r="J10" s="871">
        <v>586</v>
      </c>
      <c r="K10" s="871">
        <v>8</v>
      </c>
      <c r="L10" s="871">
        <v>336</v>
      </c>
      <c r="M10" s="871">
        <v>213</v>
      </c>
      <c r="N10" s="871">
        <v>2</v>
      </c>
      <c r="O10" s="871">
        <v>8</v>
      </c>
      <c r="P10" s="871">
        <v>19</v>
      </c>
      <c r="Q10" s="872">
        <v>5929</v>
      </c>
      <c r="R10" s="872">
        <v>2081</v>
      </c>
      <c r="S10" s="871">
        <v>7</v>
      </c>
      <c r="T10" s="871">
        <v>692</v>
      </c>
      <c r="U10" s="871">
        <v>320</v>
      </c>
      <c r="V10" s="883">
        <v>1</v>
      </c>
    </row>
    <row r="11" spans="1:23" s="33" customFormat="1" ht="11.25" customHeight="1" x14ac:dyDescent="0.15">
      <c r="A11" s="520" t="s">
        <v>324</v>
      </c>
      <c r="B11" s="878">
        <v>5583</v>
      </c>
      <c r="C11" s="871">
        <v>477</v>
      </c>
      <c r="D11" s="871">
        <v>83</v>
      </c>
      <c r="E11" s="872">
        <v>1294</v>
      </c>
      <c r="F11" s="872">
        <v>1730</v>
      </c>
      <c r="G11" s="871">
        <v>20</v>
      </c>
      <c r="H11" s="871">
        <v>39</v>
      </c>
      <c r="I11" s="872">
        <v>1940</v>
      </c>
      <c r="J11" s="872">
        <v>2498</v>
      </c>
      <c r="K11" s="871">
        <v>83</v>
      </c>
      <c r="L11" s="871">
        <v>920</v>
      </c>
      <c r="M11" s="872">
        <v>1369</v>
      </c>
      <c r="N11" s="871">
        <v>8</v>
      </c>
      <c r="O11" s="871">
        <v>32</v>
      </c>
      <c r="P11" s="871">
        <v>86</v>
      </c>
      <c r="Q11" s="872">
        <v>6419</v>
      </c>
      <c r="R11" s="872">
        <v>2572</v>
      </c>
      <c r="S11" s="871">
        <v>14</v>
      </c>
      <c r="T11" s="872">
        <v>2287</v>
      </c>
      <c r="U11" s="872">
        <v>1159</v>
      </c>
      <c r="V11" s="883">
        <v>7</v>
      </c>
    </row>
    <row r="12" spans="1:23" s="33" customFormat="1" ht="11.25" customHeight="1" x14ac:dyDescent="0.15">
      <c r="A12" s="520" t="s">
        <v>325</v>
      </c>
      <c r="B12" s="878">
        <v>5652</v>
      </c>
      <c r="C12" s="871">
        <v>550</v>
      </c>
      <c r="D12" s="871">
        <v>112</v>
      </c>
      <c r="E12" s="871">
        <v>948</v>
      </c>
      <c r="F12" s="872">
        <v>2115</v>
      </c>
      <c r="G12" s="871">
        <v>4</v>
      </c>
      <c r="H12" s="871">
        <v>50</v>
      </c>
      <c r="I12" s="872">
        <v>1873</v>
      </c>
      <c r="J12" s="872">
        <v>3243</v>
      </c>
      <c r="K12" s="871">
        <v>112</v>
      </c>
      <c r="L12" s="871">
        <v>930</v>
      </c>
      <c r="M12" s="872">
        <v>2074</v>
      </c>
      <c r="N12" s="871">
        <v>4</v>
      </c>
      <c r="O12" s="871">
        <v>48</v>
      </c>
      <c r="P12" s="871">
        <v>75</v>
      </c>
      <c r="Q12" s="872">
        <v>4745</v>
      </c>
      <c r="R12" s="872">
        <v>1210</v>
      </c>
      <c r="S12" s="871">
        <v>2</v>
      </c>
      <c r="T12" s="872">
        <v>2337</v>
      </c>
      <c r="U12" s="872">
        <v>1170</v>
      </c>
      <c r="V12" s="883">
        <v>2</v>
      </c>
    </row>
    <row r="13" spans="1:23" s="33" customFormat="1" ht="11.25" customHeight="1" x14ac:dyDescent="0.15">
      <c r="A13" s="520" t="s">
        <v>326</v>
      </c>
      <c r="B13" s="878">
        <v>5977</v>
      </c>
      <c r="C13" s="871">
        <v>538</v>
      </c>
      <c r="D13" s="871">
        <v>140</v>
      </c>
      <c r="E13" s="872">
        <v>1032</v>
      </c>
      <c r="F13" s="872">
        <v>2249</v>
      </c>
      <c r="G13" s="234" t="s">
        <v>73</v>
      </c>
      <c r="H13" s="871">
        <v>36</v>
      </c>
      <c r="I13" s="872">
        <v>1982</v>
      </c>
      <c r="J13" s="872">
        <v>3530</v>
      </c>
      <c r="K13" s="871">
        <v>140</v>
      </c>
      <c r="L13" s="872">
        <v>1028</v>
      </c>
      <c r="M13" s="872">
        <v>2233</v>
      </c>
      <c r="N13" s="234" t="s">
        <v>73</v>
      </c>
      <c r="O13" s="871">
        <v>36</v>
      </c>
      <c r="P13" s="871">
        <v>93</v>
      </c>
      <c r="Q13" s="872">
        <v>5094</v>
      </c>
      <c r="R13" s="872">
        <v>1362</v>
      </c>
      <c r="S13" s="871">
        <v>4</v>
      </c>
      <c r="T13" s="872">
        <v>2654</v>
      </c>
      <c r="U13" s="872">
        <v>1353</v>
      </c>
      <c r="V13" s="883">
        <v>4</v>
      </c>
    </row>
    <row r="14" spans="1:23" s="33" customFormat="1" ht="11.25" customHeight="1" x14ac:dyDescent="0.15">
      <c r="A14" s="520" t="s">
        <v>327</v>
      </c>
      <c r="B14" s="878">
        <v>6538</v>
      </c>
      <c r="C14" s="871">
        <v>643</v>
      </c>
      <c r="D14" s="871">
        <v>181</v>
      </c>
      <c r="E14" s="872">
        <v>1208</v>
      </c>
      <c r="F14" s="872">
        <v>2375</v>
      </c>
      <c r="G14" s="871">
        <v>5</v>
      </c>
      <c r="H14" s="871">
        <v>42</v>
      </c>
      <c r="I14" s="872">
        <v>2084</v>
      </c>
      <c r="J14" s="872">
        <v>3902</v>
      </c>
      <c r="K14" s="871">
        <v>181</v>
      </c>
      <c r="L14" s="872">
        <v>1206</v>
      </c>
      <c r="M14" s="872">
        <v>2362</v>
      </c>
      <c r="N14" s="871">
        <v>5</v>
      </c>
      <c r="O14" s="871">
        <v>42</v>
      </c>
      <c r="P14" s="871">
        <v>106</v>
      </c>
      <c r="Q14" s="872">
        <v>5682</v>
      </c>
      <c r="R14" s="872">
        <v>1519</v>
      </c>
      <c r="S14" s="871">
        <v>5</v>
      </c>
      <c r="T14" s="872">
        <v>3059</v>
      </c>
      <c r="U14" s="872">
        <v>1519</v>
      </c>
      <c r="V14" s="883">
        <v>5</v>
      </c>
    </row>
    <row r="15" spans="1:23" s="33" customFormat="1" ht="11.25" customHeight="1" x14ac:dyDescent="0.15">
      <c r="A15" s="520" t="s">
        <v>328</v>
      </c>
      <c r="B15" s="878">
        <v>6879</v>
      </c>
      <c r="C15" s="871">
        <v>689</v>
      </c>
      <c r="D15" s="871">
        <v>229</v>
      </c>
      <c r="E15" s="872">
        <v>1270</v>
      </c>
      <c r="F15" s="872">
        <v>2532</v>
      </c>
      <c r="G15" s="871">
        <v>5</v>
      </c>
      <c r="H15" s="871">
        <v>44</v>
      </c>
      <c r="I15" s="872">
        <v>2110</v>
      </c>
      <c r="J15" s="872">
        <v>4196</v>
      </c>
      <c r="K15" s="871">
        <v>229</v>
      </c>
      <c r="L15" s="872">
        <v>1269</v>
      </c>
      <c r="M15" s="872">
        <v>2525</v>
      </c>
      <c r="N15" s="871">
        <v>5</v>
      </c>
      <c r="O15" s="871">
        <v>44</v>
      </c>
      <c r="P15" s="871">
        <v>124</v>
      </c>
      <c r="Q15" s="872">
        <v>6057</v>
      </c>
      <c r="R15" s="872">
        <v>1712</v>
      </c>
      <c r="S15" s="871">
        <v>3</v>
      </c>
      <c r="T15" s="872">
        <v>3379</v>
      </c>
      <c r="U15" s="872">
        <v>1710</v>
      </c>
      <c r="V15" s="883">
        <v>3</v>
      </c>
    </row>
    <row r="16" spans="1:23" s="33" customFormat="1" ht="11.25" customHeight="1" x14ac:dyDescent="0.15">
      <c r="A16" s="520" t="s">
        <v>329</v>
      </c>
      <c r="B16" s="878">
        <v>7445</v>
      </c>
      <c r="C16" s="871">
        <v>860</v>
      </c>
      <c r="D16" s="871">
        <v>214</v>
      </c>
      <c r="E16" s="872">
        <v>1369</v>
      </c>
      <c r="F16" s="872">
        <v>2722</v>
      </c>
      <c r="G16" s="871">
        <v>7</v>
      </c>
      <c r="H16" s="871">
        <v>50</v>
      </c>
      <c r="I16" s="872">
        <v>2223</v>
      </c>
      <c r="J16" s="872">
        <v>4516</v>
      </c>
      <c r="K16" s="871">
        <v>214</v>
      </c>
      <c r="L16" s="872">
        <v>1368</v>
      </c>
      <c r="M16" s="872">
        <v>2717</v>
      </c>
      <c r="N16" s="871">
        <v>7</v>
      </c>
      <c r="O16" s="871">
        <v>50</v>
      </c>
      <c r="P16" s="871">
        <v>160</v>
      </c>
      <c r="Q16" s="872">
        <v>6667</v>
      </c>
      <c r="R16" s="872">
        <v>1944</v>
      </c>
      <c r="S16" s="871">
        <v>7</v>
      </c>
      <c r="T16" s="872">
        <v>3741</v>
      </c>
      <c r="U16" s="872">
        <v>1942</v>
      </c>
      <c r="V16" s="883">
        <v>7</v>
      </c>
    </row>
    <row r="17" spans="1:22" s="33" customFormat="1" ht="11.25" customHeight="1" x14ac:dyDescent="0.15">
      <c r="A17" s="520" t="s">
        <v>330</v>
      </c>
      <c r="B17" s="878">
        <v>6347</v>
      </c>
      <c r="C17" s="871">
        <v>929</v>
      </c>
      <c r="D17" s="871">
        <v>210</v>
      </c>
      <c r="E17" s="872">
        <v>1181</v>
      </c>
      <c r="F17" s="872">
        <v>2174</v>
      </c>
      <c r="G17" s="871">
        <v>5</v>
      </c>
      <c r="H17" s="871">
        <v>48</v>
      </c>
      <c r="I17" s="872">
        <v>1800</v>
      </c>
      <c r="J17" s="872">
        <v>3769</v>
      </c>
      <c r="K17" s="871">
        <v>210</v>
      </c>
      <c r="L17" s="872">
        <v>1179</v>
      </c>
      <c r="M17" s="872">
        <v>2172</v>
      </c>
      <c r="N17" s="871">
        <v>5</v>
      </c>
      <c r="O17" s="871">
        <v>48</v>
      </c>
      <c r="P17" s="871">
        <v>155</v>
      </c>
      <c r="Q17" s="872">
        <v>5698</v>
      </c>
      <c r="R17" s="872">
        <v>1525</v>
      </c>
      <c r="S17" s="871">
        <v>5</v>
      </c>
      <c r="T17" s="872">
        <v>3122</v>
      </c>
      <c r="U17" s="872">
        <v>1525</v>
      </c>
      <c r="V17" s="883">
        <v>5</v>
      </c>
    </row>
    <row r="18" spans="1:22" s="33" customFormat="1" ht="11.25" customHeight="1" x14ac:dyDescent="0.15">
      <c r="A18" s="520" t="s">
        <v>331</v>
      </c>
      <c r="B18" s="878">
        <v>5536</v>
      </c>
      <c r="C18" s="871">
        <v>939</v>
      </c>
      <c r="D18" s="871">
        <v>222</v>
      </c>
      <c r="E18" s="872">
        <v>1059</v>
      </c>
      <c r="F18" s="872">
        <v>1909</v>
      </c>
      <c r="G18" s="871">
        <v>1</v>
      </c>
      <c r="H18" s="871">
        <v>65</v>
      </c>
      <c r="I18" s="872">
        <v>1341</v>
      </c>
      <c r="J18" s="872">
        <v>3424</v>
      </c>
      <c r="K18" s="871">
        <v>222</v>
      </c>
      <c r="L18" s="872">
        <v>1059</v>
      </c>
      <c r="M18" s="872">
        <v>1909</v>
      </c>
      <c r="N18" s="871">
        <v>1</v>
      </c>
      <c r="O18" s="871">
        <v>65</v>
      </c>
      <c r="P18" s="871">
        <v>168</v>
      </c>
      <c r="Q18" s="872">
        <v>5013</v>
      </c>
      <c r="R18" s="872">
        <v>1382</v>
      </c>
      <c r="S18" s="871">
        <v>5</v>
      </c>
      <c r="T18" s="872">
        <v>2900</v>
      </c>
      <c r="U18" s="872">
        <v>1381</v>
      </c>
      <c r="V18" s="883">
        <v>5</v>
      </c>
    </row>
    <row r="19" spans="1:22" s="33" customFormat="1" ht="11.25" customHeight="1" x14ac:dyDescent="0.15">
      <c r="A19" s="520" t="s">
        <v>332</v>
      </c>
      <c r="B19" s="878">
        <v>5224</v>
      </c>
      <c r="C19" s="872">
        <v>1427</v>
      </c>
      <c r="D19" s="871">
        <v>189</v>
      </c>
      <c r="E19" s="871">
        <v>934</v>
      </c>
      <c r="F19" s="872">
        <v>1396</v>
      </c>
      <c r="G19" s="871">
        <v>2</v>
      </c>
      <c r="H19" s="871">
        <v>68</v>
      </c>
      <c r="I19" s="872">
        <v>1208</v>
      </c>
      <c r="J19" s="872">
        <v>2755</v>
      </c>
      <c r="K19" s="871">
        <v>189</v>
      </c>
      <c r="L19" s="871">
        <v>933</v>
      </c>
      <c r="M19" s="872">
        <v>1396</v>
      </c>
      <c r="N19" s="871">
        <v>2</v>
      </c>
      <c r="O19" s="871">
        <v>68</v>
      </c>
      <c r="P19" s="871">
        <v>167</v>
      </c>
      <c r="Q19" s="872">
        <v>4828</v>
      </c>
      <c r="R19" s="871">
        <v>995</v>
      </c>
      <c r="S19" s="871">
        <v>7</v>
      </c>
      <c r="T19" s="872">
        <v>2359</v>
      </c>
      <c r="U19" s="871">
        <v>995</v>
      </c>
      <c r="V19" s="883">
        <v>7</v>
      </c>
    </row>
    <row r="20" spans="1:22" s="33" customFormat="1" ht="11.25" customHeight="1" x14ac:dyDescent="0.15">
      <c r="A20" s="520" t="s">
        <v>333</v>
      </c>
      <c r="B20" s="878">
        <v>5581</v>
      </c>
      <c r="C20" s="872">
        <v>2439</v>
      </c>
      <c r="D20" s="871">
        <v>210</v>
      </c>
      <c r="E20" s="871">
        <v>780</v>
      </c>
      <c r="F20" s="871">
        <v>880</v>
      </c>
      <c r="G20" s="871">
        <v>3</v>
      </c>
      <c r="H20" s="871">
        <v>68</v>
      </c>
      <c r="I20" s="872">
        <v>1201</v>
      </c>
      <c r="J20" s="872">
        <v>2099</v>
      </c>
      <c r="K20" s="871">
        <v>210</v>
      </c>
      <c r="L20" s="871">
        <v>780</v>
      </c>
      <c r="M20" s="871">
        <v>880</v>
      </c>
      <c r="N20" s="871">
        <v>3</v>
      </c>
      <c r="O20" s="871">
        <v>68</v>
      </c>
      <c r="P20" s="871">
        <v>158</v>
      </c>
      <c r="Q20" s="872">
        <v>5328</v>
      </c>
      <c r="R20" s="871">
        <v>629</v>
      </c>
      <c r="S20" s="871">
        <v>1</v>
      </c>
      <c r="T20" s="872">
        <v>1845</v>
      </c>
      <c r="U20" s="871">
        <v>628</v>
      </c>
      <c r="V20" s="883">
        <v>1</v>
      </c>
    </row>
    <row r="21" spans="1:22" s="33" customFormat="1" ht="11.25" customHeight="1" x14ac:dyDescent="0.15">
      <c r="A21" s="520" t="s">
        <v>334</v>
      </c>
      <c r="B21" s="878">
        <v>4375</v>
      </c>
      <c r="C21" s="872">
        <v>2539</v>
      </c>
      <c r="D21" s="871">
        <v>147</v>
      </c>
      <c r="E21" s="871">
        <v>375</v>
      </c>
      <c r="F21" s="871">
        <v>341</v>
      </c>
      <c r="G21" s="871">
        <v>1</v>
      </c>
      <c r="H21" s="871">
        <v>26</v>
      </c>
      <c r="I21" s="871">
        <v>946</v>
      </c>
      <c r="J21" s="872">
        <v>1004</v>
      </c>
      <c r="K21" s="871">
        <v>147</v>
      </c>
      <c r="L21" s="871">
        <v>374</v>
      </c>
      <c r="M21" s="871">
        <v>341</v>
      </c>
      <c r="N21" s="871">
        <v>1</v>
      </c>
      <c r="O21" s="871">
        <v>26</v>
      </c>
      <c r="P21" s="871">
        <v>115</v>
      </c>
      <c r="Q21" s="872">
        <v>4257</v>
      </c>
      <c r="R21" s="871">
        <v>223</v>
      </c>
      <c r="S21" s="871">
        <v>1</v>
      </c>
      <c r="T21" s="871">
        <v>886</v>
      </c>
      <c r="U21" s="871">
        <v>223</v>
      </c>
      <c r="V21" s="883">
        <v>1</v>
      </c>
    </row>
    <row r="22" spans="1:22" s="33" customFormat="1" ht="11.25" customHeight="1" x14ac:dyDescent="0.15">
      <c r="A22" s="520" t="s">
        <v>335</v>
      </c>
      <c r="B22" s="878">
        <v>3097</v>
      </c>
      <c r="C22" s="872">
        <v>2121</v>
      </c>
      <c r="D22" s="871">
        <v>53</v>
      </c>
      <c r="E22" s="871">
        <v>125</v>
      </c>
      <c r="F22" s="871">
        <v>91</v>
      </c>
      <c r="G22" s="871">
        <v>1</v>
      </c>
      <c r="H22" s="871">
        <v>17</v>
      </c>
      <c r="I22" s="871">
        <v>689</v>
      </c>
      <c r="J22" s="871">
        <v>334</v>
      </c>
      <c r="K22" s="871">
        <v>53</v>
      </c>
      <c r="L22" s="871">
        <v>125</v>
      </c>
      <c r="M22" s="871">
        <v>91</v>
      </c>
      <c r="N22" s="871">
        <v>1</v>
      </c>
      <c r="O22" s="871">
        <v>17</v>
      </c>
      <c r="P22" s="871">
        <v>47</v>
      </c>
      <c r="Q22" s="872">
        <v>3071</v>
      </c>
      <c r="R22" s="871">
        <v>66</v>
      </c>
      <c r="S22" s="234" t="s">
        <v>73</v>
      </c>
      <c r="T22" s="871">
        <v>308</v>
      </c>
      <c r="U22" s="871">
        <v>66</v>
      </c>
      <c r="V22" s="235" t="s">
        <v>73</v>
      </c>
    </row>
    <row r="23" spans="1:22" s="33" customFormat="1" ht="11.25" customHeight="1" x14ac:dyDescent="0.15">
      <c r="A23" s="520" t="s">
        <v>336</v>
      </c>
      <c r="B23" s="878">
        <v>2921</v>
      </c>
      <c r="C23" s="872">
        <v>2107</v>
      </c>
      <c r="D23" s="871">
        <v>33</v>
      </c>
      <c r="E23" s="871">
        <v>55</v>
      </c>
      <c r="F23" s="871">
        <v>26</v>
      </c>
      <c r="G23" s="871">
        <v>1</v>
      </c>
      <c r="H23" s="871">
        <v>4</v>
      </c>
      <c r="I23" s="871">
        <v>695</v>
      </c>
      <c r="J23" s="871">
        <v>166</v>
      </c>
      <c r="K23" s="871">
        <v>33</v>
      </c>
      <c r="L23" s="871">
        <v>55</v>
      </c>
      <c r="M23" s="871">
        <v>26</v>
      </c>
      <c r="N23" s="871">
        <v>1</v>
      </c>
      <c r="O23" s="871">
        <v>4</v>
      </c>
      <c r="P23" s="871">
        <v>47</v>
      </c>
      <c r="Q23" s="872">
        <v>2911</v>
      </c>
      <c r="R23" s="871">
        <v>17</v>
      </c>
      <c r="S23" s="234" t="s">
        <v>73</v>
      </c>
      <c r="T23" s="871">
        <v>156</v>
      </c>
      <c r="U23" s="871">
        <v>17</v>
      </c>
      <c r="V23" s="235" t="s">
        <v>73</v>
      </c>
    </row>
    <row r="24" spans="1:22" s="33" customFormat="1" ht="11.25" customHeight="1" x14ac:dyDescent="0.15">
      <c r="A24" s="520" t="s">
        <v>337</v>
      </c>
      <c r="B24" s="878">
        <v>2951</v>
      </c>
      <c r="C24" s="872">
        <v>2341</v>
      </c>
      <c r="D24" s="871">
        <v>19</v>
      </c>
      <c r="E24" s="871">
        <v>12</v>
      </c>
      <c r="F24" s="871">
        <v>6</v>
      </c>
      <c r="G24" s="871">
        <v>1</v>
      </c>
      <c r="H24" s="234" t="s">
        <v>73</v>
      </c>
      <c r="I24" s="871">
        <v>572</v>
      </c>
      <c r="J24" s="871">
        <v>64</v>
      </c>
      <c r="K24" s="871">
        <v>19</v>
      </c>
      <c r="L24" s="871">
        <v>12</v>
      </c>
      <c r="M24" s="871">
        <v>6</v>
      </c>
      <c r="N24" s="871">
        <v>1</v>
      </c>
      <c r="O24" s="234" t="s">
        <v>73</v>
      </c>
      <c r="P24" s="871">
        <v>26</v>
      </c>
      <c r="Q24" s="872">
        <v>2953</v>
      </c>
      <c r="R24" s="871">
        <v>9</v>
      </c>
      <c r="S24" s="234" t="s">
        <v>73</v>
      </c>
      <c r="T24" s="871">
        <v>66</v>
      </c>
      <c r="U24" s="871">
        <v>9</v>
      </c>
      <c r="V24" s="235" t="s">
        <v>73</v>
      </c>
    </row>
    <row r="25" spans="1:22" s="33" customFormat="1" ht="11.25" customHeight="1" x14ac:dyDescent="0.15">
      <c r="A25" s="521" t="s">
        <v>144</v>
      </c>
      <c r="B25" s="879">
        <v>4057</v>
      </c>
      <c r="C25" s="236" t="s">
        <v>73</v>
      </c>
      <c r="D25" s="236" t="s">
        <v>73</v>
      </c>
      <c r="E25" s="236" t="s">
        <v>73</v>
      </c>
      <c r="F25" s="236" t="s">
        <v>73</v>
      </c>
      <c r="G25" s="236" t="s">
        <v>73</v>
      </c>
      <c r="H25" s="236" t="s">
        <v>73</v>
      </c>
      <c r="I25" s="873">
        <v>4057</v>
      </c>
      <c r="J25" s="236" t="s">
        <v>73</v>
      </c>
      <c r="K25" s="236" t="s">
        <v>73</v>
      </c>
      <c r="L25" s="236" t="s">
        <v>73</v>
      </c>
      <c r="M25" s="236" t="s">
        <v>73</v>
      </c>
      <c r="N25" s="236" t="s">
        <v>73</v>
      </c>
      <c r="O25" s="236" t="s">
        <v>73</v>
      </c>
      <c r="P25" s="236" t="s">
        <v>73</v>
      </c>
      <c r="Q25" s="873">
        <v>4057</v>
      </c>
      <c r="R25" s="236" t="s">
        <v>73</v>
      </c>
      <c r="S25" s="236" t="s">
        <v>73</v>
      </c>
      <c r="T25" s="236" t="s">
        <v>73</v>
      </c>
      <c r="U25" s="236" t="s">
        <v>73</v>
      </c>
      <c r="V25" s="237" t="s">
        <v>73</v>
      </c>
    </row>
    <row r="26" spans="1:22" s="33" customFormat="1" ht="11.25" customHeight="1" x14ac:dyDescent="0.15">
      <c r="A26" s="519" t="s">
        <v>5</v>
      </c>
      <c r="B26" s="878">
        <v>48826</v>
      </c>
      <c r="C26" s="872">
        <v>10647</v>
      </c>
      <c r="D26" s="872">
        <v>1168</v>
      </c>
      <c r="E26" s="875">
        <v>9111</v>
      </c>
      <c r="F26" s="875">
        <v>12308</v>
      </c>
      <c r="G26" s="874">
        <v>44</v>
      </c>
      <c r="H26" s="874">
        <v>366</v>
      </c>
      <c r="I26" s="875">
        <v>15182</v>
      </c>
      <c r="J26" s="872">
        <v>18981</v>
      </c>
      <c r="K26" s="872">
        <v>1168</v>
      </c>
      <c r="L26" s="872">
        <v>5330</v>
      </c>
      <c r="M26" s="872">
        <v>11242</v>
      </c>
      <c r="N26" s="871">
        <v>36</v>
      </c>
      <c r="O26" s="874">
        <v>338</v>
      </c>
      <c r="P26" s="874">
        <v>867</v>
      </c>
      <c r="Q26" s="872">
        <v>46476</v>
      </c>
      <c r="R26" s="872">
        <v>9954</v>
      </c>
      <c r="S26" s="874">
        <v>48</v>
      </c>
      <c r="T26" s="872">
        <v>15741</v>
      </c>
      <c r="U26" s="872">
        <v>8000</v>
      </c>
      <c r="V26" s="883">
        <v>38</v>
      </c>
    </row>
    <row r="27" spans="1:22" s="33" customFormat="1" ht="11.25" customHeight="1" x14ac:dyDescent="0.15">
      <c r="A27" s="520" t="s">
        <v>322</v>
      </c>
      <c r="B27" s="878">
        <v>8398</v>
      </c>
      <c r="C27" s="872">
        <v>3793</v>
      </c>
      <c r="D27" s="238" t="s">
        <v>866</v>
      </c>
      <c r="E27" s="872">
        <v>2698</v>
      </c>
      <c r="F27" s="871">
        <v>203</v>
      </c>
      <c r="G27" s="234" t="s">
        <v>73</v>
      </c>
      <c r="H27" s="871">
        <v>5</v>
      </c>
      <c r="I27" s="872">
        <v>1699</v>
      </c>
      <c r="J27" s="234" t="s">
        <v>73</v>
      </c>
      <c r="K27" s="234" t="s">
        <v>73</v>
      </c>
      <c r="L27" s="234" t="s">
        <v>73</v>
      </c>
      <c r="M27" s="234" t="s">
        <v>73</v>
      </c>
      <c r="N27" s="234" t="s">
        <v>73</v>
      </c>
      <c r="O27" s="234" t="s">
        <v>73</v>
      </c>
      <c r="P27" s="234" t="s">
        <v>73</v>
      </c>
      <c r="Q27" s="872">
        <v>8391</v>
      </c>
      <c r="R27" s="871">
        <v>196</v>
      </c>
      <c r="S27" s="234" t="s">
        <v>73</v>
      </c>
      <c r="T27" s="234" t="s">
        <v>73</v>
      </c>
      <c r="U27" s="234" t="s">
        <v>73</v>
      </c>
      <c r="V27" s="235" t="s">
        <v>73</v>
      </c>
    </row>
    <row r="28" spans="1:22" s="33" customFormat="1" ht="11.25" customHeight="1" x14ac:dyDescent="0.15">
      <c r="A28" s="520" t="s">
        <v>323</v>
      </c>
      <c r="B28" s="878">
        <v>2764</v>
      </c>
      <c r="C28" s="871">
        <v>110</v>
      </c>
      <c r="D28" s="880">
        <v>5</v>
      </c>
      <c r="E28" s="872">
        <v>1006</v>
      </c>
      <c r="F28" s="871">
        <v>726</v>
      </c>
      <c r="G28" s="871">
        <v>6</v>
      </c>
      <c r="H28" s="871">
        <v>26</v>
      </c>
      <c r="I28" s="871">
        <v>885</v>
      </c>
      <c r="J28" s="871">
        <v>308</v>
      </c>
      <c r="K28" s="871">
        <v>5</v>
      </c>
      <c r="L28" s="871">
        <v>171</v>
      </c>
      <c r="M28" s="871">
        <v>113</v>
      </c>
      <c r="N28" s="871">
        <v>2</v>
      </c>
      <c r="O28" s="871">
        <v>6</v>
      </c>
      <c r="P28" s="871">
        <v>11</v>
      </c>
      <c r="Q28" s="872">
        <v>3148</v>
      </c>
      <c r="R28" s="872">
        <v>1111</v>
      </c>
      <c r="S28" s="871">
        <v>5</v>
      </c>
      <c r="T28" s="871">
        <v>382</v>
      </c>
      <c r="U28" s="871">
        <v>189</v>
      </c>
      <c r="V28" s="235" t="s">
        <v>73</v>
      </c>
    </row>
    <row r="29" spans="1:22" s="33" customFormat="1" ht="11.25" customHeight="1" x14ac:dyDescent="0.15">
      <c r="A29" s="520" t="s">
        <v>338</v>
      </c>
      <c r="B29" s="878">
        <v>2965</v>
      </c>
      <c r="C29" s="871">
        <v>233</v>
      </c>
      <c r="D29" s="880">
        <v>42</v>
      </c>
      <c r="E29" s="871">
        <v>725</v>
      </c>
      <c r="F29" s="871">
        <v>890</v>
      </c>
      <c r="G29" s="871">
        <v>9</v>
      </c>
      <c r="H29" s="871">
        <v>19</v>
      </c>
      <c r="I29" s="872">
        <v>1047</v>
      </c>
      <c r="J29" s="872">
        <v>1291</v>
      </c>
      <c r="K29" s="871">
        <v>42</v>
      </c>
      <c r="L29" s="871">
        <v>496</v>
      </c>
      <c r="M29" s="871">
        <v>682</v>
      </c>
      <c r="N29" s="871">
        <v>5</v>
      </c>
      <c r="O29" s="871">
        <v>16</v>
      </c>
      <c r="P29" s="871">
        <v>50</v>
      </c>
      <c r="Q29" s="872">
        <v>3550</v>
      </c>
      <c r="R29" s="872">
        <v>1473</v>
      </c>
      <c r="S29" s="871">
        <v>11</v>
      </c>
      <c r="T29" s="872">
        <v>1279</v>
      </c>
      <c r="U29" s="871">
        <v>669</v>
      </c>
      <c r="V29" s="883">
        <v>6</v>
      </c>
    </row>
    <row r="30" spans="1:22" s="33" customFormat="1" ht="11.25" customHeight="1" x14ac:dyDescent="0.15">
      <c r="A30" s="520" t="s">
        <v>339</v>
      </c>
      <c r="B30" s="878">
        <v>2790</v>
      </c>
      <c r="C30" s="871">
        <v>209</v>
      </c>
      <c r="D30" s="880">
        <v>66</v>
      </c>
      <c r="E30" s="871">
        <v>480</v>
      </c>
      <c r="F30" s="872">
        <v>1046</v>
      </c>
      <c r="G30" s="871">
        <v>2</v>
      </c>
      <c r="H30" s="871">
        <v>25</v>
      </c>
      <c r="I30" s="871">
        <v>962</v>
      </c>
      <c r="J30" s="872">
        <v>1622</v>
      </c>
      <c r="K30" s="871">
        <v>66</v>
      </c>
      <c r="L30" s="871">
        <v>468</v>
      </c>
      <c r="M30" s="872">
        <v>1021</v>
      </c>
      <c r="N30" s="871">
        <v>2</v>
      </c>
      <c r="O30" s="871">
        <v>25</v>
      </c>
      <c r="P30" s="871">
        <v>40</v>
      </c>
      <c r="Q30" s="872">
        <v>2408</v>
      </c>
      <c r="R30" s="871">
        <v>664</v>
      </c>
      <c r="S30" s="871">
        <v>2</v>
      </c>
      <c r="T30" s="872">
        <v>1242</v>
      </c>
      <c r="U30" s="871">
        <v>641</v>
      </c>
      <c r="V30" s="883">
        <v>2</v>
      </c>
    </row>
    <row r="31" spans="1:22" s="33" customFormat="1" ht="11.25" customHeight="1" x14ac:dyDescent="0.15">
      <c r="A31" s="520" t="s">
        <v>340</v>
      </c>
      <c r="B31" s="878">
        <v>2854</v>
      </c>
      <c r="C31" s="871">
        <v>139</v>
      </c>
      <c r="D31" s="880">
        <v>69</v>
      </c>
      <c r="E31" s="871">
        <v>471</v>
      </c>
      <c r="F31" s="872">
        <v>1214</v>
      </c>
      <c r="G31" s="234" t="s">
        <v>73</v>
      </c>
      <c r="H31" s="871">
        <v>19</v>
      </c>
      <c r="I31" s="871">
        <v>942</v>
      </c>
      <c r="J31" s="872">
        <v>1805</v>
      </c>
      <c r="K31" s="871">
        <v>69</v>
      </c>
      <c r="L31" s="871">
        <v>468</v>
      </c>
      <c r="M31" s="872">
        <v>1207</v>
      </c>
      <c r="N31" s="234" t="s">
        <v>197</v>
      </c>
      <c r="O31" s="871">
        <v>19</v>
      </c>
      <c r="P31" s="871">
        <v>42</v>
      </c>
      <c r="Q31" s="872">
        <v>2423</v>
      </c>
      <c r="R31" s="871">
        <v>781</v>
      </c>
      <c r="S31" s="871">
        <v>2</v>
      </c>
      <c r="T31" s="872">
        <v>1375</v>
      </c>
      <c r="U31" s="871">
        <v>775</v>
      </c>
      <c r="V31" s="883">
        <v>2</v>
      </c>
    </row>
    <row r="32" spans="1:22" s="33" customFormat="1" ht="11.25" customHeight="1" x14ac:dyDescent="0.15">
      <c r="A32" s="520" t="s">
        <v>341</v>
      </c>
      <c r="B32" s="878">
        <v>3235</v>
      </c>
      <c r="C32" s="871">
        <v>168</v>
      </c>
      <c r="D32" s="880">
        <v>89</v>
      </c>
      <c r="E32" s="871">
        <v>537</v>
      </c>
      <c r="F32" s="872">
        <v>1339</v>
      </c>
      <c r="G32" s="871">
        <v>5</v>
      </c>
      <c r="H32" s="871">
        <v>23</v>
      </c>
      <c r="I32" s="872">
        <v>1074</v>
      </c>
      <c r="J32" s="872">
        <v>2044</v>
      </c>
      <c r="K32" s="871">
        <v>89</v>
      </c>
      <c r="L32" s="871">
        <v>537</v>
      </c>
      <c r="M32" s="872">
        <v>1335</v>
      </c>
      <c r="N32" s="871">
        <v>5</v>
      </c>
      <c r="O32" s="871">
        <v>23</v>
      </c>
      <c r="P32" s="871">
        <v>55</v>
      </c>
      <c r="Q32" s="872">
        <v>2754</v>
      </c>
      <c r="R32" s="871">
        <v>859</v>
      </c>
      <c r="S32" s="871">
        <v>4</v>
      </c>
      <c r="T32" s="872">
        <v>1567</v>
      </c>
      <c r="U32" s="871">
        <v>859</v>
      </c>
      <c r="V32" s="883">
        <v>4</v>
      </c>
    </row>
    <row r="33" spans="1:22" s="33" customFormat="1" ht="11.25" customHeight="1" x14ac:dyDescent="0.15">
      <c r="A33" s="520" t="s">
        <v>342</v>
      </c>
      <c r="B33" s="878">
        <v>3386</v>
      </c>
      <c r="C33" s="871">
        <v>208</v>
      </c>
      <c r="D33" s="880">
        <v>131</v>
      </c>
      <c r="E33" s="871">
        <v>565</v>
      </c>
      <c r="F33" s="872">
        <v>1403</v>
      </c>
      <c r="G33" s="871">
        <v>4</v>
      </c>
      <c r="H33" s="871">
        <v>30</v>
      </c>
      <c r="I33" s="872">
        <v>1045</v>
      </c>
      <c r="J33" s="872">
        <v>2206</v>
      </c>
      <c r="K33" s="871">
        <v>131</v>
      </c>
      <c r="L33" s="871">
        <v>564</v>
      </c>
      <c r="M33" s="872">
        <v>1401</v>
      </c>
      <c r="N33" s="871">
        <v>4</v>
      </c>
      <c r="O33" s="871">
        <v>30</v>
      </c>
      <c r="P33" s="871">
        <v>76</v>
      </c>
      <c r="Q33" s="872">
        <v>2934</v>
      </c>
      <c r="R33" s="871">
        <v>954</v>
      </c>
      <c r="S33" s="871">
        <v>1</v>
      </c>
      <c r="T33" s="872">
        <v>1756</v>
      </c>
      <c r="U33" s="871">
        <v>954</v>
      </c>
      <c r="V33" s="883">
        <v>1</v>
      </c>
    </row>
    <row r="34" spans="1:22" s="33" customFormat="1" ht="11.25" customHeight="1" x14ac:dyDescent="0.15">
      <c r="A34" s="520" t="s">
        <v>343</v>
      </c>
      <c r="B34" s="878">
        <v>3621</v>
      </c>
      <c r="C34" s="871">
        <v>250</v>
      </c>
      <c r="D34" s="880">
        <v>119</v>
      </c>
      <c r="E34" s="871">
        <v>592</v>
      </c>
      <c r="F34" s="872">
        <v>1492</v>
      </c>
      <c r="G34" s="871">
        <v>7</v>
      </c>
      <c r="H34" s="871">
        <v>33</v>
      </c>
      <c r="I34" s="872">
        <v>1128</v>
      </c>
      <c r="J34" s="872">
        <v>2340</v>
      </c>
      <c r="K34" s="871">
        <v>119</v>
      </c>
      <c r="L34" s="871">
        <v>591</v>
      </c>
      <c r="M34" s="872">
        <v>1490</v>
      </c>
      <c r="N34" s="871">
        <v>7</v>
      </c>
      <c r="O34" s="871">
        <v>33</v>
      </c>
      <c r="P34" s="871">
        <v>100</v>
      </c>
      <c r="Q34" s="872">
        <v>3235</v>
      </c>
      <c r="R34" s="872">
        <v>1107</v>
      </c>
      <c r="S34" s="871">
        <v>6</v>
      </c>
      <c r="T34" s="872">
        <v>1954</v>
      </c>
      <c r="U34" s="872">
        <v>1105</v>
      </c>
      <c r="V34" s="883">
        <v>6</v>
      </c>
    </row>
    <row r="35" spans="1:22" s="33" customFormat="1" ht="11.25" customHeight="1" x14ac:dyDescent="0.15">
      <c r="A35" s="520" t="s">
        <v>344</v>
      </c>
      <c r="B35" s="878">
        <v>3043</v>
      </c>
      <c r="C35" s="871">
        <v>283</v>
      </c>
      <c r="D35" s="880">
        <v>119</v>
      </c>
      <c r="E35" s="871">
        <v>479</v>
      </c>
      <c r="F35" s="872">
        <v>1213</v>
      </c>
      <c r="G35" s="871">
        <v>3</v>
      </c>
      <c r="H35" s="871">
        <v>36</v>
      </c>
      <c r="I35" s="871">
        <v>910</v>
      </c>
      <c r="J35" s="872">
        <v>1935</v>
      </c>
      <c r="K35" s="871">
        <v>119</v>
      </c>
      <c r="L35" s="871">
        <v>478</v>
      </c>
      <c r="M35" s="872">
        <v>1211</v>
      </c>
      <c r="N35" s="871">
        <v>3</v>
      </c>
      <c r="O35" s="871">
        <v>36</v>
      </c>
      <c r="P35" s="871">
        <v>88</v>
      </c>
      <c r="Q35" s="872">
        <v>2691</v>
      </c>
      <c r="R35" s="871">
        <v>859</v>
      </c>
      <c r="S35" s="871">
        <v>5</v>
      </c>
      <c r="T35" s="872">
        <v>1585</v>
      </c>
      <c r="U35" s="871">
        <v>859</v>
      </c>
      <c r="V35" s="883">
        <v>5</v>
      </c>
    </row>
    <row r="36" spans="1:22" s="33" customFormat="1" ht="11.25" customHeight="1" x14ac:dyDescent="0.15">
      <c r="A36" s="520" t="s">
        <v>345</v>
      </c>
      <c r="B36" s="878">
        <v>2719</v>
      </c>
      <c r="C36" s="871">
        <v>280</v>
      </c>
      <c r="D36" s="880">
        <v>135</v>
      </c>
      <c r="E36" s="871">
        <v>460</v>
      </c>
      <c r="F36" s="872">
        <v>1077</v>
      </c>
      <c r="G36" s="871">
        <v>1</v>
      </c>
      <c r="H36" s="871">
        <v>38</v>
      </c>
      <c r="I36" s="871">
        <v>728</v>
      </c>
      <c r="J36" s="872">
        <v>1805</v>
      </c>
      <c r="K36" s="871">
        <v>135</v>
      </c>
      <c r="L36" s="871">
        <v>460</v>
      </c>
      <c r="M36" s="872">
        <v>1077</v>
      </c>
      <c r="N36" s="871">
        <v>1</v>
      </c>
      <c r="O36" s="871">
        <v>38</v>
      </c>
      <c r="P36" s="871">
        <v>94</v>
      </c>
      <c r="Q36" s="872">
        <v>2413</v>
      </c>
      <c r="R36" s="871">
        <v>768</v>
      </c>
      <c r="S36" s="871">
        <v>4</v>
      </c>
      <c r="T36" s="872">
        <v>1498</v>
      </c>
      <c r="U36" s="871">
        <v>767</v>
      </c>
      <c r="V36" s="883">
        <v>4</v>
      </c>
    </row>
    <row r="37" spans="1:22" s="33" customFormat="1" ht="11.25" customHeight="1" x14ac:dyDescent="0.15">
      <c r="A37" s="520" t="s">
        <v>346</v>
      </c>
      <c r="B37" s="878">
        <v>2536</v>
      </c>
      <c r="C37" s="871">
        <v>483</v>
      </c>
      <c r="D37" s="880">
        <v>118</v>
      </c>
      <c r="E37" s="871">
        <v>401</v>
      </c>
      <c r="F37" s="871">
        <v>854</v>
      </c>
      <c r="G37" s="871">
        <v>2</v>
      </c>
      <c r="H37" s="871">
        <v>42</v>
      </c>
      <c r="I37" s="871">
        <v>636</v>
      </c>
      <c r="J37" s="872">
        <v>1506</v>
      </c>
      <c r="K37" s="871">
        <v>118</v>
      </c>
      <c r="L37" s="871">
        <v>400</v>
      </c>
      <c r="M37" s="871">
        <v>854</v>
      </c>
      <c r="N37" s="871">
        <v>2</v>
      </c>
      <c r="O37" s="871">
        <v>42</v>
      </c>
      <c r="P37" s="871">
        <v>90</v>
      </c>
      <c r="Q37" s="872">
        <v>2259</v>
      </c>
      <c r="R37" s="871">
        <v>573</v>
      </c>
      <c r="S37" s="871">
        <v>6</v>
      </c>
      <c r="T37" s="872">
        <v>1229</v>
      </c>
      <c r="U37" s="871">
        <v>573</v>
      </c>
      <c r="V37" s="883">
        <v>6</v>
      </c>
    </row>
    <row r="38" spans="1:22" s="33" customFormat="1" ht="11.25" customHeight="1" x14ac:dyDescent="0.15">
      <c r="A38" s="520" t="s">
        <v>347</v>
      </c>
      <c r="B38" s="878">
        <v>2696</v>
      </c>
      <c r="C38" s="871">
        <v>960</v>
      </c>
      <c r="D38" s="880">
        <v>125</v>
      </c>
      <c r="E38" s="871">
        <v>379</v>
      </c>
      <c r="F38" s="871">
        <v>554</v>
      </c>
      <c r="G38" s="871">
        <v>2</v>
      </c>
      <c r="H38" s="871">
        <v>37</v>
      </c>
      <c r="I38" s="871">
        <v>639</v>
      </c>
      <c r="J38" s="872">
        <v>1190</v>
      </c>
      <c r="K38" s="871">
        <v>125</v>
      </c>
      <c r="L38" s="871">
        <v>379</v>
      </c>
      <c r="M38" s="871">
        <v>554</v>
      </c>
      <c r="N38" s="871">
        <v>2</v>
      </c>
      <c r="O38" s="871">
        <v>37</v>
      </c>
      <c r="P38" s="871">
        <v>93</v>
      </c>
      <c r="Q38" s="872">
        <v>2534</v>
      </c>
      <c r="R38" s="871">
        <v>393</v>
      </c>
      <c r="S38" s="871">
        <v>1</v>
      </c>
      <c r="T38" s="872">
        <v>1028</v>
      </c>
      <c r="U38" s="871">
        <v>393</v>
      </c>
      <c r="V38" s="883">
        <v>1</v>
      </c>
    </row>
    <row r="39" spans="1:22" s="33" customFormat="1" ht="11.25" customHeight="1" x14ac:dyDescent="0.15">
      <c r="A39" s="520" t="s">
        <v>348</v>
      </c>
      <c r="B39" s="878">
        <v>2011</v>
      </c>
      <c r="C39" s="872">
        <v>1037</v>
      </c>
      <c r="D39" s="880">
        <v>92</v>
      </c>
      <c r="E39" s="871">
        <v>195</v>
      </c>
      <c r="F39" s="871">
        <v>210</v>
      </c>
      <c r="G39" s="871">
        <v>1</v>
      </c>
      <c r="H39" s="871">
        <v>17</v>
      </c>
      <c r="I39" s="871">
        <v>459</v>
      </c>
      <c r="J39" s="871">
        <v>578</v>
      </c>
      <c r="K39" s="871">
        <v>92</v>
      </c>
      <c r="L39" s="871">
        <v>195</v>
      </c>
      <c r="M39" s="871">
        <v>210</v>
      </c>
      <c r="N39" s="871">
        <v>1</v>
      </c>
      <c r="O39" s="871">
        <v>17</v>
      </c>
      <c r="P39" s="871">
        <v>63</v>
      </c>
      <c r="Q39" s="872">
        <v>1951</v>
      </c>
      <c r="R39" s="871">
        <v>150</v>
      </c>
      <c r="S39" s="871">
        <v>1</v>
      </c>
      <c r="T39" s="871">
        <v>518</v>
      </c>
      <c r="U39" s="871">
        <v>150</v>
      </c>
      <c r="V39" s="883">
        <v>1</v>
      </c>
    </row>
    <row r="40" spans="1:22" s="33" customFormat="1" ht="11.25" customHeight="1" x14ac:dyDescent="0.15">
      <c r="A40" s="520" t="s">
        <v>209</v>
      </c>
      <c r="B40" s="878">
        <v>1375</v>
      </c>
      <c r="C40" s="871">
        <v>911</v>
      </c>
      <c r="D40" s="880">
        <v>29</v>
      </c>
      <c r="E40" s="871">
        <v>76</v>
      </c>
      <c r="F40" s="871">
        <v>65</v>
      </c>
      <c r="G40" s="871">
        <v>1</v>
      </c>
      <c r="H40" s="871">
        <v>12</v>
      </c>
      <c r="I40" s="871">
        <v>281</v>
      </c>
      <c r="J40" s="871">
        <v>209</v>
      </c>
      <c r="K40" s="871">
        <v>29</v>
      </c>
      <c r="L40" s="871">
        <v>76</v>
      </c>
      <c r="M40" s="871">
        <v>65</v>
      </c>
      <c r="N40" s="871">
        <v>1</v>
      </c>
      <c r="O40" s="871">
        <v>12</v>
      </c>
      <c r="P40" s="871">
        <v>26</v>
      </c>
      <c r="Q40" s="872">
        <v>1359</v>
      </c>
      <c r="R40" s="871">
        <v>50</v>
      </c>
      <c r="S40" s="234" t="s">
        <v>73</v>
      </c>
      <c r="T40" s="871">
        <v>193</v>
      </c>
      <c r="U40" s="871">
        <v>50</v>
      </c>
      <c r="V40" s="235" t="s">
        <v>73</v>
      </c>
    </row>
    <row r="41" spans="1:22" s="33" customFormat="1" ht="11.25" customHeight="1" x14ac:dyDescent="0.15">
      <c r="A41" s="520" t="s">
        <v>210</v>
      </c>
      <c r="B41" s="878">
        <v>1213</v>
      </c>
      <c r="C41" s="871">
        <v>844</v>
      </c>
      <c r="D41" s="880">
        <v>20</v>
      </c>
      <c r="E41" s="871">
        <v>38</v>
      </c>
      <c r="F41" s="871">
        <v>17</v>
      </c>
      <c r="G41" s="234" t="s">
        <v>73</v>
      </c>
      <c r="H41" s="871">
        <v>4</v>
      </c>
      <c r="I41" s="871">
        <v>290</v>
      </c>
      <c r="J41" s="871">
        <v>105</v>
      </c>
      <c r="K41" s="871">
        <v>20</v>
      </c>
      <c r="L41" s="871">
        <v>38</v>
      </c>
      <c r="M41" s="871">
        <v>17</v>
      </c>
      <c r="N41" s="234" t="s">
        <v>73</v>
      </c>
      <c r="O41" s="871">
        <v>4</v>
      </c>
      <c r="P41" s="871">
        <v>26</v>
      </c>
      <c r="Q41" s="872">
        <v>1207</v>
      </c>
      <c r="R41" s="871">
        <v>11</v>
      </c>
      <c r="S41" s="234" t="s">
        <v>73</v>
      </c>
      <c r="T41" s="871">
        <v>99</v>
      </c>
      <c r="U41" s="871">
        <v>11</v>
      </c>
      <c r="V41" s="235" t="s">
        <v>73</v>
      </c>
    </row>
    <row r="42" spans="1:22" s="33" customFormat="1" ht="11.25" customHeight="1" x14ac:dyDescent="0.15">
      <c r="A42" s="520" t="s">
        <v>337</v>
      </c>
      <c r="B42" s="877">
        <v>964</v>
      </c>
      <c r="C42" s="871">
        <v>739</v>
      </c>
      <c r="D42" s="880">
        <v>9</v>
      </c>
      <c r="E42" s="871">
        <v>9</v>
      </c>
      <c r="F42" s="871">
        <v>5</v>
      </c>
      <c r="G42" s="871">
        <v>1</v>
      </c>
      <c r="H42" s="234" t="s">
        <v>73</v>
      </c>
      <c r="I42" s="871">
        <v>201</v>
      </c>
      <c r="J42" s="871">
        <v>37</v>
      </c>
      <c r="K42" s="871">
        <v>9</v>
      </c>
      <c r="L42" s="871">
        <v>9</v>
      </c>
      <c r="M42" s="871">
        <v>5</v>
      </c>
      <c r="N42" s="871">
        <v>1</v>
      </c>
      <c r="O42" s="234" t="s">
        <v>73</v>
      </c>
      <c r="P42" s="871">
        <v>13</v>
      </c>
      <c r="Q42" s="871">
        <v>963</v>
      </c>
      <c r="R42" s="871">
        <v>5</v>
      </c>
      <c r="S42" s="234" t="s">
        <v>73</v>
      </c>
      <c r="T42" s="871">
        <v>36</v>
      </c>
      <c r="U42" s="871">
        <v>5</v>
      </c>
      <c r="V42" s="235" t="s">
        <v>73</v>
      </c>
    </row>
    <row r="43" spans="1:22" s="33" customFormat="1" ht="11.25" customHeight="1" x14ac:dyDescent="0.15">
      <c r="A43" s="520" t="s">
        <v>144</v>
      </c>
      <c r="B43" s="879">
        <v>2256</v>
      </c>
      <c r="C43" s="236" t="s">
        <v>73</v>
      </c>
      <c r="D43" s="239" t="s">
        <v>73</v>
      </c>
      <c r="E43" s="236" t="s">
        <v>73</v>
      </c>
      <c r="F43" s="236" t="s">
        <v>73</v>
      </c>
      <c r="G43" s="236" t="s">
        <v>73</v>
      </c>
      <c r="H43" s="236" t="s">
        <v>73</v>
      </c>
      <c r="I43" s="873">
        <v>2256</v>
      </c>
      <c r="J43" s="236" t="s">
        <v>73</v>
      </c>
      <c r="K43" s="236" t="s">
        <v>73</v>
      </c>
      <c r="L43" s="236" t="s">
        <v>73</v>
      </c>
      <c r="M43" s="236" t="s">
        <v>73</v>
      </c>
      <c r="N43" s="236" t="s">
        <v>73</v>
      </c>
      <c r="O43" s="236" t="s">
        <v>831</v>
      </c>
      <c r="P43" s="236" t="s">
        <v>73</v>
      </c>
      <c r="Q43" s="873">
        <v>2256</v>
      </c>
      <c r="R43" s="236" t="s">
        <v>73</v>
      </c>
      <c r="S43" s="236" t="s">
        <v>73</v>
      </c>
      <c r="T43" s="236" t="s">
        <v>73</v>
      </c>
      <c r="U43" s="236" t="s">
        <v>73</v>
      </c>
      <c r="V43" s="237" t="s">
        <v>73</v>
      </c>
    </row>
    <row r="44" spans="1:22" s="33" customFormat="1" ht="11.25" customHeight="1" x14ac:dyDescent="0.15">
      <c r="A44" s="423" t="s">
        <v>6</v>
      </c>
      <c r="B44" s="881">
        <v>51299</v>
      </c>
      <c r="C44" s="875">
        <v>15576</v>
      </c>
      <c r="D44" s="874">
        <v>882</v>
      </c>
      <c r="E44" s="875">
        <v>9773</v>
      </c>
      <c r="F44" s="875">
        <v>10128</v>
      </c>
      <c r="G44" s="874">
        <v>22</v>
      </c>
      <c r="H44" s="874">
        <v>237</v>
      </c>
      <c r="I44" s="875">
        <v>14681</v>
      </c>
      <c r="J44" s="875">
        <v>17105</v>
      </c>
      <c r="K44" s="874">
        <v>882</v>
      </c>
      <c r="L44" s="875">
        <v>6244</v>
      </c>
      <c r="M44" s="875">
        <v>9072</v>
      </c>
      <c r="N44" s="874">
        <v>10</v>
      </c>
      <c r="O44" s="874">
        <v>218</v>
      </c>
      <c r="P44" s="874">
        <v>679</v>
      </c>
      <c r="Q44" s="875">
        <v>48846</v>
      </c>
      <c r="R44" s="875">
        <v>7684</v>
      </c>
      <c r="S44" s="874">
        <v>13</v>
      </c>
      <c r="T44" s="875">
        <v>14050</v>
      </c>
      <c r="U44" s="875">
        <v>6017</v>
      </c>
      <c r="V44" s="884">
        <v>10</v>
      </c>
    </row>
    <row r="45" spans="1:22" s="33" customFormat="1" ht="11.25" customHeight="1" x14ac:dyDescent="0.15">
      <c r="A45" s="520" t="s">
        <v>322</v>
      </c>
      <c r="B45" s="878">
        <v>8253</v>
      </c>
      <c r="C45" s="872">
        <v>3621</v>
      </c>
      <c r="D45" s="234" t="s">
        <v>73</v>
      </c>
      <c r="E45" s="872">
        <v>2698</v>
      </c>
      <c r="F45" s="871">
        <v>227</v>
      </c>
      <c r="G45" s="234" t="s">
        <v>73</v>
      </c>
      <c r="H45" s="871">
        <v>5</v>
      </c>
      <c r="I45" s="872">
        <v>1702</v>
      </c>
      <c r="J45" s="234" t="s">
        <v>73</v>
      </c>
      <c r="K45" s="234" t="s">
        <v>73</v>
      </c>
      <c r="L45" s="234" t="s">
        <v>73</v>
      </c>
      <c r="M45" s="234" t="s">
        <v>73</v>
      </c>
      <c r="N45" s="234" t="s">
        <v>73</v>
      </c>
      <c r="O45" s="234" t="s">
        <v>73</v>
      </c>
      <c r="P45" s="234" t="s">
        <v>73</v>
      </c>
      <c r="Q45" s="872">
        <v>8222</v>
      </c>
      <c r="R45" s="871">
        <v>196</v>
      </c>
      <c r="S45" s="234" t="s">
        <v>73</v>
      </c>
      <c r="T45" s="234" t="s">
        <v>73</v>
      </c>
      <c r="U45" s="234" t="s">
        <v>73</v>
      </c>
      <c r="V45" s="235" t="s">
        <v>73</v>
      </c>
    </row>
    <row r="46" spans="1:22" s="33" customFormat="1" ht="11.25" customHeight="1" x14ac:dyDescent="0.15">
      <c r="A46" s="520" t="s">
        <v>323</v>
      </c>
      <c r="B46" s="878">
        <v>2547</v>
      </c>
      <c r="C46" s="871">
        <v>100</v>
      </c>
      <c r="D46" s="871">
        <v>3</v>
      </c>
      <c r="E46" s="871">
        <v>840</v>
      </c>
      <c r="F46" s="871">
        <v>734</v>
      </c>
      <c r="G46" s="871">
        <v>4</v>
      </c>
      <c r="H46" s="871">
        <v>10</v>
      </c>
      <c r="I46" s="871">
        <v>856</v>
      </c>
      <c r="J46" s="871">
        <v>278</v>
      </c>
      <c r="K46" s="871">
        <v>3</v>
      </c>
      <c r="L46" s="871">
        <v>165</v>
      </c>
      <c r="M46" s="871">
        <v>100</v>
      </c>
      <c r="N46" s="234" t="s">
        <v>73</v>
      </c>
      <c r="O46" s="871">
        <v>2</v>
      </c>
      <c r="P46" s="871">
        <v>8</v>
      </c>
      <c r="Q46" s="872">
        <v>2781</v>
      </c>
      <c r="R46" s="871">
        <v>970</v>
      </c>
      <c r="S46" s="871">
        <v>2</v>
      </c>
      <c r="T46" s="871">
        <v>310</v>
      </c>
      <c r="U46" s="871">
        <v>131</v>
      </c>
      <c r="V46" s="883">
        <v>1</v>
      </c>
    </row>
    <row r="47" spans="1:22" s="33" customFormat="1" ht="11.25" customHeight="1" x14ac:dyDescent="0.15">
      <c r="A47" s="520" t="s">
        <v>338</v>
      </c>
      <c r="B47" s="878">
        <v>2618</v>
      </c>
      <c r="C47" s="871">
        <v>244</v>
      </c>
      <c r="D47" s="871">
        <v>41</v>
      </c>
      <c r="E47" s="871">
        <v>569</v>
      </c>
      <c r="F47" s="871">
        <v>840</v>
      </c>
      <c r="G47" s="871">
        <v>11</v>
      </c>
      <c r="H47" s="871">
        <v>20</v>
      </c>
      <c r="I47" s="871">
        <v>893</v>
      </c>
      <c r="J47" s="872">
        <v>1207</v>
      </c>
      <c r="K47" s="871">
        <v>41</v>
      </c>
      <c r="L47" s="871">
        <v>424</v>
      </c>
      <c r="M47" s="871">
        <v>687</v>
      </c>
      <c r="N47" s="871">
        <v>3</v>
      </c>
      <c r="O47" s="871">
        <v>16</v>
      </c>
      <c r="P47" s="871">
        <v>36</v>
      </c>
      <c r="Q47" s="872">
        <v>2869</v>
      </c>
      <c r="R47" s="872">
        <v>1099</v>
      </c>
      <c r="S47" s="871">
        <v>3</v>
      </c>
      <c r="T47" s="872">
        <v>1008</v>
      </c>
      <c r="U47" s="871">
        <v>490</v>
      </c>
      <c r="V47" s="883">
        <v>1</v>
      </c>
    </row>
    <row r="48" spans="1:22" s="33" customFormat="1" ht="11.25" customHeight="1" x14ac:dyDescent="0.15">
      <c r="A48" s="520" t="s">
        <v>339</v>
      </c>
      <c r="B48" s="878">
        <v>2862</v>
      </c>
      <c r="C48" s="871">
        <v>341</v>
      </c>
      <c r="D48" s="871">
        <v>46</v>
      </c>
      <c r="E48" s="871">
        <v>468</v>
      </c>
      <c r="F48" s="872">
        <v>1069</v>
      </c>
      <c r="G48" s="871">
        <v>2</v>
      </c>
      <c r="H48" s="871">
        <v>25</v>
      </c>
      <c r="I48" s="871">
        <v>911</v>
      </c>
      <c r="J48" s="872">
        <v>1621</v>
      </c>
      <c r="K48" s="871">
        <v>46</v>
      </c>
      <c r="L48" s="871">
        <v>462</v>
      </c>
      <c r="M48" s="872">
        <v>1053</v>
      </c>
      <c r="N48" s="871">
        <v>2</v>
      </c>
      <c r="O48" s="871">
        <v>23</v>
      </c>
      <c r="P48" s="871">
        <v>35</v>
      </c>
      <c r="Q48" s="872">
        <v>2337</v>
      </c>
      <c r="R48" s="871">
        <v>546</v>
      </c>
      <c r="S48" s="234" t="s">
        <v>73</v>
      </c>
      <c r="T48" s="872">
        <v>1095</v>
      </c>
      <c r="U48" s="871">
        <v>529</v>
      </c>
      <c r="V48" s="235" t="s">
        <v>197</v>
      </c>
    </row>
    <row r="49" spans="1:22" s="33" customFormat="1" ht="11.25" customHeight="1" x14ac:dyDescent="0.15">
      <c r="A49" s="520" t="s">
        <v>340</v>
      </c>
      <c r="B49" s="878">
        <v>3123</v>
      </c>
      <c r="C49" s="871">
        <v>399</v>
      </c>
      <c r="D49" s="871">
        <v>71</v>
      </c>
      <c r="E49" s="871">
        <v>561</v>
      </c>
      <c r="F49" s="872">
        <v>1035</v>
      </c>
      <c r="G49" s="234" t="s">
        <v>73</v>
      </c>
      <c r="H49" s="871">
        <v>17</v>
      </c>
      <c r="I49" s="872">
        <v>1040</v>
      </c>
      <c r="J49" s="872">
        <v>1725</v>
      </c>
      <c r="K49" s="871">
        <v>71</v>
      </c>
      <c r="L49" s="871">
        <v>560</v>
      </c>
      <c r="M49" s="872">
        <v>1026</v>
      </c>
      <c r="N49" s="234" t="s">
        <v>73</v>
      </c>
      <c r="O49" s="871">
        <v>17</v>
      </c>
      <c r="P49" s="871">
        <v>51</v>
      </c>
      <c r="Q49" s="872">
        <v>2671</v>
      </c>
      <c r="R49" s="871">
        <v>581</v>
      </c>
      <c r="S49" s="871">
        <v>2</v>
      </c>
      <c r="T49" s="872">
        <v>1279</v>
      </c>
      <c r="U49" s="871">
        <v>578</v>
      </c>
      <c r="V49" s="883">
        <v>2</v>
      </c>
    </row>
    <row r="50" spans="1:22" s="33" customFormat="1" ht="11.25" customHeight="1" x14ac:dyDescent="0.15">
      <c r="A50" s="520" t="s">
        <v>341</v>
      </c>
      <c r="B50" s="878">
        <v>3303</v>
      </c>
      <c r="C50" s="871">
        <v>475</v>
      </c>
      <c r="D50" s="871">
        <v>92</v>
      </c>
      <c r="E50" s="871">
        <v>671</v>
      </c>
      <c r="F50" s="872">
        <v>1036</v>
      </c>
      <c r="G50" s="234" t="s">
        <v>73</v>
      </c>
      <c r="H50" s="871">
        <v>19</v>
      </c>
      <c r="I50" s="872">
        <v>1010</v>
      </c>
      <c r="J50" s="872">
        <v>1858</v>
      </c>
      <c r="K50" s="871">
        <v>92</v>
      </c>
      <c r="L50" s="871">
        <v>669</v>
      </c>
      <c r="M50" s="872">
        <v>1027</v>
      </c>
      <c r="N50" s="234" t="s">
        <v>73</v>
      </c>
      <c r="O50" s="871">
        <v>19</v>
      </c>
      <c r="P50" s="871">
        <v>51</v>
      </c>
      <c r="Q50" s="872">
        <v>2928</v>
      </c>
      <c r="R50" s="871">
        <v>660</v>
      </c>
      <c r="S50" s="871">
        <v>1</v>
      </c>
      <c r="T50" s="872">
        <v>1492</v>
      </c>
      <c r="U50" s="871">
        <v>660</v>
      </c>
      <c r="V50" s="883">
        <v>1</v>
      </c>
    </row>
    <row r="51" spans="1:22" s="33" customFormat="1" ht="11.25" customHeight="1" x14ac:dyDescent="0.15">
      <c r="A51" s="520" t="s">
        <v>342</v>
      </c>
      <c r="B51" s="878">
        <v>3493</v>
      </c>
      <c r="C51" s="871">
        <v>481</v>
      </c>
      <c r="D51" s="871">
        <v>98</v>
      </c>
      <c r="E51" s="871">
        <v>705</v>
      </c>
      <c r="F51" s="872">
        <v>1129</v>
      </c>
      <c r="G51" s="871">
        <v>1</v>
      </c>
      <c r="H51" s="871">
        <v>14</v>
      </c>
      <c r="I51" s="872">
        <v>1065</v>
      </c>
      <c r="J51" s="872">
        <v>1990</v>
      </c>
      <c r="K51" s="871">
        <v>98</v>
      </c>
      <c r="L51" s="871">
        <v>705</v>
      </c>
      <c r="M51" s="872">
        <v>1124</v>
      </c>
      <c r="N51" s="871">
        <v>1</v>
      </c>
      <c r="O51" s="871">
        <v>14</v>
      </c>
      <c r="P51" s="871">
        <v>48</v>
      </c>
      <c r="Q51" s="872">
        <v>3123</v>
      </c>
      <c r="R51" s="871">
        <v>758</v>
      </c>
      <c r="S51" s="871">
        <v>2</v>
      </c>
      <c r="T51" s="872">
        <v>1623</v>
      </c>
      <c r="U51" s="871">
        <v>756</v>
      </c>
      <c r="V51" s="883">
        <v>2</v>
      </c>
    </row>
    <row r="52" spans="1:22" s="33" customFormat="1" ht="11.25" customHeight="1" x14ac:dyDescent="0.15">
      <c r="A52" s="520" t="s">
        <v>343</v>
      </c>
      <c r="B52" s="878">
        <v>3824</v>
      </c>
      <c r="C52" s="871">
        <v>610</v>
      </c>
      <c r="D52" s="871">
        <v>95</v>
      </c>
      <c r="E52" s="871">
        <v>777</v>
      </c>
      <c r="F52" s="872">
        <v>1230</v>
      </c>
      <c r="G52" s="234" t="s">
        <v>73</v>
      </c>
      <c r="H52" s="871">
        <v>17</v>
      </c>
      <c r="I52" s="872">
        <v>1095</v>
      </c>
      <c r="J52" s="872">
        <v>2176</v>
      </c>
      <c r="K52" s="871">
        <v>95</v>
      </c>
      <c r="L52" s="871">
        <v>777</v>
      </c>
      <c r="M52" s="872">
        <v>1227</v>
      </c>
      <c r="N52" s="234" t="s">
        <v>73</v>
      </c>
      <c r="O52" s="871">
        <v>17</v>
      </c>
      <c r="P52" s="871">
        <v>60</v>
      </c>
      <c r="Q52" s="872">
        <v>3432</v>
      </c>
      <c r="R52" s="871">
        <v>837</v>
      </c>
      <c r="S52" s="871">
        <v>1</v>
      </c>
      <c r="T52" s="872">
        <v>1787</v>
      </c>
      <c r="U52" s="871">
        <v>837</v>
      </c>
      <c r="V52" s="883">
        <v>1</v>
      </c>
    </row>
    <row r="53" spans="1:22" s="33" customFormat="1" ht="11.25" customHeight="1" x14ac:dyDescent="0.15">
      <c r="A53" s="520" t="s">
        <v>344</v>
      </c>
      <c r="B53" s="878">
        <v>3304</v>
      </c>
      <c r="C53" s="871">
        <v>646</v>
      </c>
      <c r="D53" s="871">
        <v>91</v>
      </c>
      <c r="E53" s="871">
        <v>702</v>
      </c>
      <c r="F53" s="871">
        <v>961</v>
      </c>
      <c r="G53" s="871">
        <v>2</v>
      </c>
      <c r="H53" s="871">
        <v>12</v>
      </c>
      <c r="I53" s="871">
        <v>890</v>
      </c>
      <c r="J53" s="872">
        <v>1834</v>
      </c>
      <c r="K53" s="871">
        <v>91</v>
      </c>
      <c r="L53" s="871">
        <v>701</v>
      </c>
      <c r="M53" s="871">
        <v>961</v>
      </c>
      <c r="N53" s="871">
        <v>2</v>
      </c>
      <c r="O53" s="871">
        <v>12</v>
      </c>
      <c r="P53" s="871">
        <v>67</v>
      </c>
      <c r="Q53" s="872">
        <v>3007</v>
      </c>
      <c r="R53" s="871">
        <v>666</v>
      </c>
      <c r="S53" s="234" t="s">
        <v>73</v>
      </c>
      <c r="T53" s="872">
        <v>1537</v>
      </c>
      <c r="U53" s="871">
        <v>666</v>
      </c>
      <c r="V53" s="235" t="s">
        <v>73</v>
      </c>
    </row>
    <row r="54" spans="1:22" s="33" customFormat="1" ht="11.25" customHeight="1" x14ac:dyDescent="0.15">
      <c r="A54" s="520" t="s">
        <v>345</v>
      </c>
      <c r="B54" s="878">
        <v>2817</v>
      </c>
      <c r="C54" s="871">
        <v>659</v>
      </c>
      <c r="D54" s="871">
        <v>87</v>
      </c>
      <c r="E54" s="871">
        <v>599</v>
      </c>
      <c r="F54" s="871">
        <v>832</v>
      </c>
      <c r="G54" s="234" t="s">
        <v>73</v>
      </c>
      <c r="H54" s="871">
        <v>27</v>
      </c>
      <c r="I54" s="871">
        <v>613</v>
      </c>
      <c r="J54" s="872">
        <v>1619</v>
      </c>
      <c r="K54" s="871">
        <v>87</v>
      </c>
      <c r="L54" s="871">
        <v>599</v>
      </c>
      <c r="M54" s="871">
        <v>832</v>
      </c>
      <c r="N54" s="234" t="s">
        <v>73</v>
      </c>
      <c r="O54" s="871">
        <v>27</v>
      </c>
      <c r="P54" s="871">
        <v>74</v>
      </c>
      <c r="Q54" s="872">
        <v>2600</v>
      </c>
      <c r="R54" s="871">
        <v>614</v>
      </c>
      <c r="S54" s="871">
        <v>1</v>
      </c>
      <c r="T54" s="872">
        <v>1402</v>
      </c>
      <c r="U54" s="871">
        <v>614</v>
      </c>
      <c r="V54" s="883">
        <v>1</v>
      </c>
    </row>
    <row r="55" spans="1:22" s="33" customFormat="1" ht="11.25" customHeight="1" x14ac:dyDescent="0.15">
      <c r="A55" s="520" t="s">
        <v>346</v>
      </c>
      <c r="B55" s="878">
        <v>2688</v>
      </c>
      <c r="C55" s="871">
        <v>944</v>
      </c>
      <c r="D55" s="871">
        <v>71</v>
      </c>
      <c r="E55" s="871">
        <v>533</v>
      </c>
      <c r="F55" s="871">
        <v>542</v>
      </c>
      <c r="G55" s="234" t="s">
        <v>73</v>
      </c>
      <c r="H55" s="871">
        <v>26</v>
      </c>
      <c r="I55" s="871">
        <v>572</v>
      </c>
      <c r="J55" s="872">
        <v>1249</v>
      </c>
      <c r="K55" s="871">
        <v>71</v>
      </c>
      <c r="L55" s="871">
        <v>533</v>
      </c>
      <c r="M55" s="871">
        <v>542</v>
      </c>
      <c r="N55" s="234" t="s">
        <v>73</v>
      </c>
      <c r="O55" s="871">
        <v>26</v>
      </c>
      <c r="P55" s="871">
        <v>77</v>
      </c>
      <c r="Q55" s="872">
        <v>2569</v>
      </c>
      <c r="R55" s="871">
        <v>422</v>
      </c>
      <c r="S55" s="871">
        <v>1</v>
      </c>
      <c r="T55" s="872">
        <v>1130</v>
      </c>
      <c r="U55" s="871">
        <v>422</v>
      </c>
      <c r="V55" s="883">
        <v>1</v>
      </c>
    </row>
    <row r="56" spans="1:22" s="33" customFormat="1" ht="11.25" customHeight="1" x14ac:dyDescent="0.15">
      <c r="A56" s="520" t="s">
        <v>347</v>
      </c>
      <c r="B56" s="878">
        <v>2885</v>
      </c>
      <c r="C56" s="872">
        <v>1479</v>
      </c>
      <c r="D56" s="871">
        <v>85</v>
      </c>
      <c r="E56" s="871">
        <v>401</v>
      </c>
      <c r="F56" s="871">
        <v>326</v>
      </c>
      <c r="G56" s="871">
        <v>1</v>
      </c>
      <c r="H56" s="871">
        <v>31</v>
      </c>
      <c r="I56" s="871">
        <v>562</v>
      </c>
      <c r="J56" s="871">
        <v>909</v>
      </c>
      <c r="K56" s="871">
        <v>85</v>
      </c>
      <c r="L56" s="871">
        <v>401</v>
      </c>
      <c r="M56" s="871">
        <v>326</v>
      </c>
      <c r="N56" s="871">
        <v>1</v>
      </c>
      <c r="O56" s="871">
        <v>31</v>
      </c>
      <c r="P56" s="871">
        <v>65</v>
      </c>
      <c r="Q56" s="872">
        <v>2794</v>
      </c>
      <c r="R56" s="871">
        <v>236</v>
      </c>
      <c r="S56" s="234" t="s">
        <v>73</v>
      </c>
      <c r="T56" s="871">
        <v>817</v>
      </c>
      <c r="U56" s="871">
        <v>235</v>
      </c>
      <c r="V56" s="235" t="s">
        <v>73</v>
      </c>
    </row>
    <row r="57" spans="1:22" s="33" customFormat="1" ht="11.25" customHeight="1" x14ac:dyDescent="0.15">
      <c r="A57" s="520" t="s">
        <v>348</v>
      </c>
      <c r="B57" s="878">
        <v>2364</v>
      </c>
      <c r="C57" s="872">
        <v>1502</v>
      </c>
      <c r="D57" s="871">
        <v>55</v>
      </c>
      <c r="E57" s="871">
        <v>180</v>
      </c>
      <c r="F57" s="871">
        <v>131</v>
      </c>
      <c r="G57" s="234" t="s">
        <v>73</v>
      </c>
      <c r="H57" s="871">
        <v>9</v>
      </c>
      <c r="I57" s="871">
        <v>487</v>
      </c>
      <c r="J57" s="871">
        <v>426</v>
      </c>
      <c r="K57" s="871">
        <v>55</v>
      </c>
      <c r="L57" s="871">
        <v>179</v>
      </c>
      <c r="M57" s="871">
        <v>131</v>
      </c>
      <c r="N57" s="234" t="s">
        <v>73</v>
      </c>
      <c r="O57" s="871">
        <v>9</v>
      </c>
      <c r="P57" s="871">
        <v>52</v>
      </c>
      <c r="Q57" s="872">
        <v>2306</v>
      </c>
      <c r="R57" s="871">
        <v>73</v>
      </c>
      <c r="S57" s="234" t="s">
        <v>73</v>
      </c>
      <c r="T57" s="871">
        <v>368</v>
      </c>
      <c r="U57" s="871">
        <v>73</v>
      </c>
      <c r="V57" s="235" t="s">
        <v>73</v>
      </c>
    </row>
    <row r="58" spans="1:22" s="33" customFormat="1" ht="11.25" customHeight="1" x14ac:dyDescent="0.15">
      <c r="A58" s="520" t="s">
        <v>209</v>
      </c>
      <c r="B58" s="878">
        <v>1722</v>
      </c>
      <c r="C58" s="872">
        <v>1210</v>
      </c>
      <c r="D58" s="871">
        <v>24</v>
      </c>
      <c r="E58" s="871">
        <v>49</v>
      </c>
      <c r="F58" s="871">
        <v>26</v>
      </c>
      <c r="G58" s="234" t="s">
        <v>73</v>
      </c>
      <c r="H58" s="871">
        <v>5</v>
      </c>
      <c r="I58" s="871">
        <v>408</v>
      </c>
      <c r="J58" s="871">
        <v>125</v>
      </c>
      <c r="K58" s="871">
        <v>24</v>
      </c>
      <c r="L58" s="871">
        <v>49</v>
      </c>
      <c r="M58" s="871">
        <v>26</v>
      </c>
      <c r="N58" s="234" t="s">
        <v>73</v>
      </c>
      <c r="O58" s="871">
        <v>5</v>
      </c>
      <c r="P58" s="871">
        <v>21</v>
      </c>
      <c r="Q58" s="872">
        <v>1712</v>
      </c>
      <c r="R58" s="871">
        <v>16</v>
      </c>
      <c r="S58" s="234" t="s">
        <v>73</v>
      </c>
      <c r="T58" s="871">
        <v>115</v>
      </c>
      <c r="U58" s="871">
        <v>16</v>
      </c>
      <c r="V58" s="235" t="s">
        <v>73</v>
      </c>
    </row>
    <row r="59" spans="1:22" s="33" customFormat="1" ht="11.25" customHeight="1" x14ac:dyDescent="0.15">
      <c r="A59" s="520" t="s">
        <v>210</v>
      </c>
      <c r="B59" s="878">
        <v>1708</v>
      </c>
      <c r="C59" s="872">
        <v>1263</v>
      </c>
      <c r="D59" s="871">
        <v>13</v>
      </c>
      <c r="E59" s="871">
        <v>17</v>
      </c>
      <c r="F59" s="871">
        <v>9</v>
      </c>
      <c r="G59" s="871">
        <v>1</v>
      </c>
      <c r="H59" s="234" t="s">
        <v>73</v>
      </c>
      <c r="I59" s="871">
        <v>405</v>
      </c>
      <c r="J59" s="871">
        <v>61</v>
      </c>
      <c r="K59" s="871">
        <v>13</v>
      </c>
      <c r="L59" s="871">
        <v>17</v>
      </c>
      <c r="M59" s="871">
        <v>9</v>
      </c>
      <c r="N59" s="871">
        <v>1</v>
      </c>
      <c r="O59" s="234" t="s">
        <v>73</v>
      </c>
      <c r="P59" s="871">
        <v>21</v>
      </c>
      <c r="Q59" s="872">
        <v>1704</v>
      </c>
      <c r="R59" s="871">
        <v>6</v>
      </c>
      <c r="S59" s="234" t="s">
        <v>73</v>
      </c>
      <c r="T59" s="871">
        <v>57</v>
      </c>
      <c r="U59" s="871">
        <v>6</v>
      </c>
      <c r="V59" s="235" t="s">
        <v>73</v>
      </c>
    </row>
    <row r="60" spans="1:22" s="33" customFormat="1" ht="11.25" customHeight="1" x14ac:dyDescent="0.15">
      <c r="A60" s="520" t="s">
        <v>337</v>
      </c>
      <c r="B60" s="878">
        <v>1987</v>
      </c>
      <c r="C60" s="872">
        <v>1602</v>
      </c>
      <c r="D60" s="871">
        <v>10</v>
      </c>
      <c r="E60" s="871">
        <v>3</v>
      </c>
      <c r="F60" s="871">
        <v>1</v>
      </c>
      <c r="G60" s="234" t="s">
        <v>73</v>
      </c>
      <c r="H60" s="234" t="s">
        <v>73</v>
      </c>
      <c r="I60" s="871">
        <v>371</v>
      </c>
      <c r="J60" s="871">
        <v>27</v>
      </c>
      <c r="K60" s="871">
        <v>10</v>
      </c>
      <c r="L60" s="871">
        <v>3</v>
      </c>
      <c r="M60" s="871">
        <v>1</v>
      </c>
      <c r="N60" s="234" t="s">
        <v>73</v>
      </c>
      <c r="O60" s="234" t="s">
        <v>73</v>
      </c>
      <c r="P60" s="871">
        <v>13</v>
      </c>
      <c r="Q60" s="872">
        <v>1990</v>
      </c>
      <c r="R60" s="871">
        <v>4</v>
      </c>
      <c r="S60" s="234" t="s">
        <v>73</v>
      </c>
      <c r="T60" s="871">
        <v>30</v>
      </c>
      <c r="U60" s="871">
        <v>4</v>
      </c>
      <c r="V60" s="235" t="s">
        <v>73</v>
      </c>
    </row>
    <row r="61" spans="1:22" s="33" customFormat="1" ht="11.25" customHeight="1" x14ac:dyDescent="0.15">
      <c r="A61" s="522" t="s">
        <v>144</v>
      </c>
      <c r="B61" s="882">
        <v>1801</v>
      </c>
      <c r="C61" s="240" t="s">
        <v>73</v>
      </c>
      <c r="D61" s="240" t="s">
        <v>73</v>
      </c>
      <c r="E61" s="240" t="s">
        <v>73</v>
      </c>
      <c r="F61" s="240" t="s">
        <v>73</v>
      </c>
      <c r="G61" s="240" t="s">
        <v>73</v>
      </c>
      <c r="H61" s="240" t="s">
        <v>73</v>
      </c>
      <c r="I61" s="876">
        <v>1801</v>
      </c>
      <c r="J61" s="240" t="s">
        <v>73</v>
      </c>
      <c r="K61" s="240" t="s">
        <v>73</v>
      </c>
      <c r="L61" s="240" t="s">
        <v>73</v>
      </c>
      <c r="M61" s="240" t="s">
        <v>73</v>
      </c>
      <c r="N61" s="240" t="s">
        <v>73</v>
      </c>
      <c r="O61" s="240" t="s">
        <v>73</v>
      </c>
      <c r="P61" s="240" t="s">
        <v>73</v>
      </c>
      <c r="Q61" s="876">
        <v>1801</v>
      </c>
      <c r="R61" s="240" t="s">
        <v>73</v>
      </c>
      <c r="S61" s="240" t="s">
        <v>73</v>
      </c>
      <c r="T61" s="240" t="s">
        <v>73</v>
      </c>
      <c r="U61" s="240" t="s">
        <v>866</v>
      </c>
      <c r="V61" s="241" t="s">
        <v>866</v>
      </c>
    </row>
    <row r="62" spans="1:22" s="33" customFormat="1" ht="11.25" customHeight="1" x14ac:dyDescent="0.15">
      <c r="A62" s="367" t="s">
        <v>513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126"/>
      <c r="M62" s="21"/>
      <c r="N62" s="21"/>
      <c r="O62" s="21"/>
      <c r="P62" s="21"/>
      <c r="Q62" s="21"/>
      <c r="R62" s="21"/>
      <c r="S62" s="21"/>
      <c r="T62" s="21"/>
      <c r="V62" s="23" t="s">
        <v>564</v>
      </c>
    </row>
    <row r="63" spans="1:22" x14ac:dyDescent="0.15">
      <c r="A63" s="367" t="s">
        <v>582</v>
      </c>
      <c r="B63" s="8"/>
      <c r="C63" s="8"/>
      <c r="D63" s="8"/>
      <c r="E63" s="8"/>
      <c r="F63" s="8"/>
      <c r="G63" s="8"/>
      <c r="H63" s="8"/>
      <c r="I63" s="8"/>
      <c r="J63" s="8"/>
      <c r="K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x14ac:dyDescent="0.15">
      <c r="A64" s="367" t="s">
        <v>583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mergeCells count="23">
    <mergeCell ref="R2:V2"/>
    <mergeCell ref="B3:I3"/>
    <mergeCell ref="Q3:S3"/>
    <mergeCell ref="T3:V3"/>
    <mergeCell ref="C4:I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V5:V6"/>
    <mergeCell ref="N5:N6"/>
    <mergeCell ref="O5:O6"/>
    <mergeCell ref="P5:P6"/>
    <mergeCell ref="R5:R6"/>
    <mergeCell ref="S5:S6"/>
    <mergeCell ref="U5:U6"/>
  </mergeCells>
  <phoneticPr fontId="2"/>
  <pageMargins left="0.78740157480314965" right="0.59055118110236227" top="0.98425196850393704" bottom="0.62992125984251968" header="0.51181102362204722" footer="0.51181102362204722"/>
  <pageSetup paperSize="9" orientation="portrait" r:id="rId1"/>
  <headerFooter alignWithMargins="0"/>
  <colBreaks count="1" manualBreakCount="1">
    <brk id="1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69"/>
  <sheetViews>
    <sheetView showGridLines="0" zoomScaleNormal="100" zoomScaleSheetLayoutView="100" workbookViewId="0">
      <selection sqref="A1:N1"/>
    </sheetView>
  </sheetViews>
  <sheetFormatPr defaultRowHeight="13.5" x14ac:dyDescent="0.15"/>
  <cols>
    <col min="1" max="1" width="10.375" style="31" customWidth="1"/>
    <col min="2" max="2" width="8.125" style="31" customWidth="1"/>
    <col min="3" max="3" width="7.625" style="31" customWidth="1"/>
    <col min="4" max="5" width="6.875" style="31" customWidth="1"/>
    <col min="6" max="7" width="7.125" style="31" customWidth="1"/>
    <col min="8" max="8" width="6.875" style="211" customWidth="1"/>
    <col min="9" max="10" width="6.875" style="31" customWidth="1"/>
    <col min="11" max="11" width="7.125" style="31" customWidth="1"/>
    <col min="12" max="14" width="7.625" style="242" customWidth="1"/>
    <col min="15" max="16384" width="9" style="31"/>
  </cols>
  <sheetData>
    <row r="1" spans="1:15" ht="21" customHeight="1" x14ac:dyDescent="0.15">
      <c r="A1" s="1347" t="s">
        <v>349</v>
      </c>
      <c r="B1" s="1347"/>
      <c r="C1" s="1347"/>
      <c r="D1" s="1347"/>
      <c r="E1" s="1347"/>
      <c r="F1" s="1347"/>
      <c r="G1" s="1347"/>
      <c r="H1" s="1347"/>
      <c r="I1" s="1347"/>
      <c r="J1" s="1347"/>
      <c r="K1" s="1347"/>
      <c r="L1" s="1347"/>
      <c r="M1" s="1347"/>
      <c r="N1" s="1347"/>
      <c r="O1" s="34"/>
    </row>
    <row r="2" spans="1:15" x14ac:dyDescent="0.15">
      <c r="A2" s="8"/>
      <c r="B2" s="8"/>
      <c r="C2" s="8"/>
      <c r="D2" s="8"/>
      <c r="E2" s="8"/>
      <c r="F2" s="8"/>
      <c r="G2" s="8"/>
      <c r="H2" s="187"/>
      <c r="I2" s="8"/>
      <c r="K2" s="230"/>
      <c r="L2" s="230"/>
      <c r="N2" s="13" t="s">
        <v>830</v>
      </c>
      <c r="O2" s="34"/>
    </row>
    <row r="3" spans="1:15" ht="14.25" customHeight="1" x14ac:dyDescent="0.15">
      <c r="A3" s="494"/>
      <c r="B3" s="495"/>
      <c r="C3" s="998" t="s">
        <v>350</v>
      </c>
      <c r="D3" s="1360"/>
      <c r="E3" s="1360"/>
      <c r="F3" s="1360"/>
      <c r="G3" s="1360"/>
      <c r="H3" s="1360"/>
      <c r="I3" s="1360"/>
      <c r="J3" s="1386" t="s">
        <v>351</v>
      </c>
      <c r="K3" s="1387"/>
      <c r="L3" s="1387"/>
      <c r="M3" s="1388"/>
      <c r="N3" s="1040" t="s">
        <v>144</v>
      </c>
      <c r="O3" s="34"/>
    </row>
    <row r="4" spans="1:15" ht="14.25" customHeight="1" x14ac:dyDescent="0.15">
      <c r="A4" s="519" t="s">
        <v>352</v>
      </c>
      <c r="B4" s="1390" t="s">
        <v>4</v>
      </c>
      <c r="C4" s="1392" t="s">
        <v>4</v>
      </c>
      <c r="D4" s="1393" t="s">
        <v>353</v>
      </c>
      <c r="E4" s="1394"/>
      <c r="F4" s="1394"/>
      <c r="G4" s="1394"/>
      <c r="H4" s="1395"/>
      <c r="I4" s="1370" t="s">
        <v>354</v>
      </c>
      <c r="J4" s="1392" t="s">
        <v>39</v>
      </c>
      <c r="K4" s="1396" t="s">
        <v>355</v>
      </c>
      <c r="L4" s="1397" t="s">
        <v>356</v>
      </c>
      <c r="M4" s="1396" t="s">
        <v>35</v>
      </c>
      <c r="N4" s="1389"/>
      <c r="O4" s="34"/>
    </row>
    <row r="5" spans="1:15" ht="10.5" customHeight="1" x14ac:dyDescent="0.15">
      <c r="A5" s="519" t="s">
        <v>357</v>
      </c>
      <c r="B5" s="1390"/>
      <c r="C5" s="1392"/>
      <c r="D5" s="1392" t="s">
        <v>4</v>
      </c>
      <c r="E5" s="1370" t="s">
        <v>358</v>
      </c>
      <c r="F5" s="1370" t="s">
        <v>359</v>
      </c>
      <c r="G5" s="1319" t="s">
        <v>360</v>
      </c>
      <c r="H5" s="1370" t="s">
        <v>361</v>
      </c>
      <c r="I5" s="1385"/>
      <c r="J5" s="1392"/>
      <c r="K5" s="1392"/>
      <c r="L5" s="1398"/>
      <c r="M5" s="1392"/>
      <c r="N5" s="1389"/>
      <c r="O5" s="34"/>
    </row>
    <row r="6" spans="1:15" ht="10.5" customHeight="1" x14ac:dyDescent="0.15">
      <c r="A6" s="519" t="s">
        <v>191</v>
      </c>
      <c r="B6" s="1390"/>
      <c r="C6" s="1392"/>
      <c r="D6" s="1392"/>
      <c r="E6" s="1385"/>
      <c r="F6" s="1385"/>
      <c r="G6" s="1400"/>
      <c r="H6" s="1385"/>
      <c r="I6" s="1385"/>
      <c r="J6" s="1392"/>
      <c r="K6" s="1392"/>
      <c r="L6" s="1398"/>
      <c r="M6" s="1392"/>
      <c r="N6" s="1389"/>
      <c r="O6" s="34"/>
    </row>
    <row r="7" spans="1:15" ht="21.75" customHeight="1" x14ac:dyDescent="0.15">
      <c r="A7" s="528"/>
      <c r="B7" s="1391"/>
      <c r="C7" s="999"/>
      <c r="D7" s="999"/>
      <c r="E7" s="1371"/>
      <c r="F7" s="1371"/>
      <c r="G7" s="1401"/>
      <c r="H7" s="1371"/>
      <c r="I7" s="1371"/>
      <c r="J7" s="999"/>
      <c r="K7" s="999"/>
      <c r="L7" s="1399"/>
      <c r="M7" s="999"/>
      <c r="N7" s="1041"/>
      <c r="O7" s="34"/>
    </row>
    <row r="8" spans="1:15" s="33" customFormat="1" ht="15" customHeight="1" x14ac:dyDescent="0.15">
      <c r="A8" s="527" t="s">
        <v>362</v>
      </c>
      <c r="B8" s="459">
        <v>79417</v>
      </c>
      <c r="C8" s="130">
        <v>38238</v>
      </c>
      <c r="D8" s="130">
        <v>36086</v>
      </c>
      <c r="E8" s="130">
        <v>30536</v>
      </c>
      <c r="F8" s="130">
        <v>3208</v>
      </c>
      <c r="G8" s="886">
        <v>864</v>
      </c>
      <c r="H8" s="137">
        <v>1478</v>
      </c>
      <c r="I8" s="130">
        <v>2152</v>
      </c>
      <c r="J8" s="130">
        <v>20621</v>
      </c>
      <c r="K8" s="130">
        <v>7051</v>
      </c>
      <c r="L8" s="650">
        <v>3964</v>
      </c>
      <c r="M8" s="650">
        <v>9606</v>
      </c>
      <c r="N8" s="365">
        <v>20558</v>
      </c>
      <c r="O8" s="72"/>
    </row>
    <row r="9" spans="1:15" s="33" customFormat="1" ht="11.45" customHeight="1" x14ac:dyDescent="0.15">
      <c r="A9" s="524" t="s">
        <v>363</v>
      </c>
      <c r="B9" s="459">
        <v>5311</v>
      </c>
      <c r="C9" s="886">
        <v>685</v>
      </c>
      <c r="D9" s="886">
        <v>586</v>
      </c>
      <c r="E9" s="886">
        <v>210</v>
      </c>
      <c r="F9" s="886">
        <v>24</v>
      </c>
      <c r="G9" s="886">
        <v>326</v>
      </c>
      <c r="H9" s="887">
        <v>26</v>
      </c>
      <c r="I9" s="886">
        <v>99</v>
      </c>
      <c r="J9" s="130">
        <v>3162</v>
      </c>
      <c r="K9" s="886">
        <v>46</v>
      </c>
      <c r="L9" s="650">
        <v>3051</v>
      </c>
      <c r="M9" s="888">
        <v>65</v>
      </c>
      <c r="N9" s="365">
        <v>1464</v>
      </c>
      <c r="O9" s="72"/>
    </row>
    <row r="10" spans="1:15" s="33" customFormat="1" ht="11.45" customHeight="1" x14ac:dyDescent="0.15">
      <c r="A10" s="524" t="s">
        <v>364</v>
      </c>
      <c r="B10" s="459">
        <v>5583</v>
      </c>
      <c r="C10" s="130">
        <v>2772</v>
      </c>
      <c r="D10" s="130">
        <v>2498</v>
      </c>
      <c r="E10" s="130">
        <v>1845</v>
      </c>
      <c r="F10" s="886">
        <v>87</v>
      </c>
      <c r="G10" s="886">
        <v>480</v>
      </c>
      <c r="H10" s="887">
        <v>86</v>
      </c>
      <c r="I10" s="886">
        <v>274</v>
      </c>
      <c r="J10" s="886">
        <v>990</v>
      </c>
      <c r="K10" s="886">
        <v>130</v>
      </c>
      <c r="L10" s="888">
        <v>787</v>
      </c>
      <c r="M10" s="888">
        <v>73</v>
      </c>
      <c r="N10" s="365">
        <v>1821</v>
      </c>
      <c r="O10" s="72"/>
    </row>
    <row r="11" spans="1:15" s="33" customFormat="1" ht="11.45" customHeight="1" x14ac:dyDescent="0.15">
      <c r="A11" s="524" t="s">
        <v>365</v>
      </c>
      <c r="B11" s="459">
        <v>5652</v>
      </c>
      <c r="C11" s="130">
        <v>3492</v>
      </c>
      <c r="D11" s="130">
        <v>3243</v>
      </c>
      <c r="E11" s="130">
        <v>2955</v>
      </c>
      <c r="F11" s="886">
        <v>113</v>
      </c>
      <c r="G11" s="886">
        <v>39</v>
      </c>
      <c r="H11" s="887">
        <v>136</v>
      </c>
      <c r="I11" s="886">
        <v>249</v>
      </c>
      <c r="J11" s="886">
        <v>366</v>
      </c>
      <c r="K11" s="886">
        <v>222</v>
      </c>
      <c r="L11" s="888">
        <v>65</v>
      </c>
      <c r="M11" s="888">
        <v>79</v>
      </c>
      <c r="N11" s="365">
        <v>1794</v>
      </c>
      <c r="O11" s="72"/>
    </row>
    <row r="12" spans="1:15" s="33" customFormat="1" ht="11.45" customHeight="1" x14ac:dyDescent="0.15">
      <c r="A12" s="524" t="s">
        <v>366</v>
      </c>
      <c r="B12" s="459">
        <v>5977</v>
      </c>
      <c r="C12" s="130">
        <v>3701</v>
      </c>
      <c r="D12" s="130">
        <v>3530</v>
      </c>
      <c r="E12" s="130">
        <v>3131</v>
      </c>
      <c r="F12" s="886">
        <v>177</v>
      </c>
      <c r="G12" s="886">
        <v>5</v>
      </c>
      <c r="H12" s="887">
        <v>217</v>
      </c>
      <c r="I12" s="886">
        <v>171</v>
      </c>
      <c r="J12" s="886">
        <v>389</v>
      </c>
      <c r="K12" s="886">
        <v>311</v>
      </c>
      <c r="L12" s="888">
        <v>22</v>
      </c>
      <c r="M12" s="888">
        <v>56</v>
      </c>
      <c r="N12" s="365">
        <v>1887</v>
      </c>
      <c r="O12" s="72"/>
    </row>
    <row r="13" spans="1:15" s="33" customFormat="1" ht="11.45" customHeight="1" x14ac:dyDescent="0.15">
      <c r="A13" s="524" t="s">
        <v>367</v>
      </c>
      <c r="B13" s="459">
        <v>6538</v>
      </c>
      <c r="C13" s="130">
        <v>4076</v>
      </c>
      <c r="D13" s="130">
        <v>3902</v>
      </c>
      <c r="E13" s="130">
        <v>3435</v>
      </c>
      <c r="F13" s="886">
        <v>277</v>
      </c>
      <c r="G13" s="886">
        <v>4</v>
      </c>
      <c r="H13" s="887">
        <v>186</v>
      </c>
      <c r="I13" s="886">
        <v>174</v>
      </c>
      <c r="J13" s="886">
        <v>484</v>
      </c>
      <c r="K13" s="886">
        <v>390</v>
      </c>
      <c r="L13" s="888">
        <v>15</v>
      </c>
      <c r="M13" s="888">
        <v>79</v>
      </c>
      <c r="N13" s="365">
        <v>1978</v>
      </c>
      <c r="O13" s="72"/>
    </row>
    <row r="14" spans="1:15" s="33" customFormat="1" ht="11.45" customHeight="1" x14ac:dyDescent="0.15">
      <c r="A14" s="524" t="s">
        <v>368</v>
      </c>
      <c r="B14" s="459">
        <v>6879</v>
      </c>
      <c r="C14" s="130">
        <v>4409</v>
      </c>
      <c r="D14" s="130">
        <v>4196</v>
      </c>
      <c r="E14" s="130">
        <v>3724</v>
      </c>
      <c r="F14" s="886">
        <v>347</v>
      </c>
      <c r="G14" s="886">
        <v>4</v>
      </c>
      <c r="H14" s="887">
        <v>121</v>
      </c>
      <c r="I14" s="886">
        <v>213</v>
      </c>
      <c r="J14" s="886">
        <v>484</v>
      </c>
      <c r="K14" s="886">
        <v>396</v>
      </c>
      <c r="L14" s="888">
        <v>8</v>
      </c>
      <c r="M14" s="888">
        <v>80</v>
      </c>
      <c r="N14" s="365">
        <v>1986</v>
      </c>
      <c r="O14" s="72"/>
    </row>
    <row r="15" spans="1:15" s="33" customFormat="1" ht="11.45" customHeight="1" x14ac:dyDescent="0.15">
      <c r="A15" s="524" t="s">
        <v>369</v>
      </c>
      <c r="B15" s="459">
        <v>7445</v>
      </c>
      <c r="C15" s="130">
        <v>4730</v>
      </c>
      <c r="D15" s="130">
        <v>4516</v>
      </c>
      <c r="E15" s="130">
        <v>4035</v>
      </c>
      <c r="F15" s="886">
        <v>380</v>
      </c>
      <c r="G15" s="886">
        <v>3</v>
      </c>
      <c r="H15" s="887">
        <v>98</v>
      </c>
      <c r="I15" s="886">
        <v>214</v>
      </c>
      <c r="J15" s="886">
        <v>652</v>
      </c>
      <c r="K15" s="886">
        <v>505</v>
      </c>
      <c r="L15" s="888">
        <v>6</v>
      </c>
      <c r="M15" s="888">
        <v>141</v>
      </c>
      <c r="N15" s="365">
        <v>2063</v>
      </c>
      <c r="O15" s="72"/>
    </row>
    <row r="16" spans="1:15" s="33" customFormat="1" ht="11.45" customHeight="1" x14ac:dyDescent="0.15">
      <c r="A16" s="524" t="s">
        <v>370</v>
      </c>
      <c r="B16" s="459">
        <v>6347</v>
      </c>
      <c r="C16" s="130">
        <v>3985</v>
      </c>
      <c r="D16" s="130">
        <v>3769</v>
      </c>
      <c r="E16" s="130">
        <v>3318</v>
      </c>
      <c r="F16" s="886">
        <v>361</v>
      </c>
      <c r="G16" s="244" t="s">
        <v>73</v>
      </c>
      <c r="H16" s="887">
        <v>90</v>
      </c>
      <c r="I16" s="886">
        <v>216</v>
      </c>
      <c r="J16" s="886">
        <v>717</v>
      </c>
      <c r="K16" s="886">
        <v>528</v>
      </c>
      <c r="L16" s="888">
        <v>4</v>
      </c>
      <c r="M16" s="888">
        <v>185</v>
      </c>
      <c r="N16" s="365">
        <v>1645</v>
      </c>
      <c r="O16" s="72"/>
    </row>
    <row r="17" spans="1:15" s="33" customFormat="1" ht="11.45" customHeight="1" x14ac:dyDescent="0.15">
      <c r="A17" s="524" t="s">
        <v>371</v>
      </c>
      <c r="B17" s="459">
        <v>5536</v>
      </c>
      <c r="C17" s="130">
        <v>3599</v>
      </c>
      <c r="D17" s="130">
        <v>3424</v>
      </c>
      <c r="E17" s="130">
        <v>2942</v>
      </c>
      <c r="F17" s="886">
        <v>382</v>
      </c>
      <c r="G17" s="887">
        <v>1</v>
      </c>
      <c r="H17" s="887">
        <v>99</v>
      </c>
      <c r="I17" s="886">
        <v>175</v>
      </c>
      <c r="J17" s="886">
        <v>764</v>
      </c>
      <c r="K17" s="886">
        <v>561</v>
      </c>
      <c r="L17" s="245" t="s">
        <v>73</v>
      </c>
      <c r="M17" s="888">
        <v>203</v>
      </c>
      <c r="N17" s="365">
        <v>1173</v>
      </c>
      <c r="O17" s="72"/>
    </row>
    <row r="18" spans="1:15" s="33" customFormat="1" ht="11.45" customHeight="1" x14ac:dyDescent="0.15">
      <c r="A18" s="524" t="s">
        <v>372</v>
      </c>
      <c r="B18" s="459">
        <v>5224</v>
      </c>
      <c r="C18" s="130">
        <v>2945</v>
      </c>
      <c r="D18" s="130">
        <v>2755</v>
      </c>
      <c r="E18" s="130">
        <v>2292</v>
      </c>
      <c r="F18" s="886">
        <v>345</v>
      </c>
      <c r="G18" s="886">
        <v>1</v>
      </c>
      <c r="H18" s="887">
        <v>117</v>
      </c>
      <c r="I18" s="886">
        <v>190</v>
      </c>
      <c r="J18" s="130">
        <v>1238</v>
      </c>
      <c r="K18" s="886">
        <v>791</v>
      </c>
      <c r="L18" s="888">
        <v>1</v>
      </c>
      <c r="M18" s="888">
        <v>446</v>
      </c>
      <c r="N18" s="365">
        <v>1041</v>
      </c>
      <c r="O18" s="72"/>
    </row>
    <row r="19" spans="1:15" s="33" customFormat="1" ht="11.45" customHeight="1" x14ac:dyDescent="0.15">
      <c r="A19" s="524" t="s">
        <v>373</v>
      </c>
      <c r="B19" s="459">
        <v>5581</v>
      </c>
      <c r="C19" s="130">
        <v>2210</v>
      </c>
      <c r="D19" s="130">
        <v>2099</v>
      </c>
      <c r="E19" s="130">
        <v>1607</v>
      </c>
      <c r="F19" s="886">
        <v>370</v>
      </c>
      <c r="G19" s="244" t="s">
        <v>73</v>
      </c>
      <c r="H19" s="887">
        <v>122</v>
      </c>
      <c r="I19" s="886">
        <v>111</v>
      </c>
      <c r="J19" s="130">
        <v>2330</v>
      </c>
      <c r="K19" s="886">
        <v>983</v>
      </c>
      <c r="L19" s="888">
        <v>2</v>
      </c>
      <c r="M19" s="650">
        <v>1345</v>
      </c>
      <c r="N19" s="365">
        <v>1041</v>
      </c>
      <c r="O19" s="72"/>
    </row>
    <row r="20" spans="1:15" s="33" customFormat="1" ht="11.45" customHeight="1" x14ac:dyDescent="0.15">
      <c r="A20" s="524" t="s">
        <v>374</v>
      </c>
      <c r="B20" s="459">
        <v>4375</v>
      </c>
      <c r="C20" s="130">
        <v>1054</v>
      </c>
      <c r="D20" s="130">
        <v>1004</v>
      </c>
      <c r="E20" s="886">
        <v>697</v>
      </c>
      <c r="F20" s="886">
        <v>212</v>
      </c>
      <c r="G20" s="244" t="s">
        <v>73</v>
      </c>
      <c r="H20" s="887">
        <v>95</v>
      </c>
      <c r="I20" s="886">
        <v>50</v>
      </c>
      <c r="J20" s="130">
        <v>2491</v>
      </c>
      <c r="K20" s="886">
        <v>811</v>
      </c>
      <c r="L20" s="888">
        <v>2</v>
      </c>
      <c r="M20" s="650">
        <v>1678</v>
      </c>
      <c r="N20" s="889">
        <v>830</v>
      </c>
      <c r="O20" s="72"/>
    </row>
    <row r="21" spans="1:15" s="33" customFormat="1" ht="11.45" customHeight="1" x14ac:dyDescent="0.15">
      <c r="A21" s="524" t="s">
        <v>375</v>
      </c>
      <c r="B21" s="459">
        <v>3097</v>
      </c>
      <c r="C21" s="886">
        <v>346</v>
      </c>
      <c r="D21" s="886">
        <v>334</v>
      </c>
      <c r="E21" s="886">
        <v>228</v>
      </c>
      <c r="F21" s="886">
        <v>67</v>
      </c>
      <c r="G21" s="244" t="s">
        <v>73</v>
      </c>
      <c r="H21" s="887">
        <v>39</v>
      </c>
      <c r="I21" s="886">
        <v>12</v>
      </c>
      <c r="J21" s="130">
        <v>2109</v>
      </c>
      <c r="K21" s="886">
        <v>561</v>
      </c>
      <c r="L21" s="245" t="s">
        <v>73</v>
      </c>
      <c r="M21" s="650">
        <v>1548</v>
      </c>
      <c r="N21" s="889">
        <v>642</v>
      </c>
      <c r="O21" s="72"/>
    </row>
    <row r="22" spans="1:15" s="33" customFormat="1" ht="11.45" customHeight="1" x14ac:dyDescent="0.15">
      <c r="A22" s="524" t="s">
        <v>376</v>
      </c>
      <c r="B22" s="459">
        <v>2921</v>
      </c>
      <c r="C22" s="886">
        <v>169</v>
      </c>
      <c r="D22" s="886">
        <v>166</v>
      </c>
      <c r="E22" s="886">
        <v>92</v>
      </c>
      <c r="F22" s="886">
        <v>40</v>
      </c>
      <c r="G22" s="244" t="s">
        <v>73</v>
      </c>
      <c r="H22" s="887">
        <v>34</v>
      </c>
      <c r="I22" s="886">
        <v>3</v>
      </c>
      <c r="J22" s="130">
        <v>2105</v>
      </c>
      <c r="K22" s="886">
        <v>504</v>
      </c>
      <c r="L22" s="888">
        <v>1</v>
      </c>
      <c r="M22" s="650">
        <v>1600</v>
      </c>
      <c r="N22" s="889">
        <v>647</v>
      </c>
      <c r="O22" s="72"/>
    </row>
    <row r="23" spans="1:15" s="33" customFormat="1" ht="11.45" customHeight="1" x14ac:dyDescent="0.15">
      <c r="A23" s="524" t="s">
        <v>377</v>
      </c>
      <c r="B23" s="523">
        <v>2951</v>
      </c>
      <c r="C23" s="243">
        <v>65</v>
      </c>
      <c r="D23" s="243">
        <v>64</v>
      </c>
      <c r="E23" s="243">
        <v>25</v>
      </c>
      <c r="F23" s="243">
        <v>26</v>
      </c>
      <c r="G23" s="244">
        <v>1</v>
      </c>
      <c r="H23" s="243">
        <v>12</v>
      </c>
      <c r="I23" s="244">
        <v>1</v>
      </c>
      <c r="J23" s="243">
        <v>2340</v>
      </c>
      <c r="K23" s="243">
        <v>312</v>
      </c>
      <c r="L23" s="245" t="s">
        <v>73</v>
      </c>
      <c r="M23" s="245">
        <v>2028</v>
      </c>
      <c r="N23" s="246">
        <v>546</v>
      </c>
      <c r="O23" s="72"/>
    </row>
    <row r="24" spans="1:15" s="33" customFormat="1" ht="11.45" customHeight="1" x14ac:dyDescent="0.15">
      <c r="A24" s="524" t="s">
        <v>258</v>
      </c>
      <c r="B24" s="459"/>
      <c r="C24" s="886"/>
      <c r="D24" s="886"/>
      <c r="E24" s="886"/>
      <c r="F24" s="886"/>
      <c r="G24" s="886"/>
      <c r="H24" s="887"/>
      <c r="I24" s="886"/>
      <c r="J24" s="130"/>
      <c r="K24" s="886"/>
      <c r="L24" s="245"/>
      <c r="M24" s="650"/>
      <c r="N24" s="889"/>
      <c r="O24" s="72"/>
    </row>
    <row r="25" spans="1:15" s="33" customFormat="1" ht="11.45" customHeight="1" x14ac:dyDescent="0.15">
      <c r="A25" s="524" t="s">
        <v>378</v>
      </c>
      <c r="B25" s="459">
        <v>60492</v>
      </c>
      <c r="C25" s="130">
        <v>34394</v>
      </c>
      <c r="D25" s="130">
        <v>32419</v>
      </c>
      <c r="E25" s="130">
        <v>27887</v>
      </c>
      <c r="F25" s="130">
        <v>2493</v>
      </c>
      <c r="G25" s="886">
        <v>863</v>
      </c>
      <c r="H25" s="137">
        <v>1176</v>
      </c>
      <c r="I25" s="130">
        <v>1975</v>
      </c>
      <c r="J25" s="130">
        <v>9246</v>
      </c>
      <c r="K25" s="130">
        <v>3880</v>
      </c>
      <c r="L25" s="650">
        <v>3959</v>
      </c>
      <c r="M25" s="650">
        <v>1407</v>
      </c>
      <c r="N25" s="365">
        <v>16852</v>
      </c>
      <c r="O25" s="72"/>
    </row>
    <row r="26" spans="1:15" s="33" customFormat="1" ht="11.25" customHeight="1" x14ac:dyDescent="0.15">
      <c r="A26" s="524" t="s">
        <v>379</v>
      </c>
      <c r="B26" s="459">
        <v>18925</v>
      </c>
      <c r="C26" s="130">
        <v>3844</v>
      </c>
      <c r="D26" s="130">
        <v>3667</v>
      </c>
      <c r="E26" s="130">
        <v>2649</v>
      </c>
      <c r="F26" s="886">
        <v>715</v>
      </c>
      <c r="G26" s="887">
        <v>1</v>
      </c>
      <c r="H26" s="886">
        <v>302</v>
      </c>
      <c r="I26" s="886">
        <v>177</v>
      </c>
      <c r="J26" s="130">
        <v>11375</v>
      </c>
      <c r="K26" s="130">
        <v>3171</v>
      </c>
      <c r="L26" s="888">
        <v>5</v>
      </c>
      <c r="M26" s="650">
        <v>8199</v>
      </c>
      <c r="N26" s="365">
        <v>3706</v>
      </c>
      <c r="O26" s="72"/>
    </row>
    <row r="27" spans="1:15" s="33" customFormat="1" ht="11.25" customHeight="1" x14ac:dyDescent="0.15">
      <c r="A27" s="524" t="s">
        <v>507</v>
      </c>
      <c r="B27" s="459">
        <v>8969</v>
      </c>
      <c r="C27" s="886">
        <v>580</v>
      </c>
      <c r="D27" s="886">
        <v>564</v>
      </c>
      <c r="E27" s="886">
        <v>345</v>
      </c>
      <c r="F27" s="886">
        <v>133</v>
      </c>
      <c r="G27" s="887">
        <v>1</v>
      </c>
      <c r="H27" s="887">
        <v>85</v>
      </c>
      <c r="I27" s="886">
        <v>16</v>
      </c>
      <c r="J27" s="130">
        <v>6554</v>
      </c>
      <c r="K27" s="130">
        <v>1377</v>
      </c>
      <c r="L27" s="888">
        <v>1</v>
      </c>
      <c r="M27" s="650">
        <v>5176</v>
      </c>
      <c r="N27" s="365">
        <v>1835</v>
      </c>
      <c r="O27" s="72"/>
    </row>
    <row r="28" spans="1:15" s="33" customFormat="1" ht="15" customHeight="1" x14ac:dyDescent="0.15">
      <c r="A28" s="423" t="s">
        <v>5</v>
      </c>
      <c r="B28" s="890">
        <v>38172</v>
      </c>
      <c r="C28" s="892">
        <v>20272</v>
      </c>
      <c r="D28" s="892">
        <v>18981</v>
      </c>
      <c r="E28" s="892">
        <v>17494</v>
      </c>
      <c r="F28" s="891">
        <v>364</v>
      </c>
      <c r="G28" s="891">
        <v>455</v>
      </c>
      <c r="H28" s="893">
        <v>668</v>
      </c>
      <c r="I28" s="892">
        <v>1291</v>
      </c>
      <c r="J28" s="892">
        <v>7688</v>
      </c>
      <c r="K28" s="891">
        <v>730</v>
      </c>
      <c r="L28" s="894">
        <v>2125</v>
      </c>
      <c r="M28" s="894">
        <v>4833</v>
      </c>
      <c r="N28" s="895">
        <v>10212</v>
      </c>
      <c r="O28" s="72"/>
    </row>
    <row r="29" spans="1:15" s="33" customFormat="1" ht="11.45" customHeight="1" x14ac:dyDescent="0.15">
      <c r="A29" s="524" t="s">
        <v>363</v>
      </c>
      <c r="B29" s="459">
        <v>2764</v>
      </c>
      <c r="C29" s="886">
        <v>369</v>
      </c>
      <c r="D29" s="886">
        <v>308</v>
      </c>
      <c r="E29" s="886">
        <v>131</v>
      </c>
      <c r="F29" s="886">
        <v>9</v>
      </c>
      <c r="G29" s="886">
        <v>153</v>
      </c>
      <c r="H29" s="887">
        <v>15</v>
      </c>
      <c r="I29" s="886">
        <v>61</v>
      </c>
      <c r="J29" s="130">
        <v>1648</v>
      </c>
      <c r="K29" s="886">
        <v>14</v>
      </c>
      <c r="L29" s="650">
        <v>1599</v>
      </c>
      <c r="M29" s="888">
        <v>35</v>
      </c>
      <c r="N29" s="889">
        <v>747</v>
      </c>
      <c r="O29" s="247"/>
    </row>
    <row r="30" spans="1:15" s="33" customFormat="1" ht="11.45" customHeight="1" x14ac:dyDescent="0.15">
      <c r="A30" s="524" t="s">
        <v>380</v>
      </c>
      <c r="B30" s="459">
        <v>2965</v>
      </c>
      <c r="C30" s="130">
        <v>1447</v>
      </c>
      <c r="D30" s="130">
        <v>1291</v>
      </c>
      <c r="E30" s="886">
        <v>960</v>
      </c>
      <c r="F30" s="886">
        <v>25</v>
      </c>
      <c r="G30" s="886">
        <v>272</v>
      </c>
      <c r="H30" s="887">
        <v>34</v>
      </c>
      <c r="I30" s="886">
        <v>156</v>
      </c>
      <c r="J30" s="886">
        <v>536</v>
      </c>
      <c r="K30" s="886">
        <v>31</v>
      </c>
      <c r="L30" s="888">
        <v>459</v>
      </c>
      <c r="M30" s="888">
        <v>46</v>
      </c>
      <c r="N30" s="889">
        <v>982</v>
      </c>
      <c r="O30" s="72"/>
    </row>
    <row r="31" spans="1:15" s="33" customFormat="1" ht="11.45" customHeight="1" x14ac:dyDescent="0.15">
      <c r="A31" s="524" t="s">
        <v>381</v>
      </c>
      <c r="B31" s="459">
        <v>2790</v>
      </c>
      <c r="C31" s="130">
        <v>1770</v>
      </c>
      <c r="D31" s="130">
        <v>1622</v>
      </c>
      <c r="E31" s="130">
        <v>1555</v>
      </c>
      <c r="F31" s="886">
        <v>12</v>
      </c>
      <c r="G31" s="886">
        <v>22</v>
      </c>
      <c r="H31" s="887">
        <v>33</v>
      </c>
      <c r="I31" s="886">
        <v>148</v>
      </c>
      <c r="J31" s="886">
        <v>101</v>
      </c>
      <c r="K31" s="886">
        <v>16</v>
      </c>
      <c r="L31" s="888">
        <v>40</v>
      </c>
      <c r="M31" s="888">
        <v>45</v>
      </c>
      <c r="N31" s="889">
        <v>919</v>
      </c>
      <c r="O31" s="72"/>
    </row>
    <row r="32" spans="1:15" s="33" customFormat="1" ht="11.45" customHeight="1" x14ac:dyDescent="0.15">
      <c r="A32" s="524" t="s">
        <v>382</v>
      </c>
      <c r="B32" s="459">
        <v>2854</v>
      </c>
      <c r="C32" s="130">
        <v>1895</v>
      </c>
      <c r="D32" s="130">
        <v>1805</v>
      </c>
      <c r="E32" s="130">
        <v>1745</v>
      </c>
      <c r="F32" s="886">
        <v>18</v>
      </c>
      <c r="G32" s="886">
        <v>3</v>
      </c>
      <c r="H32" s="887">
        <v>39</v>
      </c>
      <c r="I32" s="886">
        <v>90</v>
      </c>
      <c r="J32" s="886">
        <v>61</v>
      </c>
      <c r="K32" s="886">
        <v>20</v>
      </c>
      <c r="L32" s="888">
        <v>12</v>
      </c>
      <c r="M32" s="888">
        <v>29</v>
      </c>
      <c r="N32" s="889">
        <v>898</v>
      </c>
      <c r="O32" s="72"/>
    </row>
    <row r="33" spans="1:15" s="33" customFormat="1" ht="11.45" customHeight="1" x14ac:dyDescent="0.15">
      <c r="A33" s="524" t="s">
        <v>383</v>
      </c>
      <c r="B33" s="459">
        <v>3235</v>
      </c>
      <c r="C33" s="130">
        <v>2148</v>
      </c>
      <c r="D33" s="130">
        <v>2044</v>
      </c>
      <c r="E33" s="130">
        <v>1985</v>
      </c>
      <c r="F33" s="886">
        <v>26</v>
      </c>
      <c r="G33" s="244" t="s">
        <v>832</v>
      </c>
      <c r="H33" s="887">
        <v>33</v>
      </c>
      <c r="I33" s="886">
        <v>104</v>
      </c>
      <c r="J33" s="886">
        <v>68</v>
      </c>
      <c r="K33" s="886">
        <v>22</v>
      </c>
      <c r="L33" s="888">
        <v>4</v>
      </c>
      <c r="M33" s="888">
        <v>42</v>
      </c>
      <c r="N33" s="365">
        <v>1019</v>
      </c>
      <c r="O33" s="72"/>
    </row>
    <row r="34" spans="1:15" s="33" customFormat="1" ht="11.45" customHeight="1" x14ac:dyDescent="0.15">
      <c r="A34" s="524" t="s">
        <v>384</v>
      </c>
      <c r="B34" s="459">
        <v>3386</v>
      </c>
      <c r="C34" s="130">
        <v>2341</v>
      </c>
      <c r="D34" s="130">
        <v>2206</v>
      </c>
      <c r="E34" s="130">
        <v>2117</v>
      </c>
      <c r="F34" s="886">
        <v>27</v>
      </c>
      <c r="G34" s="886">
        <v>1</v>
      </c>
      <c r="H34" s="887">
        <v>61</v>
      </c>
      <c r="I34" s="886">
        <v>135</v>
      </c>
      <c r="J34" s="886">
        <v>76</v>
      </c>
      <c r="K34" s="886">
        <v>26</v>
      </c>
      <c r="L34" s="888">
        <v>3</v>
      </c>
      <c r="M34" s="888">
        <v>47</v>
      </c>
      <c r="N34" s="889">
        <v>969</v>
      </c>
      <c r="O34" s="72"/>
    </row>
    <row r="35" spans="1:15" s="33" customFormat="1" ht="11.45" customHeight="1" x14ac:dyDescent="0.15">
      <c r="A35" s="524" t="s">
        <v>385</v>
      </c>
      <c r="B35" s="459">
        <v>3621</v>
      </c>
      <c r="C35" s="130">
        <v>2458</v>
      </c>
      <c r="D35" s="649">
        <v>2340</v>
      </c>
      <c r="E35" s="130">
        <v>2249</v>
      </c>
      <c r="F35" s="896">
        <v>31</v>
      </c>
      <c r="G35" s="887">
        <v>3</v>
      </c>
      <c r="H35" s="887">
        <v>57</v>
      </c>
      <c r="I35" s="886">
        <v>118</v>
      </c>
      <c r="J35" s="886">
        <v>135</v>
      </c>
      <c r="K35" s="886">
        <v>45</v>
      </c>
      <c r="L35" s="888">
        <v>3</v>
      </c>
      <c r="M35" s="888">
        <v>87</v>
      </c>
      <c r="N35" s="365">
        <v>1028</v>
      </c>
      <c r="O35" s="72"/>
    </row>
    <row r="36" spans="1:15" s="33" customFormat="1" ht="11.45" customHeight="1" x14ac:dyDescent="0.15">
      <c r="A36" s="524" t="s">
        <v>386</v>
      </c>
      <c r="B36" s="459">
        <v>3043</v>
      </c>
      <c r="C36" s="130">
        <v>2067</v>
      </c>
      <c r="D36" s="130">
        <v>1935</v>
      </c>
      <c r="E36" s="130">
        <v>1853</v>
      </c>
      <c r="F36" s="886">
        <v>25</v>
      </c>
      <c r="G36" s="244" t="s">
        <v>73</v>
      </c>
      <c r="H36" s="887">
        <v>57</v>
      </c>
      <c r="I36" s="886">
        <v>132</v>
      </c>
      <c r="J36" s="886">
        <v>154</v>
      </c>
      <c r="K36" s="886">
        <v>35</v>
      </c>
      <c r="L36" s="888">
        <v>3</v>
      </c>
      <c r="M36" s="888">
        <v>116</v>
      </c>
      <c r="N36" s="889">
        <v>822</v>
      </c>
      <c r="O36" s="72"/>
    </row>
    <row r="37" spans="1:15" s="33" customFormat="1" ht="11.45" customHeight="1" x14ac:dyDescent="0.15">
      <c r="A37" s="524" t="s">
        <v>387</v>
      </c>
      <c r="B37" s="459">
        <v>2719</v>
      </c>
      <c r="C37" s="130">
        <v>1911</v>
      </c>
      <c r="D37" s="130">
        <v>1805</v>
      </c>
      <c r="E37" s="130">
        <v>1707</v>
      </c>
      <c r="F37" s="886">
        <v>30</v>
      </c>
      <c r="G37" s="234" t="s">
        <v>73</v>
      </c>
      <c r="H37" s="887">
        <v>68</v>
      </c>
      <c r="I37" s="886">
        <v>106</v>
      </c>
      <c r="J37" s="886">
        <v>174</v>
      </c>
      <c r="K37" s="886">
        <v>44</v>
      </c>
      <c r="L37" s="245" t="s">
        <v>73</v>
      </c>
      <c r="M37" s="888">
        <v>130</v>
      </c>
      <c r="N37" s="889">
        <v>634</v>
      </c>
      <c r="O37" s="72"/>
    </row>
    <row r="38" spans="1:15" s="33" customFormat="1" ht="11.45" customHeight="1" x14ac:dyDescent="0.15">
      <c r="A38" s="524" t="s">
        <v>388</v>
      </c>
      <c r="B38" s="459">
        <v>2536</v>
      </c>
      <c r="C38" s="130">
        <v>1629</v>
      </c>
      <c r="D38" s="130">
        <v>1506</v>
      </c>
      <c r="E38" s="130">
        <v>1406</v>
      </c>
      <c r="F38" s="886">
        <v>31</v>
      </c>
      <c r="G38" s="234" t="s">
        <v>73</v>
      </c>
      <c r="H38" s="887">
        <v>69</v>
      </c>
      <c r="I38" s="886">
        <v>123</v>
      </c>
      <c r="J38" s="886">
        <v>361</v>
      </c>
      <c r="K38" s="886">
        <v>86</v>
      </c>
      <c r="L38" s="888">
        <v>1</v>
      </c>
      <c r="M38" s="888">
        <v>274</v>
      </c>
      <c r="N38" s="889">
        <v>546</v>
      </c>
      <c r="O38" s="72"/>
    </row>
    <row r="39" spans="1:15" s="33" customFormat="1" ht="11.45" customHeight="1" x14ac:dyDescent="0.15">
      <c r="A39" s="524" t="s">
        <v>389</v>
      </c>
      <c r="B39" s="459">
        <v>2696</v>
      </c>
      <c r="C39" s="130">
        <v>1261</v>
      </c>
      <c r="D39" s="130">
        <v>1190</v>
      </c>
      <c r="E39" s="130">
        <v>1052</v>
      </c>
      <c r="F39" s="886">
        <v>53</v>
      </c>
      <c r="G39" s="234" t="s">
        <v>73</v>
      </c>
      <c r="H39" s="887">
        <v>85</v>
      </c>
      <c r="I39" s="886">
        <v>71</v>
      </c>
      <c r="J39" s="886">
        <v>889</v>
      </c>
      <c r="K39" s="886">
        <v>111</v>
      </c>
      <c r="L39" s="245" t="s">
        <v>73</v>
      </c>
      <c r="M39" s="888">
        <v>778</v>
      </c>
      <c r="N39" s="889">
        <v>546</v>
      </c>
      <c r="O39" s="72"/>
    </row>
    <row r="40" spans="1:15" s="33" customFormat="1" ht="11.45" customHeight="1" x14ac:dyDescent="0.15">
      <c r="A40" s="524" t="s">
        <v>390</v>
      </c>
      <c r="B40" s="459">
        <v>2011</v>
      </c>
      <c r="C40" s="886">
        <v>611</v>
      </c>
      <c r="D40" s="886">
        <v>578</v>
      </c>
      <c r="E40" s="886">
        <v>473</v>
      </c>
      <c r="F40" s="886">
        <v>41</v>
      </c>
      <c r="G40" s="234" t="s">
        <v>73</v>
      </c>
      <c r="H40" s="887">
        <v>64</v>
      </c>
      <c r="I40" s="886">
        <v>33</v>
      </c>
      <c r="J40" s="130">
        <v>1004</v>
      </c>
      <c r="K40" s="886">
        <v>78</v>
      </c>
      <c r="L40" s="245" t="s">
        <v>73</v>
      </c>
      <c r="M40" s="888">
        <v>926</v>
      </c>
      <c r="N40" s="889">
        <v>396</v>
      </c>
      <c r="O40" s="72"/>
    </row>
    <row r="41" spans="1:15" s="33" customFormat="1" ht="11.45" customHeight="1" x14ac:dyDescent="0.15">
      <c r="A41" s="524" t="s">
        <v>391</v>
      </c>
      <c r="B41" s="459">
        <v>1375</v>
      </c>
      <c r="C41" s="886">
        <v>220</v>
      </c>
      <c r="D41" s="886">
        <v>209</v>
      </c>
      <c r="E41" s="886">
        <v>169</v>
      </c>
      <c r="F41" s="886">
        <v>15</v>
      </c>
      <c r="G41" s="234" t="s">
        <v>73</v>
      </c>
      <c r="H41" s="887">
        <v>25</v>
      </c>
      <c r="I41" s="886">
        <v>11</v>
      </c>
      <c r="J41" s="886">
        <v>900</v>
      </c>
      <c r="K41" s="886">
        <v>83</v>
      </c>
      <c r="L41" s="245" t="s">
        <v>73</v>
      </c>
      <c r="M41" s="888">
        <v>817</v>
      </c>
      <c r="N41" s="889">
        <v>255</v>
      </c>
      <c r="O41" s="72"/>
    </row>
    <row r="42" spans="1:15" s="33" customFormat="1" ht="11.45" customHeight="1" x14ac:dyDescent="0.15">
      <c r="A42" s="524" t="s">
        <v>392</v>
      </c>
      <c r="B42" s="459">
        <v>1213</v>
      </c>
      <c r="C42" s="886">
        <v>107</v>
      </c>
      <c r="D42" s="886">
        <v>105</v>
      </c>
      <c r="E42" s="886">
        <v>73</v>
      </c>
      <c r="F42" s="886">
        <v>10</v>
      </c>
      <c r="G42" s="234" t="s">
        <v>73</v>
      </c>
      <c r="H42" s="887">
        <v>22</v>
      </c>
      <c r="I42" s="886">
        <v>2</v>
      </c>
      <c r="J42" s="886">
        <v>843</v>
      </c>
      <c r="K42" s="886">
        <v>71</v>
      </c>
      <c r="L42" s="888">
        <v>1</v>
      </c>
      <c r="M42" s="888">
        <v>771</v>
      </c>
      <c r="N42" s="889">
        <v>263</v>
      </c>
      <c r="O42" s="72"/>
    </row>
    <row r="43" spans="1:15" s="33" customFormat="1" ht="11.45" customHeight="1" x14ac:dyDescent="0.15">
      <c r="A43" s="524" t="s">
        <v>377</v>
      </c>
      <c r="B43" s="885">
        <v>964</v>
      </c>
      <c r="C43" s="886">
        <v>38</v>
      </c>
      <c r="D43" s="886">
        <v>37</v>
      </c>
      <c r="E43" s="886">
        <v>19</v>
      </c>
      <c r="F43" s="871">
        <v>11</v>
      </c>
      <c r="G43" s="871">
        <v>1</v>
      </c>
      <c r="H43" s="887">
        <v>6</v>
      </c>
      <c r="I43" s="887">
        <v>1</v>
      </c>
      <c r="J43" s="886">
        <v>738</v>
      </c>
      <c r="K43" s="887">
        <v>48</v>
      </c>
      <c r="L43" s="245" t="s">
        <v>73</v>
      </c>
      <c r="M43" s="888">
        <v>690</v>
      </c>
      <c r="N43" s="889">
        <v>188</v>
      </c>
      <c r="O43" s="72"/>
    </row>
    <row r="44" spans="1:15" s="33" customFormat="1" ht="11.45" customHeight="1" x14ac:dyDescent="0.15">
      <c r="A44" s="524" t="s">
        <v>258</v>
      </c>
      <c r="B44" s="523"/>
      <c r="C44" s="243"/>
      <c r="D44" s="243"/>
      <c r="E44" s="243"/>
      <c r="F44" s="243"/>
      <c r="G44" s="243"/>
      <c r="H44" s="244"/>
      <c r="I44" s="243"/>
      <c r="J44" s="243"/>
      <c r="K44" s="243"/>
      <c r="L44" s="245"/>
      <c r="M44" s="245"/>
      <c r="N44" s="246"/>
      <c r="O44" s="72"/>
    </row>
    <row r="45" spans="1:15" s="33" customFormat="1" ht="11.45" customHeight="1" x14ac:dyDescent="0.15">
      <c r="A45" s="524" t="s">
        <v>378</v>
      </c>
      <c r="B45" s="459">
        <v>29913</v>
      </c>
      <c r="C45" s="130">
        <v>18035</v>
      </c>
      <c r="D45" s="130">
        <v>16862</v>
      </c>
      <c r="E45" s="130">
        <v>15708</v>
      </c>
      <c r="F45" s="886">
        <v>234</v>
      </c>
      <c r="G45" s="886">
        <v>454</v>
      </c>
      <c r="H45" s="887">
        <v>466</v>
      </c>
      <c r="I45" s="130">
        <v>1173</v>
      </c>
      <c r="J45" s="130">
        <v>3314</v>
      </c>
      <c r="K45" s="886">
        <v>339</v>
      </c>
      <c r="L45" s="650">
        <v>2124</v>
      </c>
      <c r="M45" s="888">
        <v>851</v>
      </c>
      <c r="N45" s="365">
        <v>8564</v>
      </c>
      <c r="O45" s="72"/>
    </row>
    <row r="46" spans="1:15" s="33" customFormat="1" ht="11.25" customHeight="1" x14ac:dyDescent="0.15">
      <c r="A46" s="524" t="s">
        <v>379</v>
      </c>
      <c r="B46" s="459">
        <v>8259</v>
      </c>
      <c r="C46" s="130">
        <v>2237</v>
      </c>
      <c r="D46" s="130">
        <v>2119</v>
      </c>
      <c r="E46" s="130">
        <v>1786</v>
      </c>
      <c r="F46" s="886">
        <v>130</v>
      </c>
      <c r="G46" s="887">
        <v>1</v>
      </c>
      <c r="H46" s="886">
        <v>202</v>
      </c>
      <c r="I46" s="886">
        <v>118</v>
      </c>
      <c r="J46" s="130">
        <v>4374</v>
      </c>
      <c r="K46" s="886">
        <v>391</v>
      </c>
      <c r="L46" s="888">
        <v>1</v>
      </c>
      <c r="M46" s="650">
        <v>3982</v>
      </c>
      <c r="N46" s="365">
        <v>1648</v>
      </c>
      <c r="O46" s="72"/>
    </row>
    <row r="47" spans="1:15" s="33" customFormat="1" ht="11.25" customHeight="1" x14ac:dyDescent="0.15">
      <c r="A47" s="525" t="s">
        <v>507</v>
      </c>
      <c r="B47" s="897">
        <v>3552</v>
      </c>
      <c r="C47" s="898">
        <v>365</v>
      </c>
      <c r="D47" s="898">
        <v>351</v>
      </c>
      <c r="E47" s="898">
        <v>261</v>
      </c>
      <c r="F47" s="898">
        <v>36</v>
      </c>
      <c r="G47" s="899">
        <v>1</v>
      </c>
      <c r="H47" s="899">
        <v>53</v>
      </c>
      <c r="I47" s="898">
        <v>14</v>
      </c>
      <c r="J47" s="900">
        <v>2481</v>
      </c>
      <c r="K47" s="898">
        <v>202</v>
      </c>
      <c r="L47" s="901">
        <v>1</v>
      </c>
      <c r="M47" s="902">
        <v>2278</v>
      </c>
      <c r="N47" s="903">
        <v>706</v>
      </c>
      <c r="O47" s="72"/>
    </row>
    <row r="48" spans="1:15" s="33" customFormat="1" ht="15" customHeight="1" x14ac:dyDescent="0.15">
      <c r="A48" s="519" t="s">
        <v>6</v>
      </c>
      <c r="B48" s="459">
        <v>41245</v>
      </c>
      <c r="C48" s="130">
        <v>17966</v>
      </c>
      <c r="D48" s="130">
        <v>17105</v>
      </c>
      <c r="E48" s="130">
        <v>13042</v>
      </c>
      <c r="F48" s="130">
        <v>2844</v>
      </c>
      <c r="G48" s="886">
        <v>409</v>
      </c>
      <c r="H48" s="887">
        <v>810</v>
      </c>
      <c r="I48" s="886">
        <v>861</v>
      </c>
      <c r="J48" s="130">
        <v>12933</v>
      </c>
      <c r="K48" s="130">
        <v>6321</v>
      </c>
      <c r="L48" s="650">
        <v>1839</v>
      </c>
      <c r="M48" s="650">
        <v>4773</v>
      </c>
      <c r="N48" s="365">
        <v>10346</v>
      </c>
      <c r="O48" s="72"/>
    </row>
    <row r="49" spans="1:15" s="33" customFormat="1" ht="11.45" customHeight="1" x14ac:dyDescent="0.15">
      <c r="A49" s="524" t="s">
        <v>363</v>
      </c>
      <c r="B49" s="459">
        <v>2547</v>
      </c>
      <c r="C49" s="886">
        <v>316</v>
      </c>
      <c r="D49" s="886">
        <v>278</v>
      </c>
      <c r="E49" s="886">
        <v>79</v>
      </c>
      <c r="F49" s="886">
        <v>15</v>
      </c>
      <c r="G49" s="886">
        <v>173</v>
      </c>
      <c r="H49" s="887">
        <v>11</v>
      </c>
      <c r="I49" s="886">
        <v>38</v>
      </c>
      <c r="J49" s="130">
        <v>1514</v>
      </c>
      <c r="K49" s="886">
        <v>32</v>
      </c>
      <c r="L49" s="650">
        <v>1452</v>
      </c>
      <c r="M49" s="888">
        <v>30</v>
      </c>
      <c r="N49" s="889">
        <v>717</v>
      </c>
      <c r="O49" s="72"/>
    </row>
    <row r="50" spans="1:15" s="33" customFormat="1" ht="11.45" customHeight="1" x14ac:dyDescent="0.15">
      <c r="A50" s="524" t="s">
        <v>380</v>
      </c>
      <c r="B50" s="459">
        <v>2618</v>
      </c>
      <c r="C50" s="130">
        <v>1325</v>
      </c>
      <c r="D50" s="130">
        <v>1207</v>
      </c>
      <c r="E50" s="886">
        <v>885</v>
      </c>
      <c r="F50" s="886">
        <v>62</v>
      </c>
      <c r="G50" s="886">
        <v>208</v>
      </c>
      <c r="H50" s="887">
        <v>52</v>
      </c>
      <c r="I50" s="886">
        <v>118</v>
      </c>
      <c r="J50" s="886">
        <v>454</v>
      </c>
      <c r="K50" s="886">
        <v>99</v>
      </c>
      <c r="L50" s="888">
        <v>328</v>
      </c>
      <c r="M50" s="888">
        <v>27</v>
      </c>
      <c r="N50" s="889">
        <v>839</v>
      </c>
      <c r="O50" s="72"/>
    </row>
    <row r="51" spans="1:15" s="33" customFormat="1" ht="11.45" customHeight="1" x14ac:dyDescent="0.15">
      <c r="A51" s="524" t="s">
        <v>381</v>
      </c>
      <c r="B51" s="459">
        <v>2862</v>
      </c>
      <c r="C51" s="130">
        <v>1722</v>
      </c>
      <c r="D51" s="130">
        <v>1621</v>
      </c>
      <c r="E51" s="130">
        <v>1400</v>
      </c>
      <c r="F51" s="886">
        <v>101</v>
      </c>
      <c r="G51" s="886">
        <v>17</v>
      </c>
      <c r="H51" s="887">
        <v>103</v>
      </c>
      <c r="I51" s="886">
        <v>101</v>
      </c>
      <c r="J51" s="886">
        <v>265</v>
      </c>
      <c r="K51" s="886">
        <v>206</v>
      </c>
      <c r="L51" s="888">
        <v>25</v>
      </c>
      <c r="M51" s="888">
        <v>34</v>
      </c>
      <c r="N51" s="889">
        <v>875</v>
      </c>
      <c r="O51" s="72"/>
    </row>
    <row r="52" spans="1:15" s="33" customFormat="1" ht="11.45" customHeight="1" x14ac:dyDescent="0.15">
      <c r="A52" s="524" t="s">
        <v>382</v>
      </c>
      <c r="B52" s="459">
        <v>3123</v>
      </c>
      <c r="C52" s="130">
        <v>1806</v>
      </c>
      <c r="D52" s="130">
        <v>1725</v>
      </c>
      <c r="E52" s="130">
        <v>1386</v>
      </c>
      <c r="F52" s="886">
        <v>159</v>
      </c>
      <c r="G52" s="886">
        <v>2</v>
      </c>
      <c r="H52" s="887">
        <v>178</v>
      </c>
      <c r="I52" s="886">
        <v>81</v>
      </c>
      <c r="J52" s="886">
        <v>328</v>
      </c>
      <c r="K52" s="886">
        <v>291</v>
      </c>
      <c r="L52" s="888">
        <v>10</v>
      </c>
      <c r="M52" s="888">
        <v>27</v>
      </c>
      <c r="N52" s="889">
        <v>989</v>
      </c>
      <c r="O52" s="72"/>
    </row>
    <row r="53" spans="1:15" s="33" customFormat="1" ht="11.45" customHeight="1" x14ac:dyDescent="0.15">
      <c r="A53" s="524" t="s">
        <v>383</v>
      </c>
      <c r="B53" s="459">
        <v>3303</v>
      </c>
      <c r="C53" s="130">
        <v>1928</v>
      </c>
      <c r="D53" s="130">
        <v>1858</v>
      </c>
      <c r="E53" s="130">
        <v>1450</v>
      </c>
      <c r="F53" s="886">
        <v>251</v>
      </c>
      <c r="G53" s="886">
        <v>4</v>
      </c>
      <c r="H53" s="887">
        <v>153</v>
      </c>
      <c r="I53" s="886">
        <v>70</v>
      </c>
      <c r="J53" s="886">
        <v>416</v>
      </c>
      <c r="K53" s="886">
        <v>368</v>
      </c>
      <c r="L53" s="888">
        <v>11</v>
      </c>
      <c r="M53" s="888">
        <v>37</v>
      </c>
      <c r="N53" s="889">
        <v>959</v>
      </c>
      <c r="O53" s="72"/>
    </row>
    <row r="54" spans="1:15" s="33" customFormat="1" ht="11.45" customHeight="1" x14ac:dyDescent="0.15">
      <c r="A54" s="524" t="s">
        <v>384</v>
      </c>
      <c r="B54" s="459">
        <v>3493</v>
      </c>
      <c r="C54" s="130">
        <v>2068</v>
      </c>
      <c r="D54" s="130">
        <v>1990</v>
      </c>
      <c r="E54" s="130">
        <v>1607</v>
      </c>
      <c r="F54" s="886">
        <v>320</v>
      </c>
      <c r="G54" s="887">
        <v>3</v>
      </c>
      <c r="H54" s="887">
        <v>60</v>
      </c>
      <c r="I54" s="886">
        <v>78</v>
      </c>
      <c r="J54" s="886">
        <v>408</v>
      </c>
      <c r="K54" s="886">
        <v>370</v>
      </c>
      <c r="L54" s="888">
        <v>5</v>
      </c>
      <c r="M54" s="888">
        <v>33</v>
      </c>
      <c r="N54" s="365">
        <v>1017</v>
      </c>
      <c r="O54" s="72"/>
    </row>
    <row r="55" spans="1:15" s="33" customFormat="1" ht="11.45" customHeight="1" x14ac:dyDescent="0.15">
      <c r="A55" s="524" t="s">
        <v>385</v>
      </c>
      <c r="B55" s="459">
        <v>3824</v>
      </c>
      <c r="C55" s="130">
        <v>2272</v>
      </c>
      <c r="D55" s="130">
        <v>2176</v>
      </c>
      <c r="E55" s="130">
        <v>1786</v>
      </c>
      <c r="F55" s="886">
        <v>349</v>
      </c>
      <c r="G55" s="244" t="s">
        <v>73</v>
      </c>
      <c r="H55" s="887">
        <v>41</v>
      </c>
      <c r="I55" s="886">
        <v>96</v>
      </c>
      <c r="J55" s="886">
        <v>517</v>
      </c>
      <c r="K55" s="886">
        <v>460</v>
      </c>
      <c r="L55" s="888">
        <v>3</v>
      </c>
      <c r="M55" s="888">
        <v>54</v>
      </c>
      <c r="N55" s="365">
        <v>1035</v>
      </c>
      <c r="O55" s="72"/>
    </row>
    <row r="56" spans="1:15" s="33" customFormat="1" ht="11.45" customHeight="1" x14ac:dyDescent="0.15">
      <c r="A56" s="524" t="s">
        <v>386</v>
      </c>
      <c r="B56" s="459">
        <v>3304</v>
      </c>
      <c r="C56" s="130">
        <v>1918</v>
      </c>
      <c r="D56" s="130">
        <v>1834</v>
      </c>
      <c r="E56" s="130">
        <v>1465</v>
      </c>
      <c r="F56" s="886">
        <v>336</v>
      </c>
      <c r="G56" s="244" t="s">
        <v>73</v>
      </c>
      <c r="H56" s="887">
        <v>33</v>
      </c>
      <c r="I56" s="886">
        <v>84</v>
      </c>
      <c r="J56" s="886">
        <v>563</v>
      </c>
      <c r="K56" s="886">
        <v>493</v>
      </c>
      <c r="L56" s="888">
        <v>1</v>
      </c>
      <c r="M56" s="888">
        <v>69</v>
      </c>
      <c r="N56" s="889">
        <v>823</v>
      </c>
      <c r="O56" s="72"/>
    </row>
    <row r="57" spans="1:15" s="33" customFormat="1" ht="11.45" customHeight="1" x14ac:dyDescent="0.15">
      <c r="A57" s="524" t="s">
        <v>387</v>
      </c>
      <c r="B57" s="459">
        <v>2817</v>
      </c>
      <c r="C57" s="130">
        <v>1688</v>
      </c>
      <c r="D57" s="130">
        <v>1619</v>
      </c>
      <c r="E57" s="130">
        <v>1235</v>
      </c>
      <c r="F57" s="886">
        <v>352</v>
      </c>
      <c r="G57" s="887">
        <v>1</v>
      </c>
      <c r="H57" s="887">
        <v>31</v>
      </c>
      <c r="I57" s="886">
        <v>69</v>
      </c>
      <c r="J57" s="886">
        <v>590</v>
      </c>
      <c r="K57" s="886">
        <v>517</v>
      </c>
      <c r="L57" s="245" t="s">
        <v>73</v>
      </c>
      <c r="M57" s="888">
        <v>73</v>
      </c>
      <c r="N57" s="889">
        <v>539</v>
      </c>
      <c r="O57" s="72"/>
    </row>
    <row r="58" spans="1:15" s="33" customFormat="1" ht="11.45" customHeight="1" x14ac:dyDescent="0.15">
      <c r="A58" s="524" t="s">
        <v>388</v>
      </c>
      <c r="B58" s="459">
        <v>2688</v>
      </c>
      <c r="C58" s="130">
        <v>1316</v>
      </c>
      <c r="D58" s="130">
        <v>1249</v>
      </c>
      <c r="E58" s="886">
        <v>886</v>
      </c>
      <c r="F58" s="886">
        <v>314</v>
      </c>
      <c r="G58" s="887">
        <v>1</v>
      </c>
      <c r="H58" s="887">
        <v>48</v>
      </c>
      <c r="I58" s="886">
        <v>67</v>
      </c>
      <c r="J58" s="886">
        <v>877</v>
      </c>
      <c r="K58" s="886">
        <v>705</v>
      </c>
      <c r="L58" s="248" t="s">
        <v>73</v>
      </c>
      <c r="M58" s="888">
        <v>172</v>
      </c>
      <c r="N58" s="889">
        <v>495</v>
      </c>
      <c r="O58" s="72"/>
    </row>
    <row r="59" spans="1:15" s="33" customFormat="1" ht="11.45" customHeight="1" x14ac:dyDescent="0.15">
      <c r="A59" s="524" t="s">
        <v>389</v>
      </c>
      <c r="B59" s="459">
        <v>2885</v>
      </c>
      <c r="C59" s="886">
        <v>949</v>
      </c>
      <c r="D59" s="886">
        <v>909</v>
      </c>
      <c r="E59" s="886">
        <v>555</v>
      </c>
      <c r="F59" s="886">
        <v>317</v>
      </c>
      <c r="G59" s="234" t="s">
        <v>73</v>
      </c>
      <c r="H59" s="887">
        <v>37</v>
      </c>
      <c r="I59" s="886">
        <v>40</v>
      </c>
      <c r="J59" s="130">
        <v>1441</v>
      </c>
      <c r="K59" s="886">
        <v>872</v>
      </c>
      <c r="L59" s="886">
        <v>2</v>
      </c>
      <c r="M59" s="888">
        <v>567</v>
      </c>
      <c r="N59" s="889">
        <v>495</v>
      </c>
      <c r="O59" s="72"/>
    </row>
    <row r="60" spans="1:15" s="33" customFormat="1" ht="11.45" customHeight="1" x14ac:dyDescent="0.15">
      <c r="A60" s="524" t="s">
        <v>390</v>
      </c>
      <c r="B60" s="459">
        <v>2364</v>
      </c>
      <c r="C60" s="886">
        <v>443</v>
      </c>
      <c r="D60" s="886">
        <v>426</v>
      </c>
      <c r="E60" s="886">
        <v>224</v>
      </c>
      <c r="F60" s="886">
        <v>171</v>
      </c>
      <c r="G60" s="234" t="s">
        <v>73</v>
      </c>
      <c r="H60" s="887">
        <v>31</v>
      </c>
      <c r="I60" s="887">
        <v>17</v>
      </c>
      <c r="J60" s="130">
        <v>1487</v>
      </c>
      <c r="K60" s="886">
        <v>733</v>
      </c>
      <c r="L60" s="888">
        <v>2</v>
      </c>
      <c r="M60" s="888">
        <v>752</v>
      </c>
      <c r="N60" s="889">
        <v>434</v>
      </c>
      <c r="O60" s="72"/>
    </row>
    <row r="61" spans="1:15" s="33" customFormat="1" ht="11.45" customHeight="1" x14ac:dyDescent="0.15">
      <c r="A61" s="524" t="s">
        <v>391</v>
      </c>
      <c r="B61" s="459">
        <v>1722</v>
      </c>
      <c r="C61" s="886">
        <v>126</v>
      </c>
      <c r="D61" s="886">
        <v>125</v>
      </c>
      <c r="E61" s="886">
        <v>59</v>
      </c>
      <c r="F61" s="886">
        <v>52</v>
      </c>
      <c r="G61" s="234" t="s">
        <v>73</v>
      </c>
      <c r="H61" s="887">
        <v>14</v>
      </c>
      <c r="I61" s="887">
        <v>1</v>
      </c>
      <c r="J61" s="130">
        <v>1209</v>
      </c>
      <c r="K61" s="886">
        <v>478</v>
      </c>
      <c r="L61" s="245" t="s">
        <v>73</v>
      </c>
      <c r="M61" s="888">
        <v>731</v>
      </c>
      <c r="N61" s="889">
        <v>387</v>
      </c>
      <c r="O61" s="72"/>
    </row>
    <row r="62" spans="1:15" s="33" customFormat="1" ht="11.45" customHeight="1" x14ac:dyDescent="0.15">
      <c r="A62" s="524" t="s">
        <v>392</v>
      </c>
      <c r="B62" s="459">
        <v>1708</v>
      </c>
      <c r="C62" s="886">
        <v>62</v>
      </c>
      <c r="D62" s="886">
        <v>61</v>
      </c>
      <c r="E62" s="886">
        <v>19</v>
      </c>
      <c r="F62" s="886">
        <v>30</v>
      </c>
      <c r="G62" s="234" t="s">
        <v>73</v>
      </c>
      <c r="H62" s="886">
        <v>12</v>
      </c>
      <c r="I62" s="887">
        <v>1</v>
      </c>
      <c r="J62" s="130">
        <v>1262</v>
      </c>
      <c r="K62" s="886">
        <v>433</v>
      </c>
      <c r="L62" s="245" t="s">
        <v>73</v>
      </c>
      <c r="M62" s="888">
        <v>829</v>
      </c>
      <c r="N62" s="889">
        <v>384</v>
      </c>
      <c r="O62" s="72"/>
    </row>
    <row r="63" spans="1:15" s="33" customFormat="1" ht="11.45" customHeight="1" x14ac:dyDescent="0.15">
      <c r="A63" s="524" t="s">
        <v>377</v>
      </c>
      <c r="B63" s="459">
        <v>1987</v>
      </c>
      <c r="C63" s="886">
        <v>27</v>
      </c>
      <c r="D63" s="886">
        <v>27</v>
      </c>
      <c r="E63" s="886">
        <v>6</v>
      </c>
      <c r="F63" s="887">
        <v>15</v>
      </c>
      <c r="G63" s="234" t="s">
        <v>73</v>
      </c>
      <c r="H63" s="886">
        <v>6</v>
      </c>
      <c r="I63" s="244" t="s">
        <v>73</v>
      </c>
      <c r="J63" s="130">
        <v>1602</v>
      </c>
      <c r="K63" s="886">
        <v>264</v>
      </c>
      <c r="L63" s="249" t="s">
        <v>73</v>
      </c>
      <c r="M63" s="650">
        <v>1338</v>
      </c>
      <c r="N63" s="889">
        <v>358</v>
      </c>
      <c r="O63" s="72"/>
    </row>
    <row r="64" spans="1:15" s="33" customFormat="1" ht="11.45" customHeight="1" x14ac:dyDescent="0.15">
      <c r="A64" s="524" t="s">
        <v>258</v>
      </c>
      <c r="B64" s="523"/>
      <c r="C64" s="243"/>
      <c r="D64" s="243"/>
      <c r="E64" s="243"/>
      <c r="F64" s="243"/>
      <c r="G64" s="243"/>
      <c r="H64" s="244"/>
      <c r="I64" s="243"/>
      <c r="J64" s="243"/>
      <c r="K64" s="243"/>
      <c r="L64" s="245"/>
      <c r="M64" s="245"/>
      <c r="N64" s="246"/>
      <c r="O64" s="72"/>
    </row>
    <row r="65" spans="1:15" s="33" customFormat="1" ht="11.45" customHeight="1" x14ac:dyDescent="0.15">
      <c r="A65" s="524" t="s">
        <v>378</v>
      </c>
      <c r="B65" s="459">
        <v>30579</v>
      </c>
      <c r="C65" s="130">
        <v>16359</v>
      </c>
      <c r="D65" s="130">
        <v>15557</v>
      </c>
      <c r="E65" s="130">
        <v>12179</v>
      </c>
      <c r="F65" s="130">
        <v>2259</v>
      </c>
      <c r="G65" s="886">
        <v>409</v>
      </c>
      <c r="H65" s="887">
        <v>710</v>
      </c>
      <c r="I65" s="886">
        <v>802</v>
      </c>
      <c r="J65" s="130">
        <v>5932</v>
      </c>
      <c r="K65" s="130">
        <v>3541</v>
      </c>
      <c r="L65" s="650">
        <v>1835</v>
      </c>
      <c r="M65" s="888">
        <v>556</v>
      </c>
      <c r="N65" s="365">
        <v>8288</v>
      </c>
      <c r="O65" s="72"/>
    </row>
    <row r="66" spans="1:15" s="33" customFormat="1" ht="11.25" customHeight="1" x14ac:dyDescent="0.15">
      <c r="A66" s="524" t="s">
        <v>379</v>
      </c>
      <c r="B66" s="459">
        <v>10666</v>
      </c>
      <c r="C66" s="130">
        <v>1607</v>
      </c>
      <c r="D66" s="130">
        <v>1548</v>
      </c>
      <c r="E66" s="886">
        <v>863</v>
      </c>
      <c r="F66" s="886">
        <v>585</v>
      </c>
      <c r="G66" s="244" t="s">
        <v>73</v>
      </c>
      <c r="H66" s="886">
        <v>100</v>
      </c>
      <c r="I66" s="886">
        <v>59</v>
      </c>
      <c r="J66" s="130">
        <v>7001</v>
      </c>
      <c r="K66" s="130">
        <v>2780</v>
      </c>
      <c r="L66" s="888">
        <v>4</v>
      </c>
      <c r="M66" s="650">
        <v>4217</v>
      </c>
      <c r="N66" s="365">
        <v>2058</v>
      </c>
      <c r="O66" s="72"/>
    </row>
    <row r="67" spans="1:15" s="33" customFormat="1" ht="11.25" customHeight="1" x14ac:dyDescent="0.15">
      <c r="A67" s="526" t="s">
        <v>507</v>
      </c>
      <c r="B67" s="461">
        <v>5417</v>
      </c>
      <c r="C67" s="904">
        <v>215</v>
      </c>
      <c r="D67" s="904">
        <v>213</v>
      </c>
      <c r="E67" s="904">
        <v>84</v>
      </c>
      <c r="F67" s="904">
        <v>97</v>
      </c>
      <c r="G67" s="250" t="s">
        <v>73</v>
      </c>
      <c r="H67" s="905">
        <v>32</v>
      </c>
      <c r="I67" s="904">
        <v>2</v>
      </c>
      <c r="J67" s="138">
        <v>4073</v>
      </c>
      <c r="K67" s="138">
        <v>1175</v>
      </c>
      <c r="L67" s="251" t="s">
        <v>73</v>
      </c>
      <c r="M67" s="906">
        <v>2898</v>
      </c>
      <c r="N67" s="907">
        <v>1129</v>
      </c>
      <c r="O67" s="72"/>
    </row>
    <row r="68" spans="1:15" s="33" customFormat="1" ht="14.25" customHeight="1" x14ac:dyDescent="0.15">
      <c r="A68" s="200" t="s">
        <v>580</v>
      </c>
      <c r="B68" s="21"/>
      <c r="C68" s="21"/>
      <c r="D68" s="21"/>
      <c r="E68" s="21"/>
      <c r="F68" s="21"/>
      <c r="G68" s="21"/>
      <c r="H68" s="206"/>
      <c r="I68" s="21"/>
      <c r="K68" s="153"/>
      <c r="L68" s="153"/>
      <c r="M68" s="22"/>
      <c r="N68" s="22" t="s">
        <v>843</v>
      </c>
      <c r="O68" s="72"/>
    </row>
    <row r="69" spans="1:15" x14ac:dyDescent="0.15">
      <c r="A69" s="575"/>
      <c r="B69" s="8"/>
      <c r="C69" s="8"/>
      <c r="D69" s="8"/>
      <c r="E69" s="8"/>
      <c r="F69" s="8"/>
      <c r="G69" s="8"/>
      <c r="H69" s="187"/>
      <c r="I69" s="8"/>
      <c r="J69" s="8"/>
      <c r="K69" s="8"/>
    </row>
  </sheetData>
  <mergeCells count="17">
    <mergeCell ref="G5:G7"/>
    <mergeCell ref="H5:H7"/>
    <mergeCell ref="A1:N1"/>
    <mergeCell ref="C3:I3"/>
    <mergeCell ref="J3:M3"/>
    <mergeCell ref="N3:N7"/>
    <mergeCell ref="B4:B7"/>
    <mergeCell ref="C4:C7"/>
    <mergeCell ref="D4:H4"/>
    <mergeCell ref="I4:I7"/>
    <mergeCell ref="J4:J7"/>
    <mergeCell ref="K4:K7"/>
    <mergeCell ref="L4:L7"/>
    <mergeCell ref="M4:M7"/>
    <mergeCell ref="D5:D7"/>
    <mergeCell ref="E5:E7"/>
    <mergeCell ref="F5:F7"/>
  </mergeCells>
  <phoneticPr fontId="2"/>
  <pageMargins left="0.78740157480314965" right="0.59055118110236227" top="0.98425196850393704" bottom="0.78740157480314965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I38"/>
  <sheetViews>
    <sheetView showGridLines="0" view="pageBreakPreview" topLeftCell="B1" zoomScaleNormal="100" zoomScaleSheetLayoutView="100" workbookViewId="0">
      <selection activeCell="B2" sqref="B2:D2"/>
    </sheetView>
  </sheetViews>
  <sheetFormatPr defaultRowHeight="13.5" x14ac:dyDescent="0.15"/>
  <cols>
    <col min="1" max="1" width="4.25" style="31" hidden="1" customWidth="1"/>
    <col min="2" max="4" width="26.625" style="31" customWidth="1"/>
    <col min="5" max="16384" width="9" style="31"/>
  </cols>
  <sheetData>
    <row r="2" spans="2:4" ht="27.75" customHeight="1" x14ac:dyDescent="0.15">
      <c r="B2" s="987" t="s">
        <v>724</v>
      </c>
      <c r="C2" s="988"/>
      <c r="D2" s="988"/>
    </row>
    <row r="3" spans="2:4" ht="27.75" customHeight="1" x14ac:dyDescent="0.15">
      <c r="B3" s="258"/>
      <c r="C3" s="258"/>
      <c r="D3" s="263" t="s">
        <v>725</v>
      </c>
    </row>
    <row r="4" spans="2:4" ht="27.75" customHeight="1" x14ac:dyDescent="0.15">
      <c r="B4" s="312" t="s">
        <v>726</v>
      </c>
      <c r="C4" s="313" t="s">
        <v>727</v>
      </c>
      <c r="D4" s="314" t="s">
        <v>728</v>
      </c>
    </row>
    <row r="5" spans="2:4" ht="27.75" customHeight="1" x14ac:dyDescent="0.15">
      <c r="B5" s="315" t="s">
        <v>515</v>
      </c>
      <c r="C5" s="316">
        <v>30596</v>
      </c>
      <c r="D5" s="32">
        <v>80132</v>
      </c>
    </row>
    <row r="6" spans="2:4" ht="27.75" customHeight="1" x14ac:dyDescent="0.15">
      <c r="B6" s="315" t="s">
        <v>539</v>
      </c>
      <c r="C6" s="316">
        <v>31093</v>
      </c>
      <c r="D6" s="32">
        <v>80904</v>
      </c>
    </row>
    <row r="7" spans="2:4" ht="27.75" customHeight="1" x14ac:dyDescent="0.15">
      <c r="B7" s="315" t="s">
        <v>540</v>
      </c>
      <c r="C7" s="316">
        <v>31595</v>
      </c>
      <c r="D7" s="32">
        <v>81830</v>
      </c>
    </row>
    <row r="8" spans="2:4" ht="27.75" customHeight="1" x14ac:dyDescent="0.15">
      <c r="B8" s="315" t="s">
        <v>729</v>
      </c>
      <c r="C8" s="316">
        <v>31913</v>
      </c>
      <c r="D8" s="32">
        <v>82473</v>
      </c>
    </row>
    <row r="9" spans="2:4" ht="27.75" customHeight="1" x14ac:dyDescent="0.15">
      <c r="B9" s="391" t="s">
        <v>790</v>
      </c>
      <c r="C9" s="922">
        <v>32280</v>
      </c>
      <c r="D9" s="923">
        <v>83119</v>
      </c>
    </row>
    <row r="10" spans="2:4" s="33" customFormat="1" ht="15.75" customHeight="1" x14ac:dyDescent="0.15">
      <c r="B10" s="262"/>
      <c r="C10" s="262"/>
      <c r="D10" s="264" t="s">
        <v>730</v>
      </c>
    </row>
    <row r="24" spans="5:9" x14ac:dyDescent="0.15">
      <c r="E24" s="34"/>
      <c r="F24" s="34"/>
      <c r="G24" s="34"/>
      <c r="H24" s="34"/>
      <c r="I24" s="34"/>
    </row>
    <row r="25" spans="5:9" x14ac:dyDescent="0.15">
      <c r="E25" s="34"/>
      <c r="F25" s="34"/>
      <c r="G25" s="34"/>
      <c r="H25" s="34"/>
      <c r="I25" s="34"/>
    </row>
    <row r="26" spans="5:9" x14ac:dyDescent="0.15">
      <c r="E26" s="34"/>
      <c r="F26" s="34"/>
      <c r="G26" s="34"/>
      <c r="H26" s="34"/>
      <c r="I26" s="34"/>
    </row>
    <row r="27" spans="5:9" x14ac:dyDescent="0.15">
      <c r="E27" s="34"/>
      <c r="F27" s="34"/>
      <c r="G27" s="34"/>
      <c r="H27" s="34"/>
      <c r="I27" s="34"/>
    </row>
    <row r="28" spans="5:9" x14ac:dyDescent="0.15">
      <c r="E28" s="34"/>
      <c r="F28" s="34"/>
      <c r="G28" s="34"/>
      <c r="H28" s="34"/>
      <c r="I28" s="34"/>
    </row>
    <row r="29" spans="5:9" x14ac:dyDescent="0.15">
      <c r="E29" s="34"/>
      <c r="F29" s="34"/>
      <c r="G29" s="34"/>
      <c r="H29" s="34"/>
      <c r="I29" s="34"/>
    </row>
    <row r="30" spans="5:9" x14ac:dyDescent="0.15">
      <c r="E30" s="34"/>
      <c r="F30" s="34"/>
      <c r="G30" s="34"/>
      <c r="H30" s="34"/>
      <c r="I30" s="34"/>
    </row>
    <row r="31" spans="5:9" x14ac:dyDescent="0.15">
      <c r="E31" s="34"/>
      <c r="F31" s="34"/>
      <c r="G31" s="34"/>
      <c r="H31" s="34"/>
      <c r="I31" s="34"/>
    </row>
    <row r="32" spans="5:9" x14ac:dyDescent="0.15">
      <c r="E32" s="34"/>
      <c r="F32" s="34"/>
      <c r="G32" s="34"/>
      <c r="H32" s="34"/>
      <c r="I32" s="34"/>
    </row>
    <row r="33" spans="5:9" x14ac:dyDescent="0.15">
      <c r="E33" s="34"/>
      <c r="F33" s="34"/>
      <c r="G33" s="34"/>
      <c r="H33" s="34"/>
      <c r="I33" s="34"/>
    </row>
    <row r="34" spans="5:9" x14ac:dyDescent="0.15">
      <c r="E34" s="34"/>
      <c r="F34" s="34"/>
      <c r="G34" s="34"/>
      <c r="H34" s="34"/>
      <c r="I34" s="34"/>
    </row>
    <row r="35" spans="5:9" x14ac:dyDescent="0.15">
      <c r="E35" s="34"/>
      <c r="F35" s="34"/>
      <c r="G35" s="34"/>
      <c r="H35" s="34"/>
      <c r="I35" s="34"/>
    </row>
    <row r="36" spans="5:9" x14ac:dyDescent="0.15">
      <c r="E36" s="34"/>
      <c r="F36" s="34"/>
      <c r="G36" s="34"/>
      <c r="H36" s="34"/>
      <c r="I36" s="34"/>
    </row>
    <row r="37" spans="5:9" x14ac:dyDescent="0.15">
      <c r="E37" s="34"/>
      <c r="F37" s="34"/>
      <c r="G37" s="34"/>
      <c r="H37" s="34"/>
      <c r="I37" s="34"/>
    </row>
    <row r="38" spans="5:9" x14ac:dyDescent="0.15">
      <c r="E38" s="34"/>
      <c r="F38" s="34"/>
      <c r="G38" s="34"/>
      <c r="H38" s="34"/>
      <c r="I38" s="34"/>
    </row>
  </sheetData>
  <mergeCells count="1">
    <mergeCell ref="B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P37"/>
  <sheetViews>
    <sheetView showGridLines="0" view="pageBreakPreview" topLeftCell="B1" zoomScaleNormal="100" zoomScaleSheetLayoutView="100" workbookViewId="0">
      <selection activeCell="B2" sqref="B2:P2"/>
    </sheetView>
  </sheetViews>
  <sheetFormatPr defaultRowHeight="13.5" x14ac:dyDescent="0.15"/>
  <cols>
    <col min="1" max="1" width="0" style="31" hidden="1" customWidth="1"/>
    <col min="2" max="2" width="8.5" style="31" customWidth="1"/>
    <col min="3" max="4" width="6.125" style="31" customWidth="1"/>
    <col min="5" max="11" width="5.125" style="31" customWidth="1"/>
    <col min="12" max="12" width="6.625" style="31" customWidth="1"/>
    <col min="13" max="14" width="5.125" style="31" customWidth="1"/>
    <col min="15" max="16" width="6.125" style="31" customWidth="1"/>
    <col min="17" max="16384" width="9" style="31"/>
  </cols>
  <sheetData>
    <row r="1" spans="2:16" x14ac:dyDescent="0.1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6" ht="21" x14ac:dyDescent="0.15">
      <c r="B2" s="987" t="s">
        <v>731</v>
      </c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</row>
    <row r="3" spans="2:16" x14ac:dyDescent="0.15"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990" t="s">
        <v>732</v>
      </c>
      <c r="N3" s="990"/>
      <c r="O3" s="990"/>
      <c r="P3" s="991"/>
    </row>
    <row r="4" spans="2:16" ht="24.95" customHeight="1" x14ac:dyDescent="0.15">
      <c r="B4" s="992"/>
      <c r="C4" s="994" t="s">
        <v>446</v>
      </c>
      <c r="D4" s="265" t="s">
        <v>733</v>
      </c>
      <c r="E4" s="996" t="s">
        <v>766</v>
      </c>
      <c r="F4" s="1000" t="s">
        <v>767</v>
      </c>
      <c r="G4" s="816" t="s">
        <v>772</v>
      </c>
      <c r="H4" s="1000" t="s">
        <v>734</v>
      </c>
      <c r="I4" s="818" t="s">
        <v>775</v>
      </c>
      <c r="J4" s="265" t="s">
        <v>768</v>
      </c>
      <c r="K4" s="998" t="s">
        <v>774</v>
      </c>
      <c r="L4" s="816" t="s">
        <v>770</v>
      </c>
      <c r="M4" s="1000" t="s">
        <v>778</v>
      </c>
      <c r="N4" s="1000" t="s">
        <v>777</v>
      </c>
      <c r="O4" s="1002" t="s">
        <v>735</v>
      </c>
      <c r="P4" s="1004" t="s">
        <v>736</v>
      </c>
    </row>
    <row r="5" spans="2:16" ht="24.95" customHeight="1" x14ac:dyDescent="0.15">
      <c r="B5" s="993"/>
      <c r="C5" s="995"/>
      <c r="D5" s="317" t="s">
        <v>737</v>
      </c>
      <c r="E5" s="997"/>
      <c r="F5" s="1001"/>
      <c r="G5" s="317" t="s">
        <v>773</v>
      </c>
      <c r="H5" s="1001"/>
      <c r="I5" s="819" t="s">
        <v>776</v>
      </c>
      <c r="J5" s="317" t="s">
        <v>769</v>
      </c>
      <c r="K5" s="999"/>
      <c r="L5" s="817" t="s">
        <v>771</v>
      </c>
      <c r="M5" s="1001"/>
      <c r="N5" s="1001"/>
      <c r="O5" s="1003"/>
      <c r="P5" s="1005"/>
    </row>
    <row r="6" spans="2:16" s="33" customFormat="1" ht="24.95" customHeight="1" x14ac:dyDescent="0.15">
      <c r="B6" s="318" t="s">
        <v>515</v>
      </c>
      <c r="C6" s="319">
        <v>1399</v>
      </c>
      <c r="D6" s="35">
        <v>362</v>
      </c>
      <c r="E6" s="35">
        <v>254</v>
      </c>
      <c r="F6" s="35">
        <v>215</v>
      </c>
      <c r="G6" s="35">
        <v>113</v>
      </c>
      <c r="H6" s="35">
        <v>118</v>
      </c>
      <c r="I6" s="814">
        <v>38</v>
      </c>
      <c r="J6" s="35">
        <v>62</v>
      </c>
      <c r="K6" s="35">
        <v>67</v>
      </c>
      <c r="L6" s="35">
        <v>20</v>
      </c>
      <c r="M6" s="35">
        <v>12</v>
      </c>
      <c r="N6" s="35">
        <v>10</v>
      </c>
      <c r="O6" s="815">
        <v>2</v>
      </c>
      <c r="P6" s="36">
        <v>126</v>
      </c>
    </row>
    <row r="7" spans="2:16" s="33" customFormat="1" ht="24.95" customHeight="1" x14ac:dyDescent="0.15">
      <c r="B7" s="318" t="s">
        <v>539</v>
      </c>
      <c r="C7" s="319">
        <v>1678</v>
      </c>
      <c r="D7" s="35">
        <v>404</v>
      </c>
      <c r="E7" s="35">
        <v>275</v>
      </c>
      <c r="F7" s="35">
        <v>259</v>
      </c>
      <c r="G7" s="35">
        <v>182</v>
      </c>
      <c r="H7" s="35">
        <v>114</v>
      </c>
      <c r="I7" s="814">
        <v>100</v>
      </c>
      <c r="J7" s="35">
        <v>74</v>
      </c>
      <c r="K7" s="35">
        <v>62</v>
      </c>
      <c r="L7" s="35">
        <v>27</v>
      </c>
      <c r="M7" s="35">
        <v>11</v>
      </c>
      <c r="N7" s="35">
        <v>14</v>
      </c>
      <c r="O7" s="815">
        <v>2</v>
      </c>
      <c r="P7" s="36">
        <v>154</v>
      </c>
    </row>
    <row r="8" spans="2:16" s="33" customFormat="1" ht="24.95" customHeight="1" x14ac:dyDescent="0.15">
      <c r="B8" s="318" t="s">
        <v>540</v>
      </c>
      <c r="C8" s="319">
        <v>1655</v>
      </c>
      <c r="D8" s="35">
        <v>377</v>
      </c>
      <c r="E8" s="35">
        <v>261</v>
      </c>
      <c r="F8" s="35">
        <v>254</v>
      </c>
      <c r="G8" s="35">
        <v>239</v>
      </c>
      <c r="H8" s="35">
        <v>106</v>
      </c>
      <c r="I8" s="814">
        <v>95</v>
      </c>
      <c r="J8" s="35">
        <v>51</v>
      </c>
      <c r="K8" s="35">
        <v>59</v>
      </c>
      <c r="L8" s="35">
        <v>37</v>
      </c>
      <c r="M8" s="35">
        <v>15</v>
      </c>
      <c r="N8" s="35">
        <v>13</v>
      </c>
      <c r="O8" s="815">
        <v>2</v>
      </c>
      <c r="P8" s="36">
        <v>146</v>
      </c>
    </row>
    <row r="9" spans="2:16" s="33" customFormat="1" ht="24.95" customHeight="1" x14ac:dyDescent="0.15">
      <c r="B9" s="318" t="s">
        <v>729</v>
      </c>
      <c r="C9" s="319">
        <v>1569</v>
      </c>
      <c r="D9" s="35">
        <v>342</v>
      </c>
      <c r="E9" s="35">
        <v>260</v>
      </c>
      <c r="F9" s="35">
        <v>237</v>
      </c>
      <c r="G9" s="35">
        <v>185</v>
      </c>
      <c r="H9" s="35">
        <v>106</v>
      </c>
      <c r="I9" s="814">
        <v>98</v>
      </c>
      <c r="J9" s="35">
        <v>66</v>
      </c>
      <c r="K9" s="35">
        <v>57</v>
      </c>
      <c r="L9" s="35">
        <v>33</v>
      </c>
      <c r="M9" s="35">
        <v>18</v>
      </c>
      <c r="N9" s="35">
        <v>16</v>
      </c>
      <c r="O9" s="815">
        <v>2</v>
      </c>
      <c r="P9" s="36">
        <v>149</v>
      </c>
    </row>
    <row r="10" spans="2:16" s="33" customFormat="1" ht="24.95" customHeight="1" x14ac:dyDescent="0.15">
      <c r="B10" s="390" t="s">
        <v>791</v>
      </c>
      <c r="C10" s="825">
        <v>1598</v>
      </c>
      <c r="D10" s="924">
        <v>393</v>
      </c>
      <c r="E10" s="924">
        <v>251</v>
      </c>
      <c r="F10" s="924">
        <v>239</v>
      </c>
      <c r="G10" s="924">
        <v>103</v>
      </c>
      <c r="H10" s="924">
        <v>108</v>
      </c>
      <c r="I10" s="814">
        <v>99</v>
      </c>
      <c r="J10" s="924">
        <v>97</v>
      </c>
      <c r="K10" s="924">
        <v>63</v>
      </c>
      <c r="L10" s="924">
        <v>38</v>
      </c>
      <c r="M10" s="924">
        <v>24</v>
      </c>
      <c r="N10" s="924">
        <v>16</v>
      </c>
      <c r="O10" s="925">
        <v>2</v>
      </c>
      <c r="P10" s="926">
        <v>165</v>
      </c>
    </row>
    <row r="11" spans="2:16" s="33" customFormat="1" x14ac:dyDescent="0.15">
      <c r="B11" s="347" t="s">
        <v>841</v>
      </c>
      <c r="C11" s="808"/>
      <c r="D11" s="808"/>
      <c r="E11" s="808"/>
      <c r="F11" s="808"/>
      <c r="G11" s="808"/>
      <c r="H11" s="808"/>
      <c r="I11" s="808"/>
      <c r="J11" s="808"/>
      <c r="K11" s="808"/>
      <c r="L11" s="808"/>
      <c r="M11" s="808"/>
      <c r="N11" s="808"/>
      <c r="O11" s="989" t="s">
        <v>739</v>
      </c>
      <c r="P11" s="989"/>
    </row>
    <row r="12" spans="2:16" ht="13.5" customHeight="1" x14ac:dyDescent="0.15">
      <c r="B12" s="347"/>
      <c r="C12" s="809"/>
      <c r="D12" s="809"/>
      <c r="E12" s="809"/>
      <c r="F12" s="809"/>
      <c r="G12" s="809"/>
      <c r="H12" s="809"/>
      <c r="I12" s="809"/>
      <c r="J12" s="809"/>
      <c r="K12" s="809"/>
      <c r="L12" s="809"/>
      <c r="M12" s="809"/>
      <c r="N12" s="809"/>
      <c r="O12" s="809"/>
      <c r="P12" s="809"/>
    </row>
    <row r="13" spans="2:16" ht="13.5" customHeight="1" x14ac:dyDescent="0.15"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</row>
    <row r="14" spans="2:16" ht="13.5" customHeight="1" x14ac:dyDescent="0.15">
      <c r="B14" s="347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</row>
    <row r="15" spans="2:16" x14ac:dyDescent="0.15">
      <c r="B15" s="328"/>
      <c r="C15" s="329"/>
      <c r="D15" s="959"/>
      <c r="E15" s="959"/>
      <c r="F15" s="959"/>
      <c r="G15" s="959"/>
      <c r="H15" s="959"/>
      <c r="I15" s="959"/>
      <c r="J15" s="959"/>
      <c r="K15" s="959"/>
      <c r="L15" s="959"/>
      <c r="M15" s="959"/>
      <c r="N15" s="959"/>
      <c r="O15" s="330"/>
      <c r="P15" s="330"/>
    </row>
    <row r="16" spans="2:16" x14ac:dyDescent="0.15">
      <c r="B16" s="267"/>
      <c r="C16" s="267"/>
      <c r="D16" s="960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</row>
    <row r="19" spans="6:9" x14ac:dyDescent="0.15">
      <c r="H19" s="368"/>
    </row>
    <row r="27" spans="6:9" x14ac:dyDescent="0.15">
      <c r="F27" s="34"/>
      <c r="G27" s="34"/>
      <c r="H27" s="34"/>
      <c r="I27" s="34"/>
    </row>
    <row r="28" spans="6:9" x14ac:dyDescent="0.15">
      <c r="F28" s="34"/>
      <c r="G28" s="34"/>
      <c r="H28" s="34"/>
      <c r="I28" s="34"/>
    </row>
    <row r="29" spans="6:9" x14ac:dyDescent="0.15">
      <c r="F29" s="34"/>
      <c r="G29" s="34"/>
      <c r="H29" s="34"/>
      <c r="I29" s="34"/>
    </row>
    <row r="30" spans="6:9" x14ac:dyDescent="0.15">
      <c r="F30" s="34"/>
      <c r="G30" s="34"/>
      <c r="H30" s="34"/>
      <c r="I30" s="34"/>
    </row>
    <row r="31" spans="6:9" x14ac:dyDescent="0.15">
      <c r="F31" s="34"/>
      <c r="G31" s="34"/>
      <c r="H31" s="34"/>
      <c r="I31" s="34"/>
    </row>
    <row r="32" spans="6:9" x14ac:dyDescent="0.15">
      <c r="F32" s="34"/>
      <c r="G32" s="34"/>
      <c r="H32" s="34"/>
      <c r="I32" s="34"/>
    </row>
    <row r="33" spans="5:9" x14ac:dyDescent="0.15">
      <c r="F33" s="34"/>
      <c r="G33" s="34"/>
      <c r="H33" s="34"/>
      <c r="I33" s="34"/>
    </row>
    <row r="34" spans="5:9" x14ac:dyDescent="0.15">
      <c r="F34" s="34"/>
      <c r="G34" s="34"/>
      <c r="H34" s="34"/>
      <c r="I34" s="34"/>
    </row>
    <row r="35" spans="5:9" x14ac:dyDescent="0.15">
      <c r="E35" s="34"/>
      <c r="F35" s="34"/>
      <c r="G35" s="34"/>
      <c r="H35" s="34"/>
      <c r="I35" s="34"/>
    </row>
    <row r="36" spans="5:9" x14ac:dyDescent="0.15">
      <c r="F36" s="34"/>
      <c r="G36" s="34"/>
      <c r="H36" s="34"/>
      <c r="I36" s="34"/>
    </row>
    <row r="37" spans="5:9" x14ac:dyDescent="0.15">
      <c r="F37" s="34"/>
      <c r="G37" s="34"/>
      <c r="H37" s="34"/>
      <c r="I37" s="34"/>
    </row>
  </sheetData>
  <mergeCells count="13">
    <mergeCell ref="O11:P11"/>
    <mergeCell ref="M3:P3"/>
    <mergeCell ref="B2:P2"/>
    <mergeCell ref="B4:B5"/>
    <mergeCell ref="C4:C5"/>
    <mergeCell ref="E4:E5"/>
    <mergeCell ref="K4:K5"/>
    <mergeCell ref="M4:M5"/>
    <mergeCell ref="O4:O5"/>
    <mergeCell ref="P4:P5"/>
    <mergeCell ref="F4:F5"/>
    <mergeCell ref="H4:H5"/>
    <mergeCell ref="N4:N5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view="pageBreakPreview" zoomScaleNormal="100" zoomScaleSheetLayoutView="100" zoomScalePageLayoutView="55" workbookViewId="0">
      <selection sqref="A1:L1"/>
    </sheetView>
  </sheetViews>
  <sheetFormatPr defaultRowHeight="13.5" x14ac:dyDescent="0.15"/>
  <cols>
    <col min="1" max="1" width="8.625" style="38" customWidth="1"/>
    <col min="2" max="2" width="4.25" style="38" customWidth="1"/>
    <col min="3" max="3" width="11.625" style="38" bestFit="1" customWidth="1"/>
    <col min="4" max="4" width="10.125" style="38" customWidth="1"/>
    <col min="5" max="5" width="11.375" style="38" customWidth="1"/>
    <col min="6" max="6" width="5.125" style="38" customWidth="1"/>
    <col min="7" max="7" width="5.75" style="38" customWidth="1"/>
    <col min="8" max="8" width="7" style="38" customWidth="1"/>
    <col min="9" max="9" width="7.625" style="38" customWidth="1"/>
    <col min="10" max="10" width="4.875" style="38" customWidth="1"/>
    <col min="11" max="11" width="4.75" style="38" customWidth="1"/>
    <col min="12" max="12" width="9.625" style="38" customWidth="1"/>
    <col min="13" max="16384" width="9" style="38"/>
  </cols>
  <sheetData>
    <row r="1" spans="1:12" ht="21" x14ac:dyDescent="0.15">
      <c r="A1" s="1008" t="s">
        <v>396</v>
      </c>
      <c r="B1" s="1008"/>
      <c r="C1" s="1008"/>
      <c r="D1" s="1008"/>
      <c r="E1" s="1008"/>
      <c r="F1" s="1008"/>
      <c r="G1" s="1008"/>
      <c r="H1" s="1008"/>
      <c r="I1" s="1008"/>
      <c r="J1" s="1008"/>
      <c r="K1" s="1008"/>
      <c r="L1" s="1008"/>
    </row>
    <row r="2" spans="1:12" ht="9" customHeight="1" x14ac:dyDescent="0.15">
      <c r="A2" s="282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2" x14ac:dyDescent="0.15">
      <c r="A3" s="284"/>
      <c r="B3" s="284"/>
      <c r="C3" s="284"/>
      <c r="D3" s="284"/>
      <c r="E3" s="284"/>
      <c r="F3" s="284"/>
      <c r="G3" s="284"/>
      <c r="H3" s="284"/>
      <c r="I3" s="284"/>
      <c r="J3" s="284"/>
      <c r="K3" s="1009" t="s">
        <v>397</v>
      </c>
      <c r="L3" s="1009"/>
    </row>
    <row r="4" spans="1:12" ht="28.5" customHeight="1" x14ac:dyDescent="0.15">
      <c r="A4" s="285" t="s">
        <v>398</v>
      </c>
      <c r="B4" s="286" t="s">
        <v>524</v>
      </c>
      <c r="C4" s="331" t="s">
        <v>495</v>
      </c>
      <c r="D4" s="286" t="s">
        <v>523</v>
      </c>
      <c r="E4" s="286" t="s">
        <v>522</v>
      </c>
      <c r="F4" s="286" t="s">
        <v>521</v>
      </c>
      <c r="G4" s="286" t="s">
        <v>520</v>
      </c>
      <c r="H4" s="287" t="s">
        <v>519</v>
      </c>
      <c r="I4" s="288" t="s">
        <v>398</v>
      </c>
      <c r="J4" s="286" t="s">
        <v>518</v>
      </c>
      <c r="K4" s="286" t="s">
        <v>517</v>
      </c>
      <c r="L4" s="332" t="s">
        <v>503</v>
      </c>
    </row>
    <row r="5" spans="1:12" s="47" customFormat="1" ht="18" customHeight="1" x14ac:dyDescent="0.15">
      <c r="A5" s="41" t="s">
        <v>393</v>
      </c>
      <c r="B5" s="42">
        <v>-5</v>
      </c>
      <c r="C5" s="43">
        <v>95321</v>
      </c>
      <c r="D5" s="42">
        <f>B5*C5</f>
        <v>-476605</v>
      </c>
      <c r="E5" s="42">
        <f t="shared" ref="E5:E15" si="0">B5*B5*C5</f>
        <v>2383025</v>
      </c>
      <c r="F5" s="42">
        <f>B5*B5</f>
        <v>25</v>
      </c>
      <c r="G5" s="42">
        <f t="shared" ref="G5:G15" si="1">B5*B5*B5</f>
        <v>-125</v>
      </c>
      <c r="H5" s="44">
        <f t="shared" ref="H5:H15" si="2">B5*B5*B5*B5</f>
        <v>625</v>
      </c>
      <c r="I5" s="45" t="s">
        <v>833</v>
      </c>
      <c r="J5" s="43">
        <v>6</v>
      </c>
      <c r="K5" s="43">
        <f t="shared" ref="K5:K16" si="3">J5*J5</f>
        <v>36</v>
      </c>
      <c r="L5" s="46">
        <f>$C$30+$C$31*J5+$C$32*K5</f>
        <v>100764.61212121212</v>
      </c>
    </row>
    <row r="6" spans="1:12" s="47" customFormat="1" ht="18" customHeight="1" x14ac:dyDescent="0.15">
      <c r="A6" s="41" t="s">
        <v>394</v>
      </c>
      <c r="B6" s="42">
        <v>-4</v>
      </c>
      <c r="C6" s="43">
        <v>95913</v>
      </c>
      <c r="D6" s="42">
        <f t="shared" ref="D6:D15" si="4">B6*C6</f>
        <v>-383652</v>
      </c>
      <c r="E6" s="42">
        <f t="shared" si="0"/>
        <v>1534608</v>
      </c>
      <c r="F6" s="42">
        <f t="shared" ref="F6:F15" si="5">B6*B6</f>
        <v>16</v>
      </c>
      <c r="G6" s="42">
        <f t="shared" si="1"/>
        <v>-64</v>
      </c>
      <c r="H6" s="44">
        <f t="shared" si="2"/>
        <v>256</v>
      </c>
      <c r="I6" s="45" t="s">
        <v>834</v>
      </c>
      <c r="J6" s="43">
        <v>7</v>
      </c>
      <c r="K6" s="43">
        <f t="shared" si="3"/>
        <v>49</v>
      </c>
      <c r="L6" s="46">
        <f t="shared" ref="L6:L16" si="6">$C$30+$C$31*J6+$C$32*K6</f>
        <v>100928.70909090911</v>
      </c>
    </row>
    <row r="7" spans="1:12" s="47" customFormat="1" ht="18" customHeight="1" x14ac:dyDescent="0.15">
      <c r="A7" s="41" t="s">
        <v>395</v>
      </c>
      <c r="B7" s="42">
        <v>-3</v>
      </c>
      <c r="C7" s="43">
        <v>96663</v>
      </c>
      <c r="D7" s="42">
        <f t="shared" si="4"/>
        <v>-289989</v>
      </c>
      <c r="E7" s="42">
        <f t="shared" si="0"/>
        <v>869967</v>
      </c>
      <c r="F7" s="42">
        <f t="shared" si="5"/>
        <v>9</v>
      </c>
      <c r="G7" s="42">
        <f t="shared" si="1"/>
        <v>-27</v>
      </c>
      <c r="H7" s="44">
        <f t="shared" si="2"/>
        <v>81</v>
      </c>
      <c r="I7" s="45" t="s">
        <v>835</v>
      </c>
      <c r="J7" s="43">
        <v>8</v>
      </c>
      <c r="K7" s="43">
        <f t="shared" si="3"/>
        <v>64</v>
      </c>
      <c r="L7" s="46">
        <f t="shared" si="6"/>
        <v>101036.05314685316</v>
      </c>
    </row>
    <row r="8" spans="1:12" s="47" customFormat="1" ht="18" customHeight="1" x14ac:dyDescent="0.15">
      <c r="A8" s="41" t="s">
        <v>399</v>
      </c>
      <c r="B8" s="42">
        <v>-2</v>
      </c>
      <c r="C8" s="43">
        <v>97509</v>
      </c>
      <c r="D8" s="42">
        <f t="shared" si="4"/>
        <v>-195018</v>
      </c>
      <c r="E8" s="42">
        <f t="shared" si="0"/>
        <v>390036</v>
      </c>
      <c r="F8" s="42">
        <f t="shared" si="5"/>
        <v>4</v>
      </c>
      <c r="G8" s="42">
        <f t="shared" si="1"/>
        <v>-8</v>
      </c>
      <c r="H8" s="44">
        <f t="shared" si="2"/>
        <v>16</v>
      </c>
      <c r="I8" s="45" t="s">
        <v>554</v>
      </c>
      <c r="J8" s="43">
        <v>9</v>
      </c>
      <c r="K8" s="43">
        <f t="shared" si="3"/>
        <v>81</v>
      </c>
      <c r="L8" s="46">
        <f t="shared" si="6"/>
        <v>101086.64428904428</v>
      </c>
    </row>
    <row r="9" spans="1:12" s="47" customFormat="1" ht="18" customHeight="1" x14ac:dyDescent="0.15">
      <c r="A9" s="41" t="s">
        <v>500</v>
      </c>
      <c r="B9" s="42">
        <v>-1</v>
      </c>
      <c r="C9" s="43">
        <v>98151</v>
      </c>
      <c r="D9" s="42">
        <f t="shared" si="4"/>
        <v>-98151</v>
      </c>
      <c r="E9" s="43">
        <f t="shared" si="0"/>
        <v>98151</v>
      </c>
      <c r="F9" s="42">
        <f t="shared" si="5"/>
        <v>1</v>
      </c>
      <c r="G9" s="42">
        <f t="shared" si="1"/>
        <v>-1</v>
      </c>
      <c r="H9" s="44">
        <f t="shared" si="2"/>
        <v>1</v>
      </c>
      <c r="I9" s="45" t="s">
        <v>836</v>
      </c>
      <c r="J9" s="43">
        <v>10</v>
      </c>
      <c r="K9" s="43">
        <f t="shared" si="3"/>
        <v>100</v>
      </c>
      <c r="L9" s="46">
        <f t="shared" si="6"/>
        <v>101080.48251748251</v>
      </c>
    </row>
    <row r="10" spans="1:12" s="47" customFormat="1" ht="18" customHeight="1" x14ac:dyDescent="0.15">
      <c r="A10" s="41" t="s">
        <v>502</v>
      </c>
      <c r="B10" s="42">
        <v>0</v>
      </c>
      <c r="C10" s="48">
        <v>98377</v>
      </c>
      <c r="D10" s="43">
        <f t="shared" si="4"/>
        <v>0</v>
      </c>
      <c r="E10" s="43">
        <f t="shared" si="0"/>
        <v>0</v>
      </c>
      <c r="F10" s="42">
        <f t="shared" si="5"/>
        <v>0</v>
      </c>
      <c r="G10" s="42">
        <f t="shared" si="1"/>
        <v>0</v>
      </c>
      <c r="H10" s="44">
        <f t="shared" si="2"/>
        <v>0</v>
      </c>
      <c r="I10" s="45" t="s">
        <v>837</v>
      </c>
      <c r="J10" s="43">
        <v>11</v>
      </c>
      <c r="K10" s="43">
        <f t="shared" si="3"/>
        <v>121</v>
      </c>
      <c r="L10" s="46">
        <f t="shared" si="6"/>
        <v>101017.56783216783</v>
      </c>
    </row>
    <row r="11" spans="1:12" s="47" customFormat="1" ht="18" customHeight="1" x14ac:dyDescent="0.15">
      <c r="A11" s="41" t="s">
        <v>516</v>
      </c>
      <c r="B11" s="42">
        <v>1</v>
      </c>
      <c r="C11" s="48">
        <v>98689</v>
      </c>
      <c r="D11" s="43">
        <f t="shared" si="4"/>
        <v>98689</v>
      </c>
      <c r="E11" s="43">
        <f t="shared" si="0"/>
        <v>98689</v>
      </c>
      <c r="F11" s="42">
        <f t="shared" si="5"/>
        <v>1</v>
      </c>
      <c r="G11" s="42">
        <f t="shared" si="1"/>
        <v>1</v>
      </c>
      <c r="H11" s="44">
        <f t="shared" si="2"/>
        <v>1</v>
      </c>
      <c r="I11" s="45" t="s">
        <v>555</v>
      </c>
      <c r="J11" s="43">
        <v>12</v>
      </c>
      <c r="K11" s="43">
        <f t="shared" si="3"/>
        <v>144</v>
      </c>
      <c r="L11" s="46">
        <f t="shared" si="6"/>
        <v>100897.90023310024</v>
      </c>
    </row>
    <row r="12" spans="1:12" s="47" customFormat="1" ht="18" customHeight="1" x14ac:dyDescent="0.15">
      <c r="A12" s="41" t="s">
        <v>552</v>
      </c>
      <c r="B12" s="42">
        <v>2</v>
      </c>
      <c r="C12" s="48">
        <v>99678</v>
      </c>
      <c r="D12" s="43">
        <f t="shared" si="4"/>
        <v>199356</v>
      </c>
      <c r="E12" s="43">
        <f t="shared" si="0"/>
        <v>398712</v>
      </c>
      <c r="F12" s="42">
        <f t="shared" si="5"/>
        <v>4</v>
      </c>
      <c r="G12" s="42">
        <f t="shared" si="1"/>
        <v>8</v>
      </c>
      <c r="H12" s="44">
        <f t="shared" si="2"/>
        <v>16</v>
      </c>
      <c r="I12" s="45" t="s">
        <v>838</v>
      </c>
      <c r="J12" s="43">
        <v>13</v>
      </c>
      <c r="K12" s="43">
        <f t="shared" si="3"/>
        <v>169</v>
      </c>
      <c r="L12" s="46">
        <f>$C$30+$C$31*J12+$C$32*K12</f>
        <v>100721.47972027972</v>
      </c>
    </row>
    <row r="13" spans="1:12" s="47" customFormat="1" ht="18" customHeight="1" x14ac:dyDescent="0.15">
      <c r="A13" s="41" t="s">
        <v>526</v>
      </c>
      <c r="B13" s="42">
        <v>3</v>
      </c>
      <c r="C13" s="48">
        <v>100462</v>
      </c>
      <c r="D13" s="43">
        <f t="shared" si="4"/>
        <v>301386</v>
      </c>
      <c r="E13" s="43">
        <f t="shared" si="0"/>
        <v>904158</v>
      </c>
      <c r="F13" s="42">
        <f t="shared" si="5"/>
        <v>9</v>
      </c>
      <c r="G13" s="42">
        <f t="shared" si="1"/>
        <v>27</v>
      </c>
      <c r="H13" s="44">
        <f t="shared" si="2"/>
        <v>81</v>
      </c>
      <c r="I13" s="45" t="s">
        <v>839</v>
      </c>
      <c r="J13" s="43">
        <v>14</v>
      </c>
      <c r="K13" s="43">
        <f t="shared" si="3"/>
        <v>196</v>
      </c>
      <c r="L13" s="46">
        <f t="shared" si="6"/>
        <v>100488.30629370629</v>
      </c>
    </row>
    <row r="14" spans="1:12" s="47" customFormat="1" ht="18" customHeight="1" x14ac:dyDescent="0.15">
      <c r="A14" s="41" t="s">
        <v>527</v>
      </c>
      <c r="B14" s="42">
        <v>4</v>
      </c>
      <c r="C14" s="48">
        <v>100317</v>
      </c>
      <c r="D14" s="43">
        <f t="shared" si="4"/>
        <v>401268</v>
      </c>
      <c r="E14" s="43">
        <f t="shared" si="0"/>
        <v>1605072</v>
      </c>
      <c r="F14" s="42">
        <f t="shared" si="5"/>
        <v>16</v>
      </c>
      <c r="G14" s="42">
        <f t="shared" si="1"/>
        <v>64</v>
      </c>
      <c r="H14" s="44">
        <f t="shared" si="2"/>
        <v>256</v>
      </c>
      <c r="I14" s="45" t="s">
        <v>542</v>
      </c>
      <c r="J14" s="43">
        <v>15</v>
      </c>
      <c r="K14" s="43">
        <f t="shared" si="3"/>
        <v>225</v>
      </c>
      <c r="L14" s="46">
        <f t="shared" si="6"/>
        <v>100198.37995337995</v>
      </c>
    </row>
    <row r="15" spans="1:12" s="47" customFormat="1" ht="18" customHeight="1" x14ac:dyDescent="0.15">
      <c r="A15" s="41" t="s">
        <v>553</v>
      </c>
      <c r="B15" s="42">
        <v>5</v>
      </c>
      <c r="C15" s="573">
        <v>100269</v>
      </c>
      <c r="D15" s="48">
        <f t="shared" si="4"/>
        <v>501345</v>
      </c>
      <c r="E15" s="48">
        <f t="shared" si="0"/>
        <v>2506725</v>
      </c>
      <c r="F15" s="42">
        <f t="shared" si="5"/>
        <v>25</v>
      </c>
      <c r="G15" s="42">
        <f t="shared" si="1"/>
        <v>125</v>
      </c>
      <c r="H15" s="44">
        <f t="shared" si="2"/>
        <v>625</v>
      </c>
      <c r="I15" s="45" t="s">
        <v>556</v>
      </c>
      <c r="J15" s="43">
        <v>16</v>
      </c>
      <c r="K15" s="43">
        <f t="shared" si="3"/>
        <v>256</v>
      </c>
      <c r="L15" s="46">
        <f t="shared" si="6"/>
        <v>99851.700699300694</v>
      </c>
    </row>
    <row r="16" spans="1:12" s="47" customFormat="1" ht="18" customHeight="1" x14ac:dyDescent="0.15">
      <c r="A16" s="49" t="s">
        <v>400</v>
      </c>
      <c r="B16" s="50">
        <f t="shared" ref="B16:H16" si="7">SUM(B5:B15)</f>
        <v>0</v>
      </c>
      <c r="C16" s="50">
        <f t="shared" si="7"/>
        <v>1081349</v>
      </c>
      <c r="D16" s="50">
        <f t="shared" si="7"/>
        <v>58629</v>
      </c>
      <c r="E16" s="361">
        <f t="shared" si="7"/>
        <v>10789143</v>
      </c>
      <c r="F16" s="50">
        <f t="shared" si="7"/>
        <v>110</v>
      </c>
      <c r="G16" s="50">
        <f t="shared" si="7"/>
        <v>0</v>
      </c>
      <c r="H16" s="50">
        <f t="shared" si="7"/>
        <v>1958</v>
      </c>
      <c r="I16" s="299" t="s">
        <v>840</v>
      </c>
      <c r="J16" s="50">
        <v>17</v>
      </c>
      <c r="K16" s="43">
        <f t="shared" si="3"/>
        <v>289</v>
      </c>
      <c r="L16" s="46">
        <f t="shared" si="6"/>
        <v>99448.268531468537</v>
      </c>
    </row>
    <row r="17" spans="1:12" s="47" customFormat="1" ht="15.75" customHeight="1" x14ac:dyDescent="0.15">
      <c r="A17" s="289"/>
      <c r="B17" s="289"/>
      <c r="C17" s="289"/>
      <c r="D17" s="289"/>
      <c r="E17" s="289"/>
      <c r="F17" s="289"/>
      <c r="G17" s="289"/>
      <c r="H17" s="289"/>
      <c r="I17" s="289"/>
      <c r="J17" s="1010" t="s">
        <v>401</v>
      </c>
      <c r="K17" s="1010"/>
      <c r="L17" s="1010"/>
    </row>
    <row r="18" spans="1:12" s="47" customFormat="1" ht="15.75" customHeight="1" x14ac:dyDescent="0.15">
      <c r="A18" s="289" t="s">
        <v>547</v>
      </c>
      <c r="B18" s="289"/>
      <c r="C18" s="289"/>
      <c r="D18" s="289"/>
      <c r="E18" s="289"/>
      <c r="F18" s="289"/>
      <c r="G18" s="289"/>
      <c r="H18" s="289"/>
      <c r="I18" s="289"/>
      <c r="J18" s="290"/>
      <c r="K18" s="290"/>
      <c r="L18" s="290"/>
    </row>
    <row r="19" spans="1:12" s="47" customFormat="1" ht="15.75" customHeight="1" x14ac:dyDescent="0.15">
      <c r="A19" s="51" t="s">
        <v>548</v>
      </c>
      <c r="B19" s="289"/>
      <c r="C19" s="289"/>
      <c r="D19" s="289"/>
      <c r="E19" s="289"/>
      <c r="F19" s="289"/>
      <c r="G19" s="289"/>
      <c r="H19" s="289"/>
      <c r="I19" s="289"/>
      <c r="J19" s="290"/>
      <c r="K19" s="290"/>
      <c r="L19" s="290"/>
    </row>
    <row r="20" spans="1:12" s="47" customFormat="1" ht="15.75" customHeight="1" x14ac:dyDescent="0.15">
      <c r="B20" s="51"/>
      <c r="C20" s="51"/>
      <c r="D20" s="51"/>
      <c r="E20" s="289"/>
      <c r="F20" s="289"/>
      <c r="G20" s="289"/>
      <c r="H20" s="289"/>
      <c r="I20" s="289"/>
      <c r="J20" s="290"/>
      <c r="K20" s="290"/>
      <c r="L20" s="290"/>
    </row>
    <row r="21" spans="1:12" ht="24" customHeight="1" x14ac:dyDescent="0.15">
      <c r="A21" s="291" t="s">
        <v>402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3"/>
    </row>
    <row r="22" spans="1:12" ht="24" customHeight="1" x14ac:dyDescent="0.15">
      <c r="A22" s="291" t="s">
        <v>403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</row>
    <row r="23" spans="1:12" ht="24" customHeight="1" x14ac:dyDescent="0.15">
      <c r="A23" s="291" t="s">
        <v>404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</row>
    <row r="24" spans="1:12" ht="24" customHeight="1" x14ac:dyDescent="0.15">
      <c r="A24" s="291" t="s">
        <v>405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</row>
    <row r="25" spans="1:12" ht="24" customHeight="1" x14ac:dyDescent="0.15">
      <c r="A25" s="291" t="s">
        <v>406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</row>
    <row r="26" spans="1:12" ht="24" customHeight="1" x14ac:dyDescent="0.15">
      <c r="A26" s="294" t="s">
        <v>424</v>
      </c>
      <c r="B26" s="292"/>
      <c r="C26" s="292"/>
      <c r="D26" s="292"/>
      <c r="E26" s="292"/>
      <c r="H26" s="292" t="s">
        <v>407</v>
      </c>
      <c r="I26" s="292"/>
      <c r="J26" s="292"/>
      <c r="K26" s="292"/>
      <c r="L26" s="293"/>
    </row>
    <row r="27" spans="1:12" ht="24" customHeight="1" x14ac:dyDescent="0.15">
      <c r="A27" s="294" t="s">
        <v>425</v>
      </c>
      <c r="B27" s="292"/>
      <c r="C27" s="292"/>
      <c r="D27" s="292"/>
      <c r="E27" s="292"/>
      <c r="H27" s="292" t="s">
        <v>408</v>
      </c>
      <c r="I27" s="292"/>
      <c r="J27" s="292"/>
      <c r="K27" s="292"/>
      <c r="L27" s="293"/>
    </row>
    <row r="28" spans="1:12" ht="24" customHeight="1" x14ac:dyDescent="0.15">
      <c r="A28" s="294" t="s">
        <v>855</v>
      </c>
      <c r="B28" s="292"/>
      <c r="C28" s="292"/>
      <c r="D28" s="292"/>
      <c r="E28" s="292"/>
      <c r="H28" s="295" t="s">
        <v>409</v>
      </c>
      <c r="I28" s="292"/>
      <c r="J28" s="292"/>
      <c r="K28" s="292"/>
      <c r="L28" s="293"/>
    </row>
    <row r="29" spans="1:12" ht="24" customHeight="1" x14ac:dyDescent="0.15">
      <c r="A29" s="294" t="s">
        <v>410</v>
      </c>
      <c r="B29" s="292"/>
      <c r="C29" s="292"/>
      <c r="D29" s="292"/>
      <c r="E29" s="292"/>
      <c r="H29" s="292" t="s">
        <v>411</v>
      </c>
      <c r="I29" s="292"/>
      <c r="J29" s="292"/>
      <c r="K29" s="292"/>
      <c r="L29" s="293"/>
    </row>
    <row r="30" spans="1:12" ht="16.5" customHeight="1" x14ac:dyDescent="0.15">
      <c r="A30" s="294"/>
      <c r="B30" s="352" t="s">
        <v>426</v>
      </c>
      <c r="C30" s="1011">
        <f>(C16-(C32*F16))/11</f>
        <v>98588.219114219115</v>
      </c>
      <c r="D30" s="1011"/>
      <c r="E30" s="292"/>
      <c r="F30" s="292"/>
      <c r="G30" s="292"/>
      <c r="H30" s="292"/>
      <c r="I30" s="292"/>
      <c r="J30" s="292"/>
      <c r="K30" s="292"/>
      <c r="L30" s="293"/>
    </row>
    <row r="31" spans="1:12" ht="16.5" customHeight="1" x14ac:dyDescent="0.15">
      <c r="A31" s="294"/>
      <c r="B31" s="292" t="s">
        <v>427</v>
      </c>
      <c r="C31" s="1012">
        <f>D16/F16</f>
        <v>532.9909090909091</v>
      </c>
      <c r="D31" s="1012"/>
      <c r="E31" s="292"/>
      <c r="F31" s="292"/>
      <c r="G31" s="292"/>
      <c r="H31" s="292"/>
      <c r="I31" s="292"/>
      <c r="J31" s="292"/>
      <c r="K31" s="292"/>
      <c r="L31" s="293"/>
    </row>
    <row r="32" spans="1:12" ht="16.5" customHeight="1" x14ac:dyDescent="0.15">
      <c r="A32" s="294"/>
      <c r="B32" s="352" t="s">
        <v>428</v>
      </c>
      <c r="C32" s="1006">
        <f>(E16-(C16*10))/(H16-(F16*10))</f>
        <v>-28.376456876456878</v>
      </c>
      <c r="D32" s="1006"/>
      <c r="E32" s="292"/>
      <c r="F32" s="292"/>
      <c r="G32" s="292"/>
      <c r="H32" s="292"/>
      <c r="I32" s="292"/>
      <c r="J32" s="292"/>
      <c r="K32" s="292"/>
      <c r="L32" s="293"/>
    </row>
    <row r="33" spans="1:12" ht="24" customHeight="1" x14ac:dyDescent="0.15">
      <c r="A33" s="1007" t="s">
        <v>856</v>
      </c>
      <c r="B33" s="1007"/>
      <c r="C33" s="1007"/>
      <c r="D33" s="1007"/>
      <c r="E33" s="1007"/>
      <c r="F33" s="1007"/>
      <c r="G33" s="1007"/>
      <c r="H33" s="1007"/>
      <c r="I33" s="1007"/>
      <c r="J33" s="1007"/>
      <c r="K33" s="1007"/>
      <c r="L33" s="1007"/>
    </row>
    <row r="34" spans="1:12" ht="18" customHeight="1" x14ac:dyDescent="0.15">
      <c r="A34" s="53"/>
      <c r="B34" s="53"/>
      <c r="C34" s="54"/>
      <c r="D34" s="53"/>
      <c r="E34" s="55"/>
      <c r="F34" s="53"/>
      <c r="G34" s="56"/>
      <c r="H34" s="53"/>
      <c r="I34" s="53"/>
      <c r="J34" s="53"/>
      <c r="K34" s="53"/>
      <c r="L34" s="53"/>
    </row>
    <row r="35" spans="1:12" x14ac:dyDescent="0.1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</sheetData>
  <mergeCells count="7">
    <mergeCell ref="C32:D32"/>
    <mergeCell ref="A33:L33"/>
    <mergeCell ref="A1:L1"/>
    <mergeCell ref="K3:L3"/>
    <mergeCell ref="J17:L17"/>
    <mergeCell ref="C30:D30"/>
    <mergeCell ref="C31:D31"/>
  </mergeCells>
  <phoneticPr fontId="39"/>
  <pageMargins left="0.75" right="0.73" top="1" bottom="1" header="0.51200000000000001" footer="0.5120000000000000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8"/>
  <sheetViews>
    <sheetView showGridLines="0" view="pageBreakPreview" zoomScale="70" zoomScaleNormal="100" zoomScaleSheetLayoutView="70" workbookViewId="0">
      <selection activeCell="G1" sqref="G1"/>
    </sheetView>
  </sheetViews>
  <sheetFormatPr defaultRowHeight="13.5" x14ac:dyDescent="0.15"/>
  <cols>
    <col min="1" max="1" width="12.75" style="267" customWidth="1"/>
    <col min="2" max="17" width="9.625" style="267" customWidth="1"/>
    <col min="18" max="16384" width="9" style="267"/>
  </cols>
  <sheetData>
    <row r="1" spans="1:23" ht="21" x14ac:dyDescent="0.15">
      <c r="A1" s="810"/>
      <c r="B1" s="810"/>
      <c r="C1" s="268"/>
      <c r="D1" s="268"/>
      <c r="E1" s="810"/>
      <c r="F1" s="810"/>
      <c r="G1" s="268"/>
      <c r="H1" s="268"/>
      <c r="I1" s="802" t="s">
        <v>444</v>
      </c>
      <c r="J1" s="268" t="s">
        <v>445</v>
      </c>
      <c r="K1" s="803"/>
      <c r="L1" s="803"/>
      <c r="M1" s="803"/>
      <c r="N1" s="803"/>
      <c r="O1" s="803"/>
      <c r="P1" s="803"/>
      <c r="Q1" s="803"/>
      <c r="R1" s="269"/>
      <c r="S1" s="269"/>
      <c r="T1" s="269"/>
      <c r="U1" s="269"/>
      <c r="V1" s="269"/>
      <c r="W1" s="269"/>
    </row>
    <row r="2" spans="1:23" x14ac:dyDescent="0.15">
      <c r="A2" s="258"/>
      <c r="B2" s="258"/>
      <c r="C2" s="258"/>
      <c r="D2" s="1018"/>
      <c r="E2" s="1018"/>
      <c r="F2" s="258"/>
      <c r="G2" s="258"/>
      <c r="H2" s="1018"/>
      <c r="I2" s="1018"/>
      <c r="J2" s="258"/>
      <c r="K2" s="1018"/>
      <c r="L2" s="1018"/>
      <c r="M2" s="1018"/>
      <c r="N2" s="258"/>
      <c r="O2" s="1018" t="s">
        <v>741</v>
      </c>
      <c r="P2" s="1018"/>
      <c r="Q2" s="1018"/>
    </row>
    <row r="3" spans="1:23" ht="15" customHeight="1" x14ac:dyDescent="0.15">
      <c r="A3" s="1013"/>
      <c r="B3" s="1015" t="s">
        <v>539</v>
      </c>
      <c r="C3" s="1016"/>
      <c r="D3" s="1016"/>
      <c r="E3" s="1017"/>
      <c r="F3" s="1015" t="s">
        <v>540</v>
      </c>
      <c r="G3" s="1016"/>
      <c r="H3" s="1016"/>
      <c r="I3" s="1017"/>
      <c r="J3" s="1015" t="s">
        <v>729</v>
      </c>
      <c r="K3" s="1016"/>
      <c r="L3" s="1016"/>
      <c r="M3" s="1017"/>
      <c r="N3" s="1016" t="s">
        <v>792</v>
      </c>
      <c r="O3" s="1016"/>
      <c r="P3" s="1016"/>
      <c r="Q3" s="1017"/>
    </row>
    <row r="4" spans="1:23" ht="15" customHeight="1" x14ac:dyDescent="0.15">
      <c r="A4" s="1014"/>
      <c r="B4" s="278" t="s">
        <v>430</v>
      </c>
      <c r="C4" s="320" t="s">
        <v>431</v>
      </c>
      <c r="D4" s="320" t="s">
        <v>432</v>
      </c>
      <c r="E4" s="322" t="s">
        <v>433</v>
      </c>
      <c r="F4" s="278" t="s">
        <v>430</v>
      </c>
      <c r="G4" s="320" t="s">
        <v>431</v>
      </c>
      <c r="H4" s="320" t="s">
        <v>432</v>
      </c>
      <c r="I4" s="322" t="s">
        <v>433</v>
      </c>
      <c r="J4" s="408" t="s">
        <v>430</v>
      </c>
      <c r="K4" s="320" t="s">
        <v>431</v>
      </c>
      <c r="L4" s="320" t="s">
        <v>432</v>
      </c>
      <c r="M4" s="322" t="s">
        <v>433</v>
      </c>
      <c r="N4" s="408" t="s">
        <v>430</v>
      </c>
      <c r="O4" s="320" t="s">
        <v>431</v>
      </c>
      <c r="P4" s="320" t="s">
        <v>432</v>
      </c>
      <c r="Q4" s="322" t="s">
        <v>433</v>
      </c>
    </row>
    <row r="5" spans="1:23" ht="15" customHeight="1" x14ac:dyDescent="0.15">
      <c r="A5" s="323" t="s">
        <v>446</v>
      </c>
      <c r="B5" s="412">
        <v>99678</v>
      </c>
      <c r="C5" s="324">
        <v>48452</v>
      </c>
      <c r="D5" s="324">
        <v>51226</v>
      </c>
      <c r="E5" s="388">
        <v>45006</v>
      </c>
      <c r="F5" s="412">
        <v>100462</v>
      </c>
      <c r="G5" s="324">
        <v>48848</v>
      </c>
      <c r="H5" s="324">
        <v>51614</v>
      </c>
      <c r="I5" s="388">
        <v>45984</v>
      </c>
      <c r="J5" s="409">
        <v>100317</v>
      </c>
      <c r="K5" s="324">
        <v>48766</v>
      </c>
      <c r="L5" s="324">
        <v>51551</v>
      </c>
      <c r="M5" s="388">
        <v>46347</v>
      </c>
      <c r="N5" s="409">
        <v>100269</v>
      </c>
      <c r="O5" s="324">
        <v>48740</v>
      </c>
      <c r="P5" s="324">
        <v>51529</v>
      </c>
      <c r="Q5" s="388">
        <v>46828</v>
      </c>
    </row>
    <row r="6" spans="1:23" ht="15" customHeight="1" x14ac:dyDescent="0.15">
      <c r="A6" s="325" t="s">
        <v>447</v>
      </c>
      <c r="B6" s="413">
        <v>5750</v>
      </c>
      <c r="C6" s="60">
        <v>2790</v>
      </c>
      <c r="D6" s="60">
        <v>2960</v>
      </c>
      <c r="E6" s="389">
        <v>2438</v>
      </c>
      <c r="F6" s="413">
        <v>5847</v>
      </c>
      <c r="G6" s="60">
        <v>2848</v>
      </c>
      <c r="H6" s="60">
        <v>2999</v>
      </c>
      <c r="I6" s="389">
        <v>2516</v>
      </c>
      <c r="J6" s="410">
        <v>5769</v>
      </c>
      <c r="K6" s="60">
        <v>2810</v>
      </c>
      <c r="L6" s="60">
        <v>2959</v>
      </c>
      <c r="M6" s="389">
        <v>2521</v>
      </c>
      <c r="N6" s="410">
        <v>5724</v>
      </c>
      <c r="O6" s="60">
        <v>2793</v>
      </c>
      <c r="P6" s="60">
        <v>2931</v>
      </c>
      <c r="Q6" s="389">
        <v>2515</v>
      </c>
    </row>
    <row r="7" spans="1:23" ht="15" customHeight="1" x14ac:dyDescent="0.15">
      <c r="A7" s="325" t="s">
        <v>448</v>
      </c>
      <c r="B7" s="413">
        <v>846</v>
      </c>
      <c r="C7" s="60">
        <v>417</v>
      </c>
      <c r="D7" s="60">
        <v>429</v>
      </c>
      <c r="E7" s="389">
        <v>431</v>
      </c>
      <c r="F7" s="413">
        <v>836</v>
      </c>
      <c r="G7" s="60">
        <v>412</v>
      </c>
      <c r="H7" s="60">
        <v>424</v>
      </c>
      <c r="I7" s="389">
        <v>422</v>
      </c>
      <c r="J7" s="410">
        <v>816</v>
      </c>
      <c r="K7" s="60">
        <v>407</v>
      </c>
      <c r="L7" s="60">
        <v>409</v>
      </c>
      <c r="M7" s="389">
        <v>422</v>
      </c>
      <c r="N7" s="410">
        <v>808</v>
      </c>
      <c r="O7" s="60">
        <v>401</v>
      </c>
      <c r="P7" s="60">
        <v>407</v>
      </c>
      <c r="Q7" s="389">
        <v>414</v>
      </c>
    </row>
    <row r="8" spans="1:23" ht="15" customHeight="1" x14ac:dyDescent="0.15">
      <c r="A8" s="325" t="s">
        <v>449</v>
      </c>
      <c r="B8" s="413">
        <v>1209</v>
      </c>
      <c r="C8" s="60">
        <v>607</v>
      </c>
      <c r="D8" s="60">
        <v>602</v>
      </c>
      <c r="E8" s="389">
        <v>568</v>
      </c>
      <c r="F8" s="413">
        <v>1203</v>
      </c>
      <c r="G8" s="60">
        <v>603</v>
      </c>
      <c r="H8" s="60">
        <v>600</v>
      </c>
      <c r="I8" s="389">
        <v>576</v>
      </c>
      <c r="J8" s="410">
        <v>1187</v>
      </c>
      <c r="K8" s="60">
        <v>612</v>
      </c>
      <c r="L8" s="60">
        <v>575</v>
      </c>
      <c r="M8" s="389">
        <v>577</v>
      </c>
      <c r="N8" s="410">
        <v>1166</v>
      </c>
      <c r="O8" s="60">
        <v>607</v>
      </c>
      <c r="P8" s="60">
        <v>559</v>
      </c>
      <c r="Q8" s="389">
        <v>568</v>
      </c>
    </row>
    <row r="9" spans="1:23" ht="15" customHeight="1" x14ac:dyDescent="0.15">
      <c r="A9" s="325" t="s">
        <v>450</v>
      </c>
      <c r="B9" s="413">
        <v>1066</v>
      </c>
      <c r="C9" s="60">
        <v>508</v>
      </c>
      <c r="D9" s="60">
        <v>558</v>
      </c>
      <c r="E9" s="389">
        <v>533</v>
      </c>
      <c r="F9" s="413">
        <v>1035</v>
      </c>
      <c r="G9" s="60">
        <v>496</v>
      </c>
      <c r="H9" s="60">
        <v>539</v>
      </c>
      <c r="I9" s="389">
        <v>542</v>
      </c>
      <c r="J9" s="410">
        <v>1023</v>
      </c>
      <c r="K9" s="60">
        <v>485</v>
      </c>
      <c r="L9" s="60">
        <v>538</v>
      </c>
      <c r="M9" s="389">
        <v>540</v>
      </c>
      <c r="N9" s="410">
        <v>978</v>
      </c>
      <c r="O9" s="60">
        <v>460</v>
      </c>
      <c r="P9" s="60">
        <v>518</v>
      </c>
      <c r="Q9" s="389">
        <v>530</v>
      </c>
    </row>
    <row r="10" spans="1:23" ht="15" customHeight="1" x14ac:dyDescent="0.15">
      <c r="A10" s="325" t="s">
        <v>451</v>
      </c>
      <c r="B10" s="413">
        <v>627</v>
      </c>
      <c r="C10" s="60">
        <v>314</v>
      </c>
      <c r="D10" s="60">
        <v>313</v>
      </c>
      <c r="E10" s="389">
        <v>316</v>
      </c>
      <c r="F10" s="413">
        <v>632</v>
      </c>
      <c r="G10" s="60">
        <v>315</v>
      </c>
      <c r="H10" s="60">
        <v>317</v>
      </c>
      <c r="I10" s="389">
        <v>321</v>
      </c>
      <c r="J10" s="410">
        <v>623</v>
      </c>
      <c r="K10" s="60">
        <v>303</v>
      </c>
      <c r="L10" s="60">
        <v>320</v>
      </c>
      <c r="M10" s="389">
        <v>323</v>
      </c>
      <c r="N10" s="410">
        <v>600</v>
      </c>
      <c r="O10" s="60">
        <v>292</v>
      </c>
      <c r="P10" s="60">
        <v>308</v>
      </c>
      <c r="Q10" s="389">
        <v>313</v>
      </c>
    </row>
    <row r="11" spans="1:23" ht="15" customHeight="1" x14ac:dyDescent="0.15">
      <c r="A11" s="325" t="s">
        <v>452</v>
      </c>
      <c r="B11" s="413">
        <v>2016</v>
      </c>
      <c r="C11" s="60">
        <v>972</v>
      </c>
      <c r="D11" s="60">
        <v>1044</v>
      </c>
      <c r="E11" s="389">
        <v>988</v>
      </c>
      <c r="F11" s="413">
        <v>2002</v>
      </c>
      <c r="G11" s="60">
        <v>976</v>
      </c>
      <c r="H11" s="60">
        <v>1026</v>
      </c>
      <c r="I11" s="389">
        <v>994</v>
      </c>
      <c r="J11" s="410">
        <v>1993</v>
      </c>
      <c r="K11" s="60">
        <v>964</v>
      </c>
      <c r="L11" s="60">
        <v>1029</v>
      </c>
      <c r="M11" s="389">
        <v>995</v>
      </c>
      <c r="N11" s="410">
        <v>1983</v>
      </c>
      <c r="O11" s="60">
        <v>972</v>
      </c>
      <c r="P11" s="60">
        <v>1011</v>
      </c>
      <c r="Q11" s="389">
        <v>999</v>
      </c>
    </row>
    <row r="12" spans="1:23" ht="15" customHeight="1" x14ac:dyDescent="0.15">
      <c r="A12" s="325" t="s">
        <v>453</v>
      </c>
      <c r="B12" s="413">
        <v>3990</v>
      </c>
      <c r="C12" s="60">
        <v>1888</v>
      </c>
      <c r="D12" s="60">
        <v>2102</v>
      </c>
      <c r="E12" s="389">
        <v>1823</v>
      </c>
      <c r="F12" s="413">
        <v>3943</v>
      </c>
      <c r="G12" s="60">
        <v>1877</v>
      </c>
      <c r="H12" s="60">
        <v>2066</v>
      </c>
      <c r="I12" s="389">
        <v>1821</v>
      </c>
      <c r="J12" s="410">
        <v>3835</v>
      </c>
      <c r="K12" s="60">
        <v>1837</v>
      </c>
      <c r="L12" s="60">
        <v>1998</v>
      </c>
      <c r="M12" s="389">
        <v>1824</v>
      </c>
      <c r="N12" s="410">
        <v>3809</v>
      </c>
      <c r="O12" s="60">
        <v>1827</v>
      </c>
      <c r="P12" s="60">
        <v>1982</v>
      </c>
      <c r="Q12" s="389">
        <v>1832</v>
      </c>
    </row>
    <row r="13" spans="1:23" ht="15" customHeight="1" x14ac:dyDescent="0.15">
      <c r="A13" s="325" t="s">
        <v>454</v>
      </c>
      <c r="B13" s="413">
        <v>3555</v>
      </c>
      <c r="C13" s="60">
        <v>1723</v>
      </c>
      <c r="D13" s="60">
        <v>1832</v>
      </c>
      <c r="E13" s="389">
        <v>1545</v>
      </c>
      <c r="F13" s="413">
        <v>3543</v>
      </c>
      <c r="G13" s="60">
        <v>1702</v>
      </c>
      <c r="H13" s="60">
        <v>1841</v>
      </c>
      <c r="I13" s="389">
        <v>1574</v>
      </c>
      <c r="J13" s="410">
        <v>3533</v>
      </c>
      <c r="K13" s="60">
        <v>1702</v>
      </c>
      <c r="L13" s="60">
        <v>1831</v>
      </c>
      <c r="M13" s="389">
        <v>1600</v>
      </c>
      <c r="N13" s="410">
        <v>3494</v>
      </c>
      <c r="O13" s="60">
        <v>1686</v>
      </c>
      <c r="P13" s="60">
        <v>1808</v>
      </c>
      <c r="Q13" s="389">
        <v>1624</v>
      </c>
    </row>
    <row r="14" spans="1:23" ht="15" customHeight="1" x14ac:dyDescent="0.15">
      <c r="A14" s="325" t="s">
        <v>455</v>
      </c>
      <c r="B14" s="413">
        <v>4134</v>
      </c>
      <c r="C14" s="60">
        <v>1953</v>
      </c>
      <c r="D14" s="60">
        <v>2181</v>
      </c>
      <c r="E14" s="389">
        <v>2038</v>
      </c>
      <c r="F14" s="413">
        <v>4129</v>
      </c>
      <c r="G14" s="60">
        <v>1957</v>
      </c>
      <c r="H14" s="60">
        <v>2172</v>
      </c>
      <c r="I14" s="389">
        <v>2108</v>
      </c>
      <c r="J14" s="410">
        <v>4136</v>
      </c>
      <c r="K14" s="60">
        <v>1961</v>
      </c>
      <c r="L14" s="60">
        <v>2175</v>
      </c>
      <c r="M14" s="389">
        <v>2147</v>
      </c>
      <c r="N14" s="410">
        <v>4179</v>
      </c>
      <c r="O14" s="60">
        <v>1988</v>
      </c>
      <c r="P14" s="60">
        <v>2191</v>
      </c>
      <c r="Q14" s="389">
        <v>2193</v>
      </c>
    </row>
    <row r="15" spans="1:23" ht="15" customHeight="1" x14ac:dyDescent="0.15">
      <c r="A15" s="325" t="s">
        <v>456</v>
      </c>
      <c r="B15" s="413">
        <v>7478</v>
      </c>
      <c r="C15" s="60">
        <v>3602</v>
      </c>
      <c r="D15" s="60">
        <v>3876</v>
      </c>
      <c r="E15" s="389">
        <v>3329</v>
      </c>
      <c r="F15" s="413">
        <v>7568</v>
      </c>
      <c r="G15" s="60">
        <v>3628</v>
      </c>
      <c r="H15" s="60">
        <v>3940</v>
      </c>
      <c r="I15" s="389">
        <v>3421</v>
      </c>
      <c r="J15" s="410">
        <v>7561</v>
      </c>
      <c r="K15" s="60">
        <v>3649</v>
      </c>
      <c r="L15" s="60">
        <v>3912</v>
      </c>
      <c r="M15" s="389">
        <v>3436</v>
      </c>
      <c r="N15" s="410">
        <v>7661</v>
      </c>
      <c r="O15" s="60">
        <v>3680</v>
      </c>
      <c r="P15" s="60">
        <v>3981</v>
      </c>
      <c r="Q15" s="389">
        <v>3506</v>
      </c>
    </row>
    <row r="16" spans="1:23" ht="15" customHeight="1" x14ac:dyDescent="0.15">
      <c r="A16" s="325" t="s">
        <v>457</v>
      </c>
      <c r="B16" s="413">
        <v>7478</v>
      </c>
      <c r="C16" s="60">
        <v>3575</v>
      </c>
      <c r="D16" s="60">
        <v>3903</v>
      </c>
      <c r="E16" s="389">
        <v>3157</v>
      </c>
      <c r="F16" s="413">
        <v>7628</v>
      </c>
      <c r="G16" s="60">
        <v>3661</v>
      </c>
      <c r="H16" s="60">
        <v>3967</v>
      </c>
      <c r="I16" s="389">
        <v>3249</v>
      </c>
      <c r="J16" s="410">
        <v>7662</v>
      </c>
      <c r="K16" s="60">
        <v>3699</v>
      </c>
      <c r="L16" s="60">
        <v>3963</v>
      </c>
      <c r="M16" s="389">
        <v>3265</v>
      </c>
      <c r="N16" s="410">
        <v>7690</v>
      </c>
      <c r="O16" s="60">
        <v>3712</v>
      </c>
      <c r="P16" s="60">
        <v>3978</v>
      </c>
      <c r="Q16" s="389">
        <v>3304</v>
      </c>
    </row>
    <row r="17" spans="1:17" ht="15" customHeight="1" x14ac:dyDescent="0.15">
      <c r="A17" s="325" t="s">
        <v>458</v>
      </c>
      <c r="B17" s="413">
        <v>4528</v>
      </c>
      <c r="C17" s="60">
        <v>2133</v>
      </c>
      <c r="D17" s="60">
        <v>2395</v>
      </c>
      <c r="E17" s="389">
        <v>1965</v>
      </c>
      <c r="F17" s="413">
        <v>4462</v>
      </c>
      <c r="G17" s="60">
        <v>2116</v>
      </c>
      <c r="H17" s="60">
        <v>2346</v>
      </c>
      <c r="I17" s="389">
        <v>1973</v>
      </c>
      <c r="J17" s="410">
        <v>4454</v>
      </c>
      <c r="K17" s="60">
        <v>2111</v>
      </c>
      <c r="L17" s="60">
        <v>2343</v>
      </c>
      <c r="M17" s="389">
        <v>2003</v>
      </c>
      <c r="N17" s="410">
        <v>4513</v>
      </c>
      <c r="O17" s="60">
        <v>2154</v>
      </c>
      <c r="P17" s="60">
        <v>2359</v>
      </c>
      <c r="Q17" s="389">
        <v>2063</v>
      </c>
    </row>
    <row r="18" spans="1:17" ht="15" customHeight="1" x14ac:dyDescent="0.15">
      <c r="A18" s="325" t="s">
        <v>459</v>
      </c>
      <c r="B18" s="413">
        <v>5520</v>
      </c>
      <c r="C18" s="60">
        <v>2632</v>
      </c>
      <c r="D18" s="60">
        <v>2888</v>
      </c>
      <c r="E18" s="389">
        <v>2606</v>
      </c>
      <c r="F18" s="413">
        <v>5572</v>
      </c>
      <c r="G18" s="60">
        <v>2636</v>
      </c>
      <c r="H18" s="60">
        <v>2936</v>
      </c>
      <c r="I18" s="389">
        <v>2680</v>
      </c>
      <c r="J18" s="410">
        <v>5778</v>
      </c>
      <c r="K18" s="60">
        <v>2703</v>
      </c>
      <c r="L18" s="60">
        <v>3075</v>
      </c>
      <c r="M18" s="389">
        <v>2765</v>
      </c>
      <c r="N18" s="410">
        <v>5677</v>
      </c>
      <c r="O18" s="60">
        <v>2653</v>
      </c>
      <c r="P18" s="60">
        <v>3024</v>
      </c>
      <c r="Q18" s="389">
        <v>2765</v>
      </c>
    </row>
    <row r="19" spans="1:17" ht="15" customHeight="1" x14ac:dyDescent="0.15">
      <c r="A19" s="325" t="s">
        <v>460</v>
      </c>
      <c r="B19" s="413">
        <v>5176</v>
      </c>
      <c r="C19" s="60">
        <v>2557</v>
      </c>
      <c r="D19" s="60">
        <v>2619</v>
      </c>
      <c r="E19" s="389">
        <v>2282</v>
      </c>
      <c r="F19" s="413">
        <v>5266</v>
      </c>
      <c r="G19" s="60">
        <v>2613</v>
      </c>
      <c r="H19" s="60">
        <v>2653</v>
      </c>
      <c r="I19" s="389">
        <v>2350</v>
      </c>
      <c r="J19" s="410">
        <v>5316</v>
      </c>
      <c r="K19" s="60">
        <v>2629</v>
      </c>
      <c r="L19" s="60">
        <v>2687</v>
      </c>
      <c r="M19" s="389">
        <v>2397</v>
      </c>
      <c r="N19" s="410">
        <v>5324</v>
      </c>
      <c r="O19" s="60">
        <v>2624</v>
      </c>
      <c r="P19" s="60">
        <v>2700</v>
      </c>
      <c r="Q19" s="389">
        <v>2427</v>
      </c>
    </row>
    <row r="20" spans="1:17" ht="15" customHeight="1" x14ac:dyDescent="0.15">
      <c r="A20" s="325" t="s">
        <v>461</v>
      </c>
      <c r="B20" s="413">
        <v>9793</v>
      </c>
      <c r="C20" s="60">
        <v>4751</v>
      </c>
      <c r="D20" s="60">
        <v>5042</v>
      </c>
      <c r="E20" s="389">
        <v>4251</v>
      </c>
      <c r="F20" s="413">
        <v>9793</v>
      </c>
      <c r="G20" s="60">
        <v>4756</v>
      </c>
      <c r="H20" s="60">
        <v>5037</v>
      </c>
      <c r="I20" s="389">
        <v>4298</v>
      </c>
      <c r="J20" s="410">
        <v>9657</v>
      </c>
      <c r="K20" s="60">
        <v>4685</v>
      </c>
      <c r="L20" s="60">
        <v>4972</v>
      </c>
      <c r="M20" s="389">
        <v>4282</v>
      </c>
      <c r="N20" s="410">
        <v>9804</v>
      </c>
      <c r="O20" s="60">
        <v>4765</v>
      </c>
      <c r="P20" s="60">
        <v>5039</v>
      </c>
      <c r="Q20" s="389">
        <v>4394</v>
      </c>
    </row>
    <row r="21" spans="1:17" ht="15" customHeight="1" x14ac:dyDescent="0.15">
      <c r="A21" s="325" t="s">
        <v>462</v>
      </c>
      <c r="B21" s="413">
        <v>8524</v>
      </c>
      <c r="C21" s="60">
        <v>4279</v>
      </c>
      <c r="D21" s="60">
        <v>4245</v>
      </c>
      <c r="E21" s="389">
        <v>4096</v>
      </c>
      <c r="F21" s="413">
        <v>8654</v>
      </c>
      <c r="G21" s="60">
        <v>4347</v>
      </c>
      <c r="H21" s="60">
        <v>4307</v>
      </c>
      <c r="I21" s="389">
        <v>4223</v>
      </c>
      <c r="J21" s="410">
        <v>8748</v>
      </c>
      <c r="K21" s="60">
        <v>4389</v>
      </c>
      <c r="L21" s="60">
        <v>4359</v>
      </c>
      <c r="M21" s="389">
        <v>4313</v>
      </c>
      <c r="N21" s="410">
        <v>8605</v>
      </c>
      <c r="O21" s="60">
        <v>4303</v>
      </c>
      <c r="P21" s="60">
        <v>4302</v>
      </c>
      <c r="Q21" s="389">
        <v>4273</v>
      </c>
    </row>
    <row r="22" spans="1:17" ht="15" customHeight="1" x14ac:dyDescent="0.15">
      <c r="A22" s="325" t="s">
        <v>463</v>
      </c>
      <c r="B22" s="413">
        <v>9972</v>
      </c>
      <c r="C22" s="60">
        <v>5045</v>
      </c>
      <c r="D22" s="60">
        <v>4927</v>
      </c>
      <c r="E22" s="389">
        <v>4596</v>
      </c>
      <c r="F22" s="413">
        <v>10031</v>
      </c>
      <c r="G22" s="60">
        <v>5049</v>
      </c>
      <c r="H22" s="60">
        <v>4982</v>
      </c>
      <c r="I22" s="389">
        <v>4651</v>
      </c>
      <c r="J22" s="410">
        <v>9980</v>
      </c>
      <c r="K22" s="60">
        <v>5026</v>
      </c>
      <c r="L22" s="60">
        <v>4954</v>
      </c>
      <c r="M22" s="389">
        <v>4659</v>
      </c>
      <c r="N22" s="410">
        <v>9999</v>
      </c>
      <c r="O22" s="60">
        <v>5021</v>
      </c>
      <c r="P22" s="60">
        <v>4978</v>
      </c>
      <c r="Q22" s="389">
        <v>4714</v>
      </c>
    </row>
    <row r="23" spans="1:17" ht="15" customHeight="1" x14ac:dyDescent="0.15">
      <c r="A23" s="325" t="s">
        <v>464</v>
      </c>
      <c r="B23" s="413">
        <v>6195</v>
      </c>
      <c r="C23" s="60">
        <v>3076</v>
      </c>
      <c r="D23" s="60">
        <v>3119</v>
      </c>
      <c r="E23" s="389">
        <v>2973</v>
      </c>
      <c r="F23" s="413">
        <v>6346</v>
      </c>
      <c r="G23" s="60">
        <v>3161</v>
      </c>
      <c r="H23" s="60">
        <v>3185</v>
      </c>
      <c r="I23" s="389">
        <v>3048</v>
      </c>
      <c r="J23" s="410">
        <v>6316</v>
      </c>
      <c r="K23" s="60">
        <v>3133</v>
      </c>
      <c r="L23" s="60">
        <v>3183</v>
      </c>
      <c r="M23" s="389">
        <v>3062</v>
      </c>
      <c r="N23" s="410">
        <v>6369</v>
      </c>
      <c r="O23" s="60">
        <v>3187</v>
      </c>
      <c r="P23" s="60">
        <v>3182</v>
      </c>
      <c r="Q23" s="389">
        <v>3120</v>
      </c>
    </row>
    <row r="24" spans="1:17" ht="15" customHeight="1" x14ac:dyDescent="0.15">
      <c r="A24" s="325" t="s">
        <v>465</v>
      </c>
      <c r="B24" s="413">
        <v>6455</v>
      </c>
      <c r="C24" s="60">
        <v>3091</v>
      </c>
      <c r="D24" s="60">
        <v>3364</v>
      </c>
      <c r="E24" s="389">
        <v>2691</v>
      </c>
      <c r="F24" s="413">
        <v>6468</v>
      </c>
      <c r="G24" s="60">
        <v>3092</v>
      </c>
      <c r="H24" s="60">
        <v>3376</v>
      </c>
      <c r="I24" s="389">
        <v>2742</v>
      </c>
      <c r="J24" s="410">
        <v>6499</v>
      </c>
      <c r="K24" s="60">
        <v>3089</v>
      </c>
      <c r="L24" s="60">
        <v>3410</v>
      </c>
      <c r="M24" s="389">
        <v>2763</v>
      </c>
      <c r="N24" s="410">
        <v>6473</v>
      </c>
      <c r="O24" s="60">
        <v>3046</v>
      </c>
      <c r="P24" s="60">
        <v>3427</v>
      </c>
      <c r="Q24" s="389">
        <v>2800</v>
      </c>
    </row>
    <row r="25" spans="1:17" ht="15" customHeight="1" x14ac:dyDescent="0.15">
      <c r="A25" s="325" t="s">
        <v>466</v>
      </c>
      <c r="B25" s="413">
        <v>5366</v>
      </c>
      <c r="C25" s="60">
        <v>2539</v>
      </c>
      <c r="D25" s="60">
        <v>2827</v>
      </c>
      <c r="E25" s="389">
        <v>2380</v>
      </c>
      <c r="F25" s="413">
        <v>5504</v>
      </c>
      <c r="G25" s="60">
        <v>2603</v>
      </c>
      <c r="H25" s="60">
        <v>2901</v>
      </c>
      <c r="I25" s="389">
        <v>2475</v>
      </c>
      <c r="J25" s="410">
        <v>5431</v>
      </c>
      <c r="K25" s="60">
        <v>2572</v>
      </c>
      <c r="L25" s="60">
        <v>2859</v>
      </c>
      <c r="M25" s="389">
        <v>2453</v>
      </c>
      <c r="N25" s="410">
        <v>5409</v>
      </c>
      <c r="O25" s="60">
        <v>2567</v>
      </c>
      <c r="P25" s="60">
        <v>2842</v>
      </c>
      <c r="Q25" s="389">
        <v>2473</v>
      </c>
    </row>
    <row r="26" spans="1:17" ht="15" customHeight="1" x14ac:dyDescent="0.15">
      <c r="A26" s="326" t="s">
        <v>467</v>
      </c>
      <c r="B26" s="414">
        <v>0</v>
      </c>
      <c r="C26" s="61">
        <v>0</v>
      </c>
      <c r="D26" s="61">
        <v>0</v>
      </c>
      <c r="E26" s="296">
        <v>0</v>
      </c>
      <c r="F26" s="414">
        <v>0</v>
      </c>
      <c r="G26" s="61">
        <v>0</v>
      </c>
      <c r="H26" s="61">
        <v>0</v>
      </c>
      <c r="I26" s="296">
        <v>0</v>
      </c>
      <c r="J26" s="411">
        <v>0</v>
      </c>
      <c r="K26" s="61">
        <v>0</v>
      </c>
      <c r="L26" s="61">
        <v>0</v>
      </c>
      <c r="M26" s="296">
        <v>0</v>
      </c>
      <c r="N26" s="411">
        <v>4</v>
      </c>
      <c r="O26" s="61">
        <v>2</v>
      </c>
      <c r="P26" s="61">
        <v>2</v>
      </c>
      <c r="Q26" s="296">
        <v>1</v>
      </c>
    </row>
    <row r="27" spans="1:17" s="271" customFormat="1" x14ac:dyDescent="0.15">
      <c r="A27" s="262"/>
      <c r="B27" s="270"/>
      <c r="C27" s="270"/>
      <c r="D27" s="270"/>
      <c r="E27" s="264"/>
      <c r="F27" s="270"/>
      <c r="G27" s="270"/>
      <c r="H27" s="270"/>
      <c r="I27" s="264"/>
      <c r="J27" s="270"/>
      <c r="K27" s="270"/>
      <c r="L27" s="270"/>
      <c r="M27" s="264"/>
      <c r="N27" s="270"/>
      <c r="O27" s="270"/>
      <c r="P27" s="270"/>
      <c r="Q27" s="264" t="s">
        <v>468</v>
      </c>
    </row>
    <row r="28" spans="1:17" x14ac:dyDescent="0.15">
      <c r="A28" s="258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</row>
  </sheetData>
  <mergeCells count="9">
    <mergeCell ref="A3:A4"/>
    <mergeCell ref="B3:E3"/>
    <mergeCell ref="F3:I3"/>
    <mergeCell ref="O2:Q2"/>
    <mergeCell ref="N3:Q3"/>
    <mergeCell ref="J3:M3"/>
    <mergeCell ref="K2:M2"/>
    <mergeCell ref="D2:E2"/>
    <mergeCell ref="H2:I2"/>
  </mergeCells>
  <phoneticPr fontId="2"/>
  <pageMargins left="0.75" right="0.2" top="1" bottom="1" header="0.51200000000000001" footer="0.51200000000000001"/>
  <pageSetup paperSize="9" scale="94" orientation="portrait" r:id="rId1"/>
  <headerFooter alignWithMargins="0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6"/>
  <sheetViews>
    <sheetView showGridLines="0" view="pageBreakPreview" zoomScaleNormal="100" zoomScaleSheetLayoutView="100" zoomScalePageLayoutView="70" workbookViewId="0">
      <selection sqref="A1:G1"/>
    </sheetView>
  </sheetViews>
  <sheetFormatPr defaultRowHeight="13.5" x14ac:dyDescent="0.15"/>
  <cols>
    <col min="1" max="14" width="12.375" style="267" customWidth="1"/>
    <col min="15" max="16" width="11.625" style="267" customWidth="1"/>
    <col min="17" max="16384" width="9" style="267"/>
  </cols>
  <sheetData>
    <row r="1" spans="1:14" ht="21" x14ac:dyDescent="0.15">
      <c r="A1" s="1019" t="s">
        <v>469</v>
      </c>
      <c r="B1" s="1019"/>
      <c r="C1" s="1019"/>
      <c r="D1" s="1019"/>
      <c r="E1" s="1019"/>
      <c r="F1" s="1019"/>
      <c r="G1" s="1019"/>
      <c r="H1" s="1020" t="s">
        <v>470</v>
      </c>
      <c r="I1" s="1020"/>
      <c r="J1" s="1020"/>
      <c r="K1" s="1020"/>
      <c r="L1" s="1020"/>
      <c r="M1" s="1020"/>
      <c r="N1" s="1020"/>
    </row>
    <row r="2" spans="1:14" ht="14.25" customHeight="1" x14ac:dyDescent="0.15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N2" s="298" t="s">
        <v>471</v>
      </c>
    </row>
    <row r="3" spans="1:14" ht="15" customHeight="1" x14ac:dyDescent="0.15">
      <c r="A3" s="1021"/>
      <c r="B3" s="1023" t="s">
        <v>472</v>
      </c>
      <c r="C3" s="1024"/>
      <c r="D3" s="1025"/>
      <c r="E3" s="404" t="s">
        <v>473</v>
      </c>
      <c r="F3" s="1021" t="s">
        <v>433</v>
      </c>
      <c r="G3" s="402" t="s">
        <v>474</v>
      </c>
      <c r="H3" s="1021"/>
      <c r="I3" s="1023" t="s">
        <v>472</v>
      </c>
      <c r="J3" s="1024"/>
      <c r="K3" s="1026"/>
      <c r="L3" s="406" t="s">
        <v>473</v>
      </c>
      <c r="M3" s="1027" t="s">
        <v>433</v>
      </c>
      <c r="N3" s="402" t="s">
        <v>474</v>
      </c>
    </row>
    <row r="4" spans="1:14" ht="15" customHeight="1" x14ac:dyDescent="0.15">
      <c r="A4" s="1022"/>
      <c r="B4" s="278" t="s">
        <v>475</v>
      </c>
      <c r="C4" s="320" t="s">
        <v>431</v>
      </c>
      <c r="D4" s="322" t="s">
        <v>432</v>
      </c>
      <c r="E4" s="405" t="s">
        <v>476</v>
      </c>
      <c r="F4" s="1022"/>
      <c r="G4" s="403" t="s">
        <v>477</v>
      </c>
      <c r="H4" s="1022"/>
      <c r="I4" s="278" t="s">
        <v>475</v>
      </c>
      <c r="J4" s="320" t="s">
        <v>431</v>
      </c>
      <c r="K4" s="321" t="s">
        <v>432</v>
      </c>
      <c r="L4" s="407" t="s">
        <v>476</v>
      </c>
      <c r="M4" s="1028"/>
      <c r="N4" s="403" t="s">
        <v>477</v>
      </c>
    </row>
    <row r="5" spans="1:14" s="271" customFormat="1" ht="15" customHeight="1" x14ac:dyDescent="0.15">
      <c r="A5" s="399" t="s">
        <v>438</v>
      </c>
      <c r="B5" s="420">
        <v>87284</v>
      </c>
      <c r="C5" s="422">
        <v>42909</v>
      </c>
      <c r="D5" s="421">
        <v>44375</v>
      </c>
      <c r="E5" s="400">
        <v>1003</v>
      </c>
      <c r="F5" s="400">
        <v>33087</v>
      </c>
      <c r="G5" s="401">
        <v>2.638014930335177</v>
      </c>
      <c r="H5" s="399" t="s">
        <v>439</v>
      </c>
      <c r="I5" s="420">
        <v>95321</v>
      </c>
      <c r="J5" s="422">
        <v>46397</v>
      </c>
      <c r="K5" s="421">
        <v>48924</v>
      </c>
      <c r="L5" s="400">
        <v>1660</v>
      </c>
      <c r="M5" s="400">
        <v>40127</v>
      </c>
      <c r="N5" s="401">
        <v>2.3754828419767238</v>
      </c>
    </row>
    <row r="6" spans="1:14" s="271" customFormat="1" ht="15" customHeight="1" x14ac:dyDescent="0.15">
      <c r="A6" s="399" t="s">
        <v>440</v>
      </c>
      <c r="B6" s="420">
        <v>87579</v>
      </c>
      <c r="C6" s="422">
        <v>43039</v>
      </c>
      <c r="D6" s="421">
        <v>44540</v>
      </c>
      <c r="E6" s="400">
        <v>295</v>
      </c>
      <c r="F6" s="400">
        <v>33637</v>
      </c>
      <c r="G6" s="401">
        <v>2.6036507417427237</v>
      </c>
      <c r="H6" s="399" t="s">
        <v>441</v>
      </c>
      <c r="I6" s="420">
        <v>95913</v>
      </c>
      <c r="J6" s="422">
        <v>46734</v>
      </c>
      <c r="K6" s="421">
        <v>49179</v>
      </c>
      <c r="L6" s="400">
        <v>592</v>
      </c>
      <c r="M6" s="400">
        <v>40603</v>
      </c>
      <c r="N6" s="401">
        <v>2.3622146146836442</v>
      </c>
    </row>
    <row r="7" spans="1:14" s="271" customFormat="1" ht="15" customHeight="1" x14ac:dyDescent="0.15">
      <c r="A7" s="399" t="s">
        <v>442</v>
      </c>
      <c r="B7" s="420">
        <v>87886</v>
      </c>
      <c r="C7" s="422">
        <v>43195</v>
      </c>
      <c r="D7" s="421">
        <v>44691</v>
      </c>
      <c r="E7" s="400">
        <v>307</v>
      </c>
      <c r="F7" s="400">
        <v>34120</v>
      </c>
      <c r="G7" s="401">
        <v>2.5757913247362252</v>
      </c>
      <c r="H7" s="399" t="s">
        <v>443</v>
      </c>
      <c r="I7" s="420">
        <v>96663</v>
      </c>
      <c r="J7" s="422">
        <v>47089</v>
      </c>
      <c r="K7" s="421">
        <v>49574</v>
      </c>
      <c r="L7" s="400">
        <v>750</v>
      </c>
      <c r="M7" s="400">
        <v>41208</v>
      </c>
      <c r="N7" s="401">
        <v>2.3457338380896915</v>
      </c>
    </row>
    <row r="8" spans="1:14" s="271" customFormat="1" ht="15" customHeight="1" x14ac:dyDescent="0.15">
      <c r="A8" s="399" t="s">
        <v>478</v>
      </c>
      <c r="B8" s="420">
        <v>88873</v>
      </c>
      <c r="C8" s="422">
        <v>43641</v>
      </c>
      <c r="D8" s="421">
        <v>45232</v>
      </c>
      <c r="E8" s="400">
        <v>987</v>
      </c>
      <c r="F8" s="400">
        <v>35069</v>
      </c>
      <c r="G8" s="401">
        <v>2.5</v>
      </c>
      <c r="H8" s="399" t="s">
        <v>479</v>
      </c>
      <c r="I8" s="420">
        <v>97509</v>
      </c>
      <c r="J8" s="422">
        <v>47535</v>
      </c>
      <c r="K8" s="421">
        <v>49974</v>
      </c>
      <c r="L8" s="400">
        <v>846</v>
      </c>
      <c r="M8" s="400">
        <v>41938</v>
      </c>
      <c r="N8" s="401">
        <v>2.3250751108779628</v>
      </c>
    </row>
    <row r="9" spans="1:14" s="271" customFormat="1" ht="15" customHeight="1" x14ac:dyDescent="0.15">
      <c r="A9" s="399" t="s">
        <v>528</v>
      </c>
      <c r="B9" s="420">
        <v>89400</v>
      </c>
      <c r="C9" s="422">
        <v>43882</v>
      </c>
      <c r="D9" s="421">
        <v>45518</v>
      </c>
      <c r="E9" s="400">
        <v>527</v>
      </c>
      <c r="F9" s="400">
        <v>35748</v>
      </c>
      <c r="G9" s="401">
        <v>2.5008392077878483</v>
      </c>
      <c r="H9" s="399" t="s">
        <v>742</v>
      </c>
      <c r="I9" s="420">
        <v>98151</v>
      </c>
      <c r="J9" s="422">
        <v>47821</v>
      </c>
      <c r="K9" s="421">
        <v>50330</v>
      </c>
      <c r="L9" s="400">
        <v>642</v>
      </c>
      <c r="M9" s="400">
        <v>42696</v>
      </c>
      <c r="N9" s="401">
        <v>2.2988336143901069</v>
      </c>
    </row>
    <row r="10" spans="1:14" s="271" customFormat="1" ht="15" customHeight="1" x14ac:dyDescent="0.15">
      <c r="A10" s="399" t="s">
        <v>529</v>
      </c>
      <c r="B10" s="420">
        <v>89955</v>
      </c>
      <c r="C10" s="422">
        <v>44090</v>
      </c>
      <c r="D10" s="421">
        <v>45865</v>
      </c>
      <c r="E10" s="400">
        <v>555</v>
      </c>
      <c r="F10" s="400">
        <v>36381</v>
      </c>
      <c r="G10" s="401">
        <v>2.5</v>
      </c>
      <c r="H10" s="399" t="s">
        <v>422</v>
      </c>
      <c r="I10" s="420">
        <v>98377</v>
      </c>
      <c r="J10" s="422">
        <v>47838</v>
      </c>
      <c r="K10" s="421">
        <v>50539</v>
      </c>
      <c r="L10" s="400">
        <v>226</v>
      </c>
      <c r="M10" s="400">
        <v>43266</v>
      </c>
      <c r="N10" s="401">
        <v>2.2999999999999998</v>
      </c>
    </row>
    <row r="11" spans="1:14" s="271" customFormat="1" ht="15" customHeight="1" x14ac:dyDescent="0.15">
      <c r="A11" s="399" t="s">
        <v>530</v>
      </c>
      <c r="B11" s="420">
        <v>90653</v>
      </c>
      <c r="C11" s="422">
        <v>44367</v>
      </c>
      <c r="D11" s="421">
        <v>46286</v>
      </c>
      <c r="E11" s="400">
        <v>698</v>
      </c>
      <c r="F11" s="400">
        <v>36923</v>
      </c>
      <c r="G11" s="401">
        <v>2.5</v>
      </c>
      <c r="H11" s="399" t="s">
        <v>423</v>
      </c>
      <c r="I11" s="420">
        <v>98689</v>
      </c>
      <c r="J11" s="422">
        <v>47933</v>
      </c>
      <c r="K11" s="421">
        <v>50756</v>
      </c>
      <c r="L11" s="400">
        <v>312</v>
      </c>
      <c r="M11" s="400">
        <v>43999</v>
      </c>
      <c r="N11" s="401">
        <v>2.2000000000000002</v>
      </c>
    </row>
    <row r="12" spans="1:14" s="271" customFormat="1" ht="15" customHeight="1" x14ac:dyDescent="0.15">
      <c r="A12" s="399" t="s">
        <v>434</v>
      </c>
      <c r="B12" s="420">
        <v>91244</v>
      </c>
      <c r="C12" s="422">
        <v>44526</v>
      </c>
      <c r="D12" s="421">
        <v>46718</v>
      </c>
      <c r="E12" s="400">
        <v>591</v>
      </c>
      <c r="F12" s="400">
        <v>37409</v>
      </c>
      <c r="G12" s="401">
        <v>2.4</v>
      </c>
      <c r="H12" s="399" t="s">
        <v>539</v>
      </c>
      <c r="I12" s="420">
        <v>99678</v>
      </c>
      <c r="J12" s="422">
        <v>48452</v>
      </c>
      <c r="K12" s="421">
        <v>51226</v>
      </c>
      <c r="L12" s="400">
        <v>989</v>
      </c>
      <c r="M12" s="400">
        <v>45006</v>
      </c>
      <c r="N12" s="401">
        <v>2.2000000000000002</v>
      </c>
    </row>
    <row r="13" spans="1:14" s="271" customFormat="1" ht="15" customHeight="1" x14ac:dyDescent="0.15">
      <c r="A13" s="399" t="s">
        <v>435</v>
      </c>
      <c r="B13" s="420">
        <v>92108</v>
      </c>
      <c r="C13" s="422">
        <v>44972</v>
      </c>
      <c r="D13" s="421">
        <v>47136</v>
      </c>
      <c r="E13" s="400">
        <v>864</v>
      </c>
      <c r="F13" s="400">
        <v>38020</v>
      </c>
      <c r="G13" s="401">
        <v>2.4</v>
      </c>
      <c r="H13" s="399" t="s">
        <v>541</v>
      </c>
      <c r="I13" s="420">
        <v>100462</v>
      </c>
      <c r="J13" s="422">
        <v>48848</v>
      </c>
      <c r="K13" s="421">
        <v>51614</v>
      </c>
      <c r="L13" s="400">
        <v>784</v>
      </c>
      <c r="M13" s="400">
        <v>45130</v>
      </c>
      <c r="N13" s="401">
        <v>2.2000000000000002</v>
      </c>
    </row>
    <row r="14" spans="1:14" s="271" customFormat="1" ht="15" customHeight="1" x14ac:dyDescent="0.15">
      <c r="A14" s="399" t="s">
        <v>436</v>
      </c>
      <c r="B14" s="420">
        <v>92470</v>
      </c>
      <c r="C14" s="422">
        <v>45140</v>
      </c>
      <c r="D14" s="421">
        <v>47330</v>
      </c>
      <c r="E14" s="400">
        <v>362</v>
      </c>
      <c r="F14" s="400">
        <v>38517</v>
      </c>
      <c r="G14" s="401">
        <v>2.4</v>
      </c>
      <c r="H14" s="399" t="s">
        <v>743</v>
      </c>
      <c r="I14" s="420">
        <v>100317</v>
      </c>
      <c r="J14" s="422">
        <v>48766</v>
      </c>
      <c r="K14" s="421">
        <v>51551</v>
      </c>
      <c r="L14" s="400">
        <v>-145</v>
      </c>
      <c r="M14" s="400">
        <v>46347</v>
      </c>
      <c r="N14" s="401">
        <v>2.1644766651563208</v>
      </c>
    </row>
    <row r="15" spans="1:14" s="271" customFormat="1" ht="15" customHeight="1" x14ac:dyDescent="0.15">
      <c r="A15" s="399" t="s">
        <v>437</v>
      </c>
      <c r="B15" s="420">
        <v>93661</v>
      </c>
      <c r="C15" s="422">
        <v>45655</v>
      </c>
      <c r="D15" s="421">
        <v>48006</v>
      </c>
      <c r="E15" s="400">
        <v>1191</v>
      </c>
      <c r="F15" s="400">
        <v>39377</v>
      </c>
      <c r="G15" s="401">
        <v>2.4</v>
      </c>
      <c r="H15" s="399" t="s">
        <v>842</v>
      </c>
      <c r="I15" s="420">
        <v>100269</v>
      </c>
      <c r="J15" s="422">
        <v>48740</v>
      </c>
      <c r="K15" s="421">
        <v>51529</v>
      </c>
      <c r="L15" s="400">
        <v>-48</v>
      </c>
      <c r="M15" s="400">
        <v>46828</v>
      </c>
      <c r="N15" s="401">
        <v>2.1412189288459897</v>
      </c>
    </row>
    <row r="16" spans="1:14" s="271" customFormat="1" x14ac:dyDescent="0.15">
      <c r="A16" s="345" t="s">
        <v>738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64" t="s">
        <v>480</v>
      </c>
    </row>
    <row r="17" spans="1:14" x14ac:dyDescent="0.15">
      <c r="A17" s="126" t="s">
        <v>740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8"/>
      <c r="M17" s="258"/>
      <c r="N17" s="258"/>
    </row>
    <row r="27" spans="1:14" x14ac:dyDescent="0.15">
      <c r="G27" s="273"/>
    </row>
    <row r="28" spans="1:14" x14ac:dyDescent="0.15">
      <c r="G28" s="273"/>
    </row>
    <row r="33" spans="4:7" x14ac:dyDescent="0.15">
      <c r="E33" s="273"/>
      <c r="F33" s="273"/>
    </row>
    <row r="34" spans="4:7" x14ac:dyDescent="0.15">
      <c r="D34" s="273"/>
      <c r="E34" s="273"/>
      <c r="F34" s="273"/>
      <c r="G34" s="273"/>
    </row>
    <row r="35" spans="4:7" x14ac:dyDescent="0.15">
      <c r="E35" s="273"/>
      <c r="F35" s="273"/>
    </row>
    <row r="36" spans="4:7" x14ac:dyDescent="0.15">
      <c r="E36" s="273"/>
      <c r="F36" s="273"/>
    </row>
  </sheetData>
  <mergeCells count="8">
    <mergeCell ref="A1:G1"/>
    <mergeCell ref="H1:N1"/>
    <mergeCell ref="A3:A4"/>
    <mergeCell ref="B3:D3"/>
    <mergeCell ref="F3:F4"/>
    <mergeCell ref="H3:H4"/>
    <mergeCell ref="I3:K3"/>
    <mergeCell ref="M3:M4"/>
  </mergeCells>
  <phoneticPr fontId="2"/>
  <pageMargins left="0.44" right="0.25" top="1" bottom="1" header="0.51200000000000001" footer="0.51200000000000001"/>
  <pageSetup paperSize="9" orientation="portrait" r:id="rId1"/>
  <headerFooter alignWithMargins="0"/>
  <colBreaks count="1" manualBreakCount="1">
    <brk id="7" max="1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0"/>
  <sheetViews>
    <sheetView showGridLines="0" zoomScale="85" zoomScaleNormal="85" zoomScaleSheetLayoutView="100" workbookViewId="0">
      <selection sqref="A1:L1"/>
    </sheetView>
  </sheetViews>
  <sheetFormatPr defaultRowHeight="15" customHeight="1" x14ac:dyDescent="0.15"/>
  <cols>
    <col min="1" max="1" width="7.25" style="259" customWidth="1"/>
    <col min="2" max="2" width="8.5" style="259" bestFit="1" customWidth="1"/>
    <col min="3" max="5" width="7.25" style="259" customWidth="1"/>
    <col min="6" max="8" width="7.25" style="68" customWidth="1"/>
    <col min="9" max="9" width="7.25" style="259" customWidth="1"/>
    <col min="10" max="12" width="7.25" style="68" customWidth="1"/>
    <col min="13" max="16384" width="9" style="259"/>
  </cols>
  <sheetData>
    <row r="1" spans="1:13" ht="21" x14ac:dyDescent="0.15">
      <c r="A1" s="987" t="s">
        <v>764</v>
      </c>
      <c r="B1" s="987"/>
      <c r="C1" s="987"/>
      <c r="D1" s="987"/>
      <c r="E1" s="987"/>
      <c r="F1" s="987"/>
      <c r="G1" s="987"/>
      <c r="H1" s="987"/>
      <c r="I1" s="987"/>
      <c r="J1" s="987"/>
      <c r="K1" s="987"/>
      <c r="L1" s="987"/>
      <c r="M1" s="274"/>
    </row>
    <row r="2" spans="1:13" ht="15" customHeight="1" x14ac:dyDescent="0.15">
      <c r="A2" s="258"/>
      <c r="B2" s="258"/>
      <c r="C2" s="258"/>
      <c r="D2" s="258"/>
      <c r="E2" s="258"/>
      <c r="F2" s="65"/>
      <c r="G2" s="65"/>
      <c r="H2" s="65"/>
      <c r="I2" s="258"/>
      <c r="K2" s="327"/>
      <c r="L2" s="327" t="s">
        <v>793</v>
      </c>
    </row>
    <row r="3" spans="1:13" ht="17.100000000000001" customHeight="1" x14ac:dyDescent="0.15">
      <c r="A3" s="425" t="s">
        <v>744</v>
      </c>
      <c r="B3" s="426" t="s">
        <v>446</v>
      </c>
      <c r="C3" s="426" t="s">
        <v>431</v>
      </c>
      <c r="D3" s="427" t="s">
        <v>432</v>
      </c>
      <c r="E3" s="428" t="s">
        <v>744</v>
      </c>
      <c r="F3" s="429" t="s">
        <v>446</v>
      </c>
      <c r="G3" s="429" t="s">
        <v>431</v>
      </c>
      <c r="H3" s="430" t="s">
        <v>432</v>
      </c>
      <c r="I3" s="313" t="s">
        <v>744</v>
      </c>
      <c r="J3" s="429" t="s">
        <v>446</v>
      </c>
      <c r="K3" s="429" t="s">
        <v>431</v>
      </c>
      <c r="L3" s="431" t="s">
        <v>432</v>
      </c>
    </row>
    <row r="4" spans="1:13" ht="17.100000000000001" customHeight="1" thickBot="1" x14ac:dyDescent="0.2">
      <c r="A4" s="424" t="s">
        <v>446</v>
      </c>
      <c r="B4" s="927">
        <v>100269</v>
      </c>
      <c r="C4" s="927">
        <v>48740</v>
      </c>
      <c r="D4" s="927">
        <v>51529</v>
      </c>
      <c r="E4" s="928">
        <v>40</v>
      </c>
      <c r="F4" s="929">
        <v>1341</v>
      </c>
      <c r="G4" s="929">
        <v>634</v>
      </c>
      <c r="H4" s="930">
        <v>707</v>
      </c>
      <c r="I4" s="931">
        <v>81</v>
      </c>
      <c r="J4" s="929">
        <v>655</v>
      </c>
      <c r="K4" s="929">
        <v>284</v>
      </c>
      <c r="L4" s="932">
        <v>371</v>
      </c>
    </row>
    <row r="5" spans="1:13" ht="17.100000000000001" customHeight="1" thickTop="1" x14ac:dyDescent="0.15">
      <c r="A5" s="275" t="s">
        <v>745</v>
      </c>
      <c r="B5" s="929">
        <v>1025</v>
      </c>
      <c r="C5" s="929">
        <v>526</v>
      </c>
      <c r="D5" s="933">
        <v>499</v>
      </c>
      <c r="E5" s="934">
        <v>41</v>
      </c>
      <c r="F5" s="929">
        <v>1319</v>
      </c>
      <c r="G5" s="935">
        <v>681</v>
      </c>
      <c r="H5" s="936">
        <v>638</v>
      </c>
      <c r="I5" s="937">
        <v>82</v>
      </c>
      <c r="J5" s="929">
        <v>570</v>
      </c>
      <c r="K5" s="935">
        <v>252</v>
      </c>
      <c r="L5" s="938">
        <v>318</v>
      </c>
    </row>
    <row r="6" spans="1:13" ht="17.100000000000001" customHeight="1" x14ac:dyDescent="0.15">
      <c r="A6" s="276">
        <v>1</v>
      </c>
      <c r="B6" s="929">
        <v>1095</v>
      </c>
      <c r="C6" s="935">
        <v>584</v>
      </c>
      <c r="D6" s="939">
        <v>511</v>
      </c>
      <c r="E6" s="934">
        <v>42</v>
      </c>
      <c r="F6" s="929">
        <v>1348</v>
      </c>
      <c r="G6" s="935">
        <v>666</v>
      </c>
      <c r="H6" s="936">
        <v>682</v>
      </c>
      <c r="I6" s="937">
        <v>83</v>
      </c>
      <c r="J6" s="929">
        <v>593</v>
      </c>
      <c r="K6" s="935">
        <v>242</v>
      </c>
      <c r="L6" s="938">
        <v>351</v>
      </c>
    </row>
    <row r="7" spans="1:13" ht="17.100000000000001" customHeight="1" x14ac:dyDescent="0.15">
      <c r="A7" s="276">
        <v>2</v>
      </c>
      <c r="B7" s="929">
        <v>1126</v>
      </c>
      <c r="C7" s="935">
        <v>588</v>
      </c>
      <c r="D7" s="939">
        <v>538</v>
      </c>
      <c r="E7" s="934">
        <v>43</v>
      </c>
      <c r="F7" s="929">
        <v>1416</v>
      </c>
      <c r="G7" s="935">
        <v>697</v>
      </c>
      <c r="H7" s="936">
        <v>719</v>
      </c>
      <c r="I7" s="937">
        <v>84</v>
      </c>
      <c r="J7" s="929">
        <v>593</v>
      </c>
      <c r="K7" s="935">
        <v>232</v>
      </c>
      <c r="L7" s="938">
        <v>361</v>
      </c>
    </row>
    <row r="8" spans="1:13" ht="17.100000000000001" customHeight="1" x14ac:dyDescent="0.15">
      <c r="A8" s="276">
        <v>3</v>
      </c>
      <c r="B8" s="929">
        <v>1069</v>
      </c>
      <c r="C8" s="935">
        <v>557</v>
      </c>
      <c r="D8" s="939">
        <v>512</v>
      </c>
      <c r="E8" s="934">
        <v>44</v>
      </c>
      <c r="F8" s="929">
        <v>1340</v>
      </c>
      <c r="G8" s="935">
        <v>673</v>
      </c>
      <c r="H8" s="936">
        <v>667</v>
      </c>
      <c r="I8" s="937">
        <v>85</v>
      </c>
      <c r="J8" s="929">
        <v>509</v>
      </c>
      <c r="K8" s="935">
        <v>198</v>
      </c>
      <c r="L8" s="938">
        <v>311</v>
      </c>
    </row>
    <row r="9" spans="1:13" ht="17.100000000000001" customHeight="1" x14ac:dyDescent="0.15">
      <c r="A9" s="276">
        <v>4</v>
      </c>
      <c r="B9" s="929">
        <v>1084</v>
      </c>
      <c r="C9" s="935">
        <v>565</v>
      </c>
      <c r="D9" s="939">
        <v>519</v>
      </c>
      <c r="E9" s="934">
        <v>45</v>
      </c>
      <c r="F9" s="929">
        <v>1471</v>
      </c>
      <c r="G9" s="935">
        <v>743</v>
      </c>
      <c r="H9" s="936">
        <v>728</v>
      </c>
      <c r="I9" s="937">
        <v>86</v>
      </c>
      <c r="J9" s="929">
        <v>480</v>
      </c>
      <c r="K9" s="935">
        <v>185</v>
      </c>
      <c r="L9" s="938">
        <v>295</v>
      </c>
    </row>
    <row r="10" spans="1:13" ht="17.100000000000001" customHeight="1" x14ac:dyDescent="0.15">
      <c r="A10" s="276">
        <v>5</v>
      </c>
      <c r="B10" s="929">
        <v>1162</v>
      </c>
      <c r="C10" s="935">
        <v>551</v>
      </c>
      <c r="D10" s="939">
        <v>611</v>
      </c>
      <c r="E10" s="934">
        <v>46</v>
      </c>
      <c r="F10" s="929">
        <v>1514</v>
      </c>
      <c r="G10" s="935">
        <v>743</v>
      </c>
      <c r="H10" s="936">
        <v>771</v>
      </c>
      <c r="I10" s="937">
        <v>87</v>
      </c>
      <c r="J10" s="929">
        <v>505</v>
      </c>
      <c r="K10" s="935">
        <v>196</v>
      </c>
      <c r="L10" s="938">
        <v>309</v>
      </c>
    </row>
    <row r="11" spans="1:13" ht="17.100000000000001" customHeight="1" x14ac:dyDescent="0.15">
      <c r="A11" s="276">
        <v>6</v>
      </c>
      <c r="B11" s="929">
        <v>1169</v>
      </c>
      <c r="C11" s="935">
        <v>600</v>
      </c>
      <c r="D11" s="939">
        <v>569</v>
      </c>
      <c r="E11" s="934">
        <v>47</v>
      </c>
      <c r="F11" s="929">
        <v>1498</v>
      </c>
      <c r="G11" s="935">
        <v>714</v>
      </c>
      <c r="H11" s="936">
        <v>784</v>
      </c>
      <c r="I11" s="937">
        <v>88</v>
      </c>
      <c r="J11" s="929">
        <v>370</v>
      </c>
      <c r="K11" s="935">
        <v>138</v>
      </c>
      <c r="L11" s="938">
        <v>232</v>
      </c>
    </row>
    <row r="12" spans="1:13" ht="17.100000000000001" customHeight="1" x14ac:dyDescent="0.15">
      <c r="A12" s="276">
        <v>7</v>
      </c>
      <c r="B12" s="929">
        <v>1154</v>
      </c>
      <c r="C12" s="935">
        <v>600</v>
      </c>
      <c r="D12" s="939">
        <v>554</v>
      </c>
      <c r="E12" s="934">
        <v>48</v>
      </c>
      <c r="F12" s="929">
        <v>1612</v>
      </c>
      <c r="G12" s="935">
        <v>806</v>
      </c>
      <c r="H12" s="936">
        <v>806</v>
      </c>
      <c r="I12" s="937">
        <v>89</v>
      </c>
      <c r="J12" s="929">
        <v>319</v>
      </c>
      <c r="K12" s="935">
        <v>109</v>
      </c>
      <c r="L12" s="938">
        <v>210</v>
      </c>
    </row>
    <row r="13" spans="1:13" ht="17.100000000000001" customHeight="1" x14ac:dyDescent="0.15">
      <c r="A13" s="276">
        <v>8</v>
      </c>
      <c r="B13" s="929">
        <v>1130</v>
      </c>
      <c r="C13" s="935">
        <v>557</v>
      </c>
      <c r="D13" s="939">
        <v>573</v>
      </c>
      <c r="E13" s="934">
        <v>49</v>
      </c>
      <c r="F13" s="929">
        <v>1585</v>
      </c>
      <c r="G13" s="935">
        <v>798</v>
      </c>
      <c r="H13" s="936">
        <v>787</v>
      </c>
      <c r="I13" s="937">
        <v>90</v>
      </c>
      <c r="J13" s="929">
        <v>259</v>
      </c>
      <c r="K13" s="935">
        <v>92</v>
      </c>
      <c r="L13" s="938">
        <v>167</v>
      </c>
    </row>
    <row r="14" spans="1:13" ht="17.100000000000001" customHeight="1" x14ac:dyDescent="0.15">
      <c r="A14" s="276">
        <v>9</v>
      </c>
      <c r="B14" s="929">
        <v>1145</v>
      </c>
      <c r="C14" s="935">
        <v>574</v>
      </c>
      <c r="D14" s="939">
        <v>571</v>
      </c>
      <c r="E14" s="934">
        <v>50</v>
      </c>
      <c r="F14" s="929">
        <v>1598</v>
      </c>
      <c r="G14" s="935">
        <v>794</v>
      </c>
      <c r="H14" s="936">
        <v>804</v>
      </c>
      <c r="I14" s="937">
        <v>91</v>
      </c>
      <c r="J14" s="929">
        <v>245</v>
      </c>
      <c r="K14" s="935">
        <v>67</v>
      </c>
      <c r="L14" s="938">
        <v>178</v>
      </c>
    </row>
    <row r="15" spans="1:13" ht="17.100000000000001" customHeight="1" x14ac:dyDescent="0.15">
      <c r="A15" s="276">
        <v>10</v>
      </c>
      <c r="B15" s="929">
        <v>1208</v>
      </c>
      <c r="C15" s="935">
        <v>603</v>
      </c>
      <c r="D15" s="939">
        <v>605</v>
      </c>
      <c r="E15" s="934">
        <v>51</v>
      </c>
      <c r="F15" s="929">
        <v>1521</v>
      </c>
      <c r="G15" s="935">
        <v>720</v>
      </c>
      <c r="H15" s="936">
        <v>801</v>
      </c>
      <c r="I15" s="937">
        <v>92</v>
      </c>
      <c r="J15" s="929">
        <v>167</v>
      </c>
      <c r="K15" s="935">
        <v>48</v>
      </c>
      <c r="L15" s="939">
        <v>119</v>
      </c>
      <c r="M15" s="297"/>
    </row>
    <row r="16" spans="1:13" ht="17.100000000000001" customHeight="1" x14ac:dyDescent="0.15">
      <c r="A16" s="276">
        <v>11</v>
      </c>
      <c r="B16" s="929">
        <v>1203</v>
      </c>
      <c r="C16" s="935">
        <v>585</v>
      </c>
      <c r="D16" s="939">
        <v>618</v>
      </c>
      <c r="E16" s="934">
        <v>52</v>
      </c>
      <c r="F16" s="929">
        <v>1487</v>
      </c>
      <c r="G16" s="935">
        <v>718</v>
      </c>
      <c r="H16" s="936">
        <v>769</v>
      </c>
      <c r="I16" s="937">
        <v>93</v>
      </c>
      <c r="J16" s="929">
        <v>128</v>
      </c>
      <c r="K16" s="935">
        <v>23</v>
      </c>
      <c r="L16" s="939">
        <v>105</v>
      </c>
      <c r="M16" s="297"/>
    </row>
    <row r="17" spans="1:16" ht="17.100000000000001" customHeight="1" x14ac:dyDescent="0.15">
      <c r="A17" s="276">
        <v>12</v>
      </c>
      <c r="B17" s="929">
        <v>1184</v>
      </c>
      <c r="C17" s="935">
        <v>626</v>
      </c>
      <c r="D17" s="939">
        <v>558</v>
      </c>
      <c r="E17" s="934">
        <v>53</v>
      </c>
      <c r="F17" s="929">
        <v>1438</v>
      </c>
      <c r="G17" s="935">
        <v>678</v>
      </c>
      <c r="H17" s="936">
        <v>760</v>
      </c>
      <c r="I17" s="937">
        <v>94</v>
      </c>
      <c r="J17" s="929">
        <v>128</v>
      </c>
      <c r="K17" s="935">
        <v>35</v>
      </c>
      <c r="L17" s="939">
        <v>93</v>
      </c>
      <c r="M17" s="297"/>
    </row>
    <row r="18" spans="1:16" ht="17.100000000000001" customHeight="1" x14ac:dyDescent="0.15">
      <c r="A18" s="276">
        <v>13</v>
      </c>
      <c r="B18" s="929">
        <v>1173</v>
      </c>
      <c r="C18" s="935">
        <v>588</v>
      </c>
      <c r="D18" s="939">
        <v>585</v>
      </c>
      <c r="E18" s="934">
        <v>54</v>
      </c>
      <c r="F18" s="929">
        <v>1388</v>
      </c>
      <c r="G18" s="935">
        <v>681</v>
      </c>
      <c r="H18" s="936">
        <v>707</v>
      </c>
      <c r="I18" s="937">
        <v>95</v>
      </c>
      <c r="J18" s="929">
        <v>104</v>
      </c>
      <c r="K18" s="935">
        <v>16</v>
      </c>
      <c r="L18" s="939">
        <v>88</v>
      </c>
      <c r="M18" s="297"/>
    </row>
    <row r="19" spans="1:16" ht="17.100000000000001" customHeight="1" x14ac:dyDescent="0.15">
      <c r="A19" s="276">
        <v>14</v>
      </c>
      <c r="B19" s="929">
        <v>1118</v>
      </c>
      <c r="C19" s="935">
        <v>526</v>
      </c>
      <c r="D19" s="939">
        <v>592</v>
      </c>
      <c r="E19" s="934">
        <v>55</v>
      </c>
      <c r="F19" s="929">
        <v>1320</v>
      </c>
      <c r="G19" s="935">
        <v>659</v>
      </c>
      <c r="H19" s="936">
        <v>661</v>
      </c>
      <c r="I19" s="937">
        <v>96</v>
      </c>
      <c r="J19" s="929">
        <v>69</v>
      </c>
      <c r="K19" s="935">
        <v>8</v>
      </c>
      <c r="L19" s="939">
        <v>61</v>
      </c>
      <c r="M19" s="297"/>
    </row>
    <row r="20" spans="1:16" ht="17.100000000000001" customHeight="1" x14ac:dyDescent="0.15">
      <c r="A20" s="276">
        <v>15</v>
      </c>
      <c r="B20" s="929">
        <v>1119</v>
      </c>
      <c r="C20" s="935">
        <v>584</v>
      </c>
      <c r="D20" s="939">
        <v>535</v>
      </c>
      <c r="E20" s="934">
        <v>56</v>
      </c>
      <c r="F20" s="929">
        <v>1092</v>
      </c>
      <c r="G20" s="935">
        <v>561</v>
      </c>
      <c r="H20" s="936">
        <v>531</v>
      </c>
      <c r="I20" s="937">
        <v>97</v>
      </c>
      <c r="J20" s="929">
        <v>62</v>
      </c>
      <c r="K20" s="935">
        <v>8</v>
      </c>
      <c r="L20" s="939">
        <v>54</v>
      </c>
      <c r="M20" s="297"/>
    </row>
    <row r="21" spans="1:16" ht="17.100000000000001" customHeight="1" x14ac:dyDescent="0.15">
      <c r="A21" s="276">
        <v>16</v>
      </c>
      <c r="B21" s="929">
        <v>1124</v>
      </c>
      <c r="C21" s="935">
        <v>569</v>
      </c>
      <c r="D21" s="939">
        <v>555</v>
      </c>
      <c r="E21" s="934">
        <v>57</v>
      </c>
      <c r="F21" s="929">
        <v>1202</v>
      </c>
      <c r="G21" s="935">
        <v>530</v>
      </c>
      <c r="H21" s="936">
        <v>672</v>
      </c>
      <c r="I21" s="937">
        <v>98</v>
      </c>
      <c r="J21" s="929">
        <v>42</v>
      </c>
      <c r="K21" s="935">
        <v>5</v>
      </c>
      <c r="L21" s="939">
        <v>37</v>
      </c>
      <c r="M21" s="297"/>
    </row>
    <row r="22" spans="1:16" ht="17.100000000000001" customHeight="1" x14ac:dyDescent="0.15">
      <c r="A22" s="276">
        <v>17</v>
      </c>
      <c r="B22" s="929">
        <v>1045</v>
      </c>
      <c r="C22" s="935">
        <v>519</v>
      </c>
      <c r="D22" s="939">
        <v>526</v>
      </c>
      <c r="E22" s="934">
        <v>58</v>
      </c>
      <c r="F22" s="929">
        <v>1140</v>
      </c>
      <c r="G22" s="935">
        <v>581</v>
      </c>
      <c r="H22" s="936">
        <v>559</v>
      </c>
      <c r="I22" s="937">
        <v>99</v>
      </c>
      <c r="J22" s="929">
        <v>33</v>
      </c>
      <c r="K22" s="60">
        <v>7</v>
      </c>
      <c r="L22" s="939">
        <v>26</v>
      </c>
      <c r="M22" s="297"/>
    </row>
    <row r="23" spans="1:16" ht="17.100000000000001" customHeight="1" x14ac:dyDescent="0.15">
      <c r="A23" s="276">
        <v>18</v>
      </c>
      <c r="B23" s="929">
        <v>1103</v>
      </c>
      <c r="C23" s="935">
        <v>551</v>
      </c>
      <c r="D23" s="939">
        <v>552</v>
      </c>
      <c r="E23" s="934">
        <v>59</v>
      </c>
      <c r="F23" s="929">
        <v>1170</v>
      </c>
      <c r="G23" s="935">
        <v>578</v>
      </c>
      <c r="H23" s="936">
        <v>592</v>
      </c>
      <c r="I23" s="937">
        <v>100</v>
      </c>
      <c r="J23" s="929">
        <v>20</v>
      </c>
      <c r="K23" s="60">
        <v>4</v>
      </c>
      <c r="L23" s="939">
        <v>16</v>
      </c>
      <c r="M23" s="297"/>
    </row>
    <row r="24" spans="1:16" ht="17.100000000000001" customHeight="1" x14ac:dyDescent="0.15">
      <c r="A24" s="276">
        <v>19</v>
      </c>
      <c r="B24" s="929">
        <v>1057</v>
      </c>
      <c r="C24" s="935">
        <v>556</v>
      </c>
      <c r="D24" s="939">
        <v>501</v>
      </c>
      <c r="E24" s="934">
        <v>60</v>
      </c>
      <c r="F24" s="929">
        <v>1057</v>
      </c>
      <c r="G24" s="935">
        <v>512</v>
      </c>
      <c r="H24" s="936">
        <v>545</v>
      </c>
      <c r="I24" s="937">
        <v>101</v>
      </c>
      <c r="J24" s="929">
        <v>16</v>
      </c>
      <c r="K24" s="60">
        <v>2</v>
      </c>
      <c r="L24" s="939">
        <v>14</v>
      </c>
      <c r="M24" s="297"/>
    </row>
    <row r="25" spans="1:16" ht="17.100000000000001" customHeight="1" x14ac:dyDescent="0.15">
      <c r="A25" s="276">
        <v>20</v>
      </c>
      <c r="B25" s="929">
        <v>1128</v>
      </c>
      <c r="C25" s="935">
        <v>613</v>
      </c>
      <c r="D25" s="939">
        <v>515</v>
      </c>
      <c r="E25" s="934">
        <v>61</v>
      </c>
      <c r="F25" s="929">
        <v>1089</v>
      </c>
      <c r="G25" s="935">
        <v>538</v>
      </c>
      <c r="H25" s="936">
        <v>551</v>
      </c>
      <c r="I25" s="937">
        <v>102</v>
      </c>
      <c r="J25" s="929">
        <v>5</v>
      </c>
      <c r="K25" s="60">
        <v>0</v>
      </c>
      <c r="L25" s="939">
        <v>5</v>
      </c>
      <c r="M25" s="297"/>
    </row>
    <row r="26" spans="1:16" ht="17.100000000000001" customHeight="1" x14ac:dyDescent="0.15">
      <c r="A26" s="276">
        <v>21</v>
      </c>
      <c r="B26" s="929">
        <v>1172</v>
      </c>
      <c r="C26" s="935">
        <v>613</v>
      </c>
      <c r="D26" s="939">
        <v>559</v>
      </c>
      <c r="E26" s="934">
        <v>62</v>
      </c>
      <c r="F26" s="929">
        <v>1054</v>
      </c>
      <c r="G26" s="935">
        <v>533</v>
      </c>
      <c r="H26" s="936">
        <v>521</v>
      </c>
      <c r="I26" s="937">
        <v>103</v>
      </c>
      <c r="J26" s="929">
        <v>9</v>
      </c>
      <c r="K26" s="60">
        <v>1</v>
      </c>
      <c r="L26" s="939">
        <v>8</v>
      </c>
      <c r="M26" s="297"/>
    </row>
    <row r="27" spans="1:16" ht="17.100000000000001" customHeight="1" x14ac:dyDescent="0.15">
      <c r="A27" s="276">
        <v>22</v>
      </c>
      <c r="B27" s="929">
        <v>1134</v>
      </c>
      <c r="C27" s="935">
        <v>599</v>
      </c>
      <c r="D27" s="939">
        <v>535</v>
      </c>
      <c r="E27" s="934">
        <v>63</v>
      </c>
      <c r="F27" s="929">
        <v>1090</v>
      </c>
      <c r="G27" s="573">
        <v>515</v>
      </c>
      <c r="H27" s="936">
        <v>575</v>
      </c>
      <c r="I27" s="937">
        <v>104</v>
      </c>
      <c r="J27" s="929">
        <v>2</v>
      </c>
      <c r="K27" s="60">
        <v>1</v>
      </c>
      <c r="L27" s="939">
        <v>1</v>
      </c>
      <c r="M27" s="297"/>
    </row>
    <row r="28" spans="1:16" ht="17.100000000000001" customHeight="1" x14ac:dyDescent="0.15">
      <c r="A28" s="276">
        <v>23</v>
      </c>
      <c r="B28" s="929">
        <v>1114</v>
      </c>
      <c r="C28" s="935">
        <v>565</v>
      </c>
      <c r="D28" s="939">
        <v>549</v>
      </c>
      <c r="E28" s="934">
        <v>64</v>
      </c>
      <c r="F28" s="929">
        <v>1116</v>
      </c>
      <c r="G28" s="935">
        <v>551</v>
      </c>
      <c r="H28" s="936">
        <v>565</v>
      </c>
      <c r="I28" s="937">
        <v>105</v>
      </c>
      <c r="J28" s="324">
        <v>2</v>
      </c>
      <c r="K28" s="60">
        <v>0</v>
      </c>
      <c r="L28" s="940">
        <v>2</v>
      </c>
      <c r="M28" s="297"/>
    </row>
    <row r="29" spans="1:16" ht="17.100000000000001" customHeight="1" x14ac:dyDescent="0.15">
      <c r="A29" s="276">
        <v>24</v>
      </c>
      <c r="B29" s="929">
        <v>1107</v>
      </c>
      <c r="C29" s="935">
        <v>581</v>
      </c>
      <c r="D29" s="939">
        <v>526</v>
      </c>
      <c r="E29" s="934">
        <v>65</v>
      </c>
      <c r="F29" s="929">
        <v>1045</v>
      </c>
      <c r="G29" s="935">
        <v>518</v>
      </c>
      <c r="H29" s="936">
        <v>527</v>
      </c>
      <c r="I29" s="937">
        <v>106</v>
      </c>
      <c r="J29" s="929">
        <v>2</v>
      </c>
      <c r="K29" s="60">
        <v>0</v>
      </c>
      <c r="L29" s="940">
        <v>2</v>
      </c>
      <c r="M29" s="297"/>
    </row>
    <row r="30" spans="1:16" ht="17.100000000000001" customHeight="1" x14ac:dyDescent="0.15">
      <c r="A30" s="276">
        <v>25</v>
      </c>
      <c r="B30" s="929">
        <v>1125</v>
      </c>
      <c r="C30" s="935">
        <v>570</v>
      </c>
      <c r="D30" s="939">
        <v>555</v>
      </c>
      <c r="E30" s="934">
        <v>66</v>
      </c>
      <c r="F30" s="929">
        <v>1060</v>
      </c>
      <c r="G30" s="935">
        <v>497</v>
      </c>
      <c r="H30" s="936">
        <v>563</v>
      </c>
      <c r="I30" s="937">
        <v>107</v>
      </c>
      <c r="J30" s="60">
        <v>1</v>
      </c>
      <c r="K30" s="60">
        <v>0</v>
      </c>
      <c r="L30" s="940">
        <v>1</v>
      </c>
      <c r="M30" s="297"/>
      <c r="O30" s="360"/>
    </row>
    <row r="31" spans="1:16" ht="17.100000000000001" customHeight="1" x14ac:dyDescent="0.15">
      <c r="A31" s="276">
        <v>26</v>
      </c>
      <c r="B31" s="929">
        <v>1183</v>
      </c>
      <c r="C31" s="935">
        <v>619</v>
      </c>
      <c r="D31" s="939">
        <v>564</v>
      </c>
      <c r="E31" s="934">
        <v>67</v>
      </c>
      <c r="F31" s="929">
        <v>1075</v>
      </c>
      <c r="G31" s="935">
        <v>529</v>
      </c>
      <c r="H31" s="936">
        <v>546</v>
      </c>
      <c r="I31" s="937">
        <v>108</v>
      </c>
      <c r="J31" s="60" t="s">
        <v>73</v>
      </c>
      <c r="K31" s="60" t="s">
        <v>73</v>
      </c>
      <c r="L31" s="940" t="s">
        <v>73</v>
      </c>
      <c r="M31" s="297"/>
      <c r="N31" s="274"/>
      <c r="O31" s="274"/>
      <c r="P31" s="274"/>
    </row>
    <row r="32" spans="1:16" ht="17.100000000000001" customHeight="1" x14ac:dyDescent="0.15">
      <c r="A32" s="276">
        <v>27</v>
      </c>
      <c r="B32" s="929">
        <v>1093</v>
      </c>
      <c r="C32" s="935">
        <v>534</v>
      </c>
      <c r="D32" s="939">
        <v>559</v>
      </c>
      <c r="E32" s="934">
        <v>68</v>
      </c>
      <c r="F32" s="929">
        <v>1134</v>
      </c>
      <c r="G32" s="935">
        <v>564</v>
      </c>
      <c r="H32" s="936">
        <v>570</v>
      </c>
      <c r="I32" s="937">
        <v>109</v>
      </c>
      <c r="J32" s="60" t="s">
        <v>73</v>
      </c>
      <c r="K32" s="60" t="s">
        <v>73</v>
      </c>
      <c r="L32" s="940" t="s">
        <v>73</v>
      </c>
      <c r="M32" s="297"/>
    </row>
    <row r="33" spans="1:16" ht="17.100000000000001" customHeight="1" x14ac:dyDescent="0.15">
      <c r="A33" s="276">
        <v>28</v>
      </c>
      <c r="B33" s="929">
        <v>1189</v>
      </c>
      <c r="C33" s="935">
        <v>596</v>
      </c>
      <c r="D33" s="939">
        <v>593</v>
      </c>
      <c r="E33" s="934">
        <v>69</v>
      </c>
      <c r="F33" s="929">
        <v>1158</v>
      </c>
      <c r="G33" s="935">
        <v>552</v>
      </c>
      <c r="H33" s="936">
        <v>606</v>
      </c>
      <c r="I33" s="937">
        <v>110</v>
      </c>
      <c r="J33" s="60" t="s">
        <v>73</v>
      </c>
      <c r="K33" s="60" t="s">
        <v>73</v>
      </c>
      <c r="L33" s="940" t="s">
        <v>73</v>
      </c>
      <c r="M33" s="297"/>
      <c r="N33" s="274"/>
      <c r="O33" s="274"/>
      <c r="P33" s="274"/>
    </row>
    <row r="34" spans="1:16" ht="17.100000000000001" customHeight="1" x14ac:dyDescent="0.15">
      <c r="A34" s="276">
        <v>29</v>
      </c>
      <c r="B34" s="929">
        <v>1172</v>
      </c>
      <c r="C34" s="935">
        <v>590</v>
      </c>
      <c r="D34" s="936">
        <v>582</v>
      </c>
      <c r="E34" s="934">
        <v>70</v>
      </c>
      <c r="F34" s="929">
        <v>1088</v>
      </c>
      <c r="G34" s="935">
        <v>516</v>
      </c>
      <c r="H34" s="936">
        <v>572</v>
      </c>
      <c r="I34" s="937">
        <v>111</v>
      </c>
      <c r="J34" s="60" t="s">
        <v>73</v>
      </c>
      <c r="K34" s="60" t="s">
        <v>73</v>
      </c>
      <c r="L34" s="940" t="s">
        <v>73</v>
      </c>
      <c r="M34" s="297"/>
      <c r="N34" s="274"/>
      <c r="O34" s="274"/>
      <c r="P34" s="274"/>
    </row>
    <row r="35" spans="1:16" ht="17.100000000000001" customHeight="1" x14ac:dyDescent="0.15">
      <c r="A35" s="276">
        <v>30</v>
      </c>
      <c r="B35" s="929">
        <v>1169</v>
      </c>
      <c r="C35" s="935">
        <v>580</v>
      </c>
      <c r="D35" s="939">
        <v>589</v>
      </c>
      <c r="E35" s="934">
        <v>71</v>
      </c>
      <c r="F35" s="929">
        <v>1135</v>
      </c>
      <c r="G35" s="935">
        <v>541</v>
      </c>
      <c r="H35" s="936">
        <v>594</v>
      </c>
      <c r="I35" s="937">
        <v>112</v>
      </c>
      <c r="J35" s="60" t="s">
        <v>73</v>
      </c>
      <c r="K35" s="60" t="s">
        <v>73</v>
      </c>
      <c r="L35" s="940" t="s">
        <v>73</v>
      </c>
      <c r="M35" s="297"/>
    </row>
    <row r="36" spans="1:16" ht="17.100000000000001" customHeight="1" x14ac:dyDescent="0.15">
      <c r="A36" s="276">
        <v>31</v>
      </c>
      <c r="B36" s="929">
        <v>1232</v>
      </c>
      <c r="C36" s="935">
        <v>611</v>
      </c>
      <c r="D36" s="939">
        <v>621</v>
      </c>
      <c r="E36" s="934">
        <v>72</v>
      </c>
      <c r="F36" s="929">
        <v>1103</v>
      </c>
      <c r="G36" s="935">
        <v>499</v>
      </c>
      <c r="H36" s="936">
        <v>604</v>
      </c>
      <c r="I36" s="937">
        <v>113</v>
      </c>
      <c r="J36" s="60" t="s">
        <v>73</v>
      </c>
      <c r="K36" s="60" t="s">
        <v>73</v>
      </c>
      <c r="L36" s="940" t="s">
        <v>73</v>
      </c>
      <c r="M36" s="297"/>
    </row>
    <row r="37" spans="1:16" ht="17.100000000000001" customHeight="1" x14ac:dyDescent="0.15">
      <c r="A37" s="276">
        <v>32</v>
      </c>
      <c r="B37" s="929">
        <v>1115</v>
      </c>
      <c r="C37" s="935">
        <v>543</v>
      </c>
      <c r="D37" s="939">
        <v>572</v>
      </c>
      <c r="E37" s="934">
        <v>73</v>
      </c>
      <c r="F37" s="929">
        <v>1018</v>
      </c>
      <c r="G37" s="935">
        <v>459</v>
      </c>
      <c r="H37" s="936">
        <v>559</v>
      </c>
      <c r="I37" s="934">
        <v>114</v>
      </c>
      <c r="J37" s="60" t="s">
        <v>73</v>
      </c>
      <c r="K37" s="60" t="s">
        <v>73</v>
      </c>
      <c r="L37" s="940" t="s">
        <v>73</v>
      </c>
      <c r="M37" s="297"/>
    </row>
    <row r="38" spans="1:16" ht="17.100000000000001" customHeight="1" x14ac:dyDescent="0.15">
      <c r="A38" s="276">
        <v>33</v>
      </c>
      <c r="B38" s="929">
        <v>1177</v>
      </c>
      <c r="C38" s="935">
        <v>575</v>
      </c>
      <c r="D38" s="939">
        <v>602</v>
      </c>
      <c r="E38" s="934">
        <v>74</v>
      </c>
      <c r="F38" s="929">
        <v>1006</v>
      </c>
      <c r="G38" s="935">
        <v>470</v>
      </c>
      <c r="H38" s="936">
        <v>536</v>
      </c>
      <c r="I38" s="949" t="s">
        <v>746</v>
      </c>
      <c r="J38" s="941">
        <v>17045</v>
      </c>
      <c r="K38" s="941">
        <v>8630</v>
      </c>
      <c r="L38" s="948">
        <v>8415</v>
      </c>
    </row>
    <row r="39" spans="1:16" ht="17.100000000000001" customHeight="1" x14ac:dyDescent="0.15">
      <c r="A39" s="276">
        <v>34</v>
      </c>
      <c r="B39" s="929">
        <v>1215</v>
      </c>
      <c r="C39" s="935">
        <v>560</v>
      </c>
      <c r="D39" s="939">
        <v>655</v>
      </c>
      <c r="E39" s="934">
        <v>75</v>
      </c>
      <c r="F39" s="929">
        <v>991</v>
      </c>
      <c r="G39" s="935">
        <v>440</v>
      </c>
      <c r="H39" s="936">
        <v>551</v>
      </c>
      <c r="I39" s="949" t="s">
        <v>747</v>
      </c>
      <c r="J39" s="941">
        <v>62745</v>
      </c>
      <c r="K39" s="941">
        <v>31145</v>
      </c>
      <c r="L39" s="948">
        <v>31600</v>
      </c>
    </row>
    <row r="40" spans="1:16" ht="17.100000000000001" customHeight="1" x14ac:dyDescent="0.15">
      <c r="A40" s="276">
        <v>35</v>
      </c>
      <c r="B40" s="929">
        <v>1282</v>
      </c>
      <c r="C40" s="935">
        <v>604</v>
      </c>
      <c r="D40" s="939">
        <v>678</v>
      </c>
      <c r="E40" s="934">
        <v>76</v>
      </c>
      <c r="F40" s="929">
        <v>480</v>
      </c>
      <c r="G40" s="935">
        <v>210</v>
      </c>
      <c r="H40" s="936">
        <v>270</v>
      </c>
      <c r="I40" s="950" t="s">
        <v>748</v>
      </c>
      <c r="J40" s="929">
        <v>20479</v>
      </c>
      <c r="K40" s="929">
        <v>8965</v>
      </c>
      <c r="L40" s="932">
        <v>11514</v>
      </c>
    </row>
    <row r="41" spans="1:16" ht="17.100000000000001" customHeight="1" x14ac:dyDescent="0.15">
      <c r="A41" s="276">
        <v>36</v>
      </c>
      <c r="B41" s="929">
        <v>1363</v>
      </c>
      <c r="C41" s="935">
        <v>675</v>
      </c>
      <c r="D41" s="939">
        <v>688</v>
      </c>
      <c r="E41" s="934">
        <v>77</v>
      </c>
      <c r="F41" s="929">
        <v>458</v>
      </c>
      <c r="G41" s="935">
        <v>213</v>
      </c>
      <c r="H41" s="936">
        <v>245</v>
      </c>
      <c r="I41" s="1030" t="s">
        <v>749</v>
      </c>
      <c r="J41" s="1031"/>
      <c r="K41" s="1031"/>
      <c r="L41" s="1032"/>
    </row>
    <row r="42" spans="1:16" ht="17.100000000000001" customHeight="1" x14ac:dyDescent="0.15">
      <c r="A42" s="276">
        <v>37</v>
      </c>
      <c r="B42" s="929">
        <v>1335</v>
      </c>
      <c r="C42" s="935">
        <v>645</v>
      </c>
      <c r="D42" s="939">
        <v>690</v>
      </c>
      <c r="E42" s="934">
        <v>78</v>
      </c>
      <c r="F42" s="929">
        <v>559</v>
      </c>
      <c r="G42" s="935">
        <v>241</v>
      </c>
      <c r="H42" s="936">
        <v>318</v>
      </c>
      <c r="I42" s="949" t="s">
        <v>746</v>
      </c>
      <c r="J42" s="952">
        <v>16.999271958431819</v>
      </c>
      <c r="K42" s="953">
        <v>17.706196142798522</v>
      </c>
      <c r="L42" s="954">
        <v>16.330609947796386</v>
      </c>
      <c r="N42" s="951"/>
      <c r="O42" s="951"/>
      <c r="P42" s="951"/>
    </row>
    <row r="43" spans="1:16" ht="17.100000000000001" customHeight="1" x14ac:dyDescent="0.15">
      <c r="A43" s="277">
        <v>38</v>
      </c>
      <c r="B43" s="941">
        <v>1397</v>
      </c>
      <c r="C43" s="573">
        <v>673</v>
      </c>
      <c r="D43" s="942">
        <v>724</v>
      </c>
      <c r="E43" s="934">
        <v>79</v>
      </c>
      <c r="F43" s="941">
        <v>635</v>
      </c>
      <c r="G43" s="573">
        <v>291</v>
      </c>
      <c r="H43" s="943">
        <v>344</v>
      </c>
      <c r="I43" s="949" t="s">
        <v>747</v>
      </c>
      <c r="J43" s="952">
        <v>62.576668761032813</v>
      </c>
      <c r="K43" s="952">
        <v>63.900287238407884</v>
      </c>
      <c r="L43" s="954">
        <v>61.324690950726776</v>
      </c>
      <c r="N43" s="951"/>
      <c r="O43" s="951"/>
      <c r="P43" s="951"/>
    </row>
    <row r="44" spans="1:16" ht="17.100000000000001" customHeight="1" x14ac:dyDescent="0.15">
      <c r="A44" s="278">
        <v>39</v>
      </c>
      <c r="B44" s="944">
        <v>1389</v>
      </c>
      <c r="C44" s="944">
        <v>716</v>
      </c>
      <c r="D44" s="945">
        <v>673</v>
      </c>
      <c r="E44" s="946">
        <v>80</v>
      </c>
      <c r="F44" s="944">
        <v>646</v>
      </c>
      <c r="G44" s="944">
        <v>272</v>
      </c>
      <c r="H44" s="947">
        <v>374</v>
      </c>
      <c r="I44" s="955" t="s">
        <v>748</v>
      </c>
      <c r="J44" s="956">
        <v>20.42405928053536</v>
      </c>
      <c r="K44" s="956">
        <v>18.393516618793598</v>
      </c>
      <c r="L44" s="957">
        <v>22.344699101476838</v>
      </c>
      <c r="N44" s="951"/>
      <c r="O44" s="951"/>
      <c r="P44" s="951"/>
    </row>
    <row r="45" spans="1:16" s="261" customFormat="1" ht="15" customHeight="1" x14ac:dyDescent="0.15">
      <c r="A45" s="262"/>
      <c r="B45" s="262"/>
      <c r="C45" s="262"/>
      <c r="D45" s="262"/>
      <c r="E45" s="279"/>
      <c r="F45" s="66"/>
      <c r="G45" s="66"/>
      <c r="H45" s="66"/>
      <c r="I45" s="280"/>
      <c r="J45" s="67"/>
      <c r="K45" s="1029" t="s">
        <v>494</v>
      </c>
      <c r="L45" s="1029"/>
      <c r="N45" s="259"/>
    </row>
    <row r="46" spans="1:16" ht="15" customHeight="1" x14ac:dyDescent="0.15">
      <c r="I46" s="262"/>
      <c r="J46" s="66"/>
    </row>
    <row r="47" spans="1:16" ht="15" customHeight="1" x14ac:dyDescent="0.15">
      <c r="A47" s="258"/>
      <c r="B47" s="281"/>
      <c r="C47" s="281"/>
      <c r="D47" s="281"/>
      <c r="E47" s="258"/>
      <c r="F47" s="65"/>
      <c r="G47" s="65"/>
      <c r="H47" s="65"/>
      <c r="I47" s="258"/>
      <c r="J47" s="65"/>
      <c r="K47" s="65"/>
      <c r="L47" s="65"/>
    </row>
    <row r="48" spans="1:16" ht="15" customHeight="1" x14ac:dyDescent="0.15">
      <c r="D48" s="274"/>
      <c r="I48" s="274"/>
    </row>
    <row r="49" spans="2:9" ht="15" customHeight="1" x14ac:dyDescent="0.15">
      <c r="B49" s="281"/>
      <c r="C49" s="281"/>
      <c r="D49" s="281"/>
      <c r="I49" s="274"/>
    </row>
    <row r="50" spans="2:9" ht="15" customHeight="1" x14ac:dyDescent="0.15">
      <c r="B50" s="274"/>
      <c r="C50" s="274"/>
      <c r="D50" s="274"/>
    </row>
  </sheetData>
  <mergeCells count="3">
    <mergeCell ref="A1:L1"/>
    <mergeCell ref="K45:L45"/>
    <mergeCell ref="I41:L41"/>
  </mergeCells>
  <phoneticPr fontId="2"/>
  <pageMargins left="0.85" right="0.51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35"/>
  <sheetViews>
    <sheetView showGridLines="0" view="pageBreakPreview" zoomScaleNormal="100" zoomScaleSheetLayoutView="100" workbookViewId="0">
      <selection activeCell="A5" sqref="A5:H5"/>
    </sheetView>
  </sheetViews>
  <sheetFormatPr defaultRowHeight="13.5" x14ac:dyDescent="0.15"/>
  <cols>
    <col min="1" max="1" width="10.125" style="31" customWidth="1"/>
    <col min="2" max="8" width="11" style="31" customWidth="1"/>
    <col min="9" max="16384" width="9" style="31"/>
  </cols>
  <sheetData>
    <row r="1" spans="1:11" x14ac:dyDescent="0.15">
      <c r="A1" s="69" t="s">
        <v>80</v>
      </c>
      <c r="B1" s="8"/>
      <c r="C1" s="8"/>
      <c r="D1" s="8"/>
      <c r="E1" s="8"/>
      <c r="F1" s="8"/>
      <c r="G1" s="8"/>
      <c r="H1" s="8"/>
    </row>
    <row r="2" spans="1:11" x14ac:dyDescent="0.15">
      <c r="A2" s="12" t="s">
        <v>563</v>
      </c>
      <c r="B2" s="8"/>
      <c r="C2" s="8"/>
      <c r="D2" s="8"/>
      <c r="E2" s="8"/>
      <c r="F2" s="8"/>
      <c r="G2" s="8"/>
      <c r="H2" s="8"/>
    </row>
    <row r="3" spans="1:11" x14ac:dyDescent="0.15">
      <c r="A3" s="70" t="s">
        <v>584</v>
      </c>
      <c r="B3" s="8"/>
      <c r="C3" s="8"/>
      <c r="D3" s="8"/>
      <c r="E3" s="8"/>
      <c r="F3" s="8"/>
      <c r="G3" s="8"/>
      <c r="H3" s="8"/>
    </row>
    <row r="4" spans="1:11" x14ac:dyDescent="0.15">
      <c r="A4" s="8"/>
      <c r="B4" s="8"/>
      <c r="C4" s="8"/>
      <c r="D4" s="8"/>
      <c r="E4" s="8"/>
      <c r="F4" s="8"/>
      <c r="G4" s="8"/>
      <c r="H4" s="8"/>
    </row>
    <row r="5" spans="1:11" ht="21" x14ac:dyDescent="0.15">
      <c r="A5" s="1035" t="s">
        <v>81</v>
      </c>
      <c r="B5" s="1035"/>
      <c r="C5" s="1035"/>
      <c r="D5" s="1035"/>
      <c r="E5" s="1035"/>
      <c r="F5" s="1035"/>
      <c r="G5" s="1035"/>
      <c r="H5" s="1035"/>
    </row>
    <row r="6" spans="1:11" x14ac:dyDescent="0.15">
      <c r="A6" s="8"/>
      <c r="B6" s="8"/>
      <c r="C6" s="8"/>
      <c r="D6" s="1044" t="s">
        <v>557</v>
      </c>
      <c r="E6" s="1044"/>
      <c r="F6" s="1044"/>
      <c r="G6" s="1044"/>
      <c r="H6" s="1044"/>
    </row>
    <row r="7" spans="1:11" x14ac:dyDescent="0.15">
      <c r="A7" s="1042" t="s">
        <v>413</v>
      </c>
      <c r="B7" s="1036" t="s">
        <v>82</v>
      </c>
      <c r="C7" s="1036"/>
      <c r="D7" s="1037"/>
      <c r="E7" s="419" t="s">
        <v>429</v>
      </c>
      <c r="F7" s="1038" t="s">
        <v>558</v>
      </c>
      <c r="G7" s="1039"/>
      <c r="H7" s="1040" t="s">
        <v>84</v>
      </c>
    </row>
    <row r="8" spans="1:11" x14ac:dyDescent="0.15">
      <c r="A8" s="1043"/>
      <c r="B8" s="434" t="s">
        <v>85</v>
      </c>
      <c r="C8" s="432" t="s">
        <v>5</v>
      </c>
      <c r="D8" s="432" t="s">
        <v>6</v>
      </c>
      <c r="E8" s="433" t="s">
        <v>86</v>
      </c>
      <c r="F8" s="432" t="s">
        <v>87</v>
      </c>
      <c r="G8" s="432" t="s">
        <v>535</v>
      </c>
      <c r="H8" s="1041"/>
    </row>
    <row r="9" spans="1:11" s="33" customFormat="1" x14ac:dyDescent="0.15">
      <c r="A9" s="440" t="s">
        <v>88</v>
      </c>
      <c r="B9" s="435">
        <v>1467480</v>
      </c>
      <c r="C9" s="334">
        <v>722812</v>
      </c>
      <c r="D9" s="334">
        <v>744668</v>
      </c>
      <c r="E9" s="334">
        <v>1433566</v>
      </c>
      <c r="F9" s="334">
        <v>33914</v>
      </c>
      <c r="G9" s="335">
        <v>2.36571</v>
      </c>
      <c r="H9" s="336">
        <v>614708</v>
      </c>
    </row>
    <row r="10" spans="1:11" s="33" customFormat="1" x14ac:dyDescent="0.15">
      <c r="A10" s="441" t="s">
        <v>89</v>
      </c>
      <c r="B10" s="436">
        <v>1135279</v>
      </c>
      <c r="C10" s="17">
        <v>557807</v>
      </c>
      <c r="D10" s="17">
        <v>577472</v>
      </c>
      <c r="E10" s="17">
        <v>1110193</v>
      </c>
      <c r="F10" s="17">
        <f>B10-E10</f>
        <v>25086</v>
      </c>
      <c r="G10" s="71">
        <f>((B10/E10)-1)*100</f>
        <v>2.2596071133577755</v>
      </c>
      <c r="H10" s="18">
        <v>483050</v>
      </c>
    </row>
    <row r="11" spans="1:11" s="33" customFormat="1" x14ac:dyDescent="0.15">
      <c r="A11" s="442" t="s">
        <v>90</v>
      </c>
      <c r="B11" s="437">
        <v>332201</v>
      </c>
      <c r="C11" s="14">
        <v>165005</v>
      </c>
      <c r="D11" s="14">
        <v>167196</v>
      </c>
      <c r="E11" s="14">
        <v>323373</v>
      </c>
      <c r="F11" s="14">
        <v>8828</v>
      </c>
      <c r="G11" s="333">
        <v>2.7299743639697782</v>
      </c>
      <c r="H11" s="15">
        <v>131658</v>
      </c>
    </row>
    <row r="12" spans="1:11" s="33" customFormat="1" x14ac:dyDescent="0.15">
      <c r="A12" s="443" t="s">
        <v>91</v>
      </c>
      <c r="B12" s="438">
        <v>100125</v>
      </c>
      <c r="C12" s="337">
        <v>48826</v>
      </c>
      <c r="D12" s="337">
        <v>51299</v>
      </c>
      <c r="E12" s="337">
        <v>96243</v>
      </c>
      <c r="F12" s="337">
        <v>3882</v>
      </c>
      <c r="G12" s="338">
        <v>4.0335400000000003</v>
      </c>
      <c r="H12" s="339">
        <v>44163</v>
      </c>
      <c r="J12" s="1033"/>
      <c r="K12" s="1033"/>
    </row>
    <row r="13" spans="1:11" s="33" customFormat="1" x14ac:dyDescent="0.15">
      <c r="A13" s="440" t="s">
        <v>92</v>
      </c>
      <c r="B13" s="435">
        <v>317625</v>
      </c>
      <c r="C13" s="334">
        <v>154042</v>
      </c>
      <c r="D13" s="334">
        <v>163583</v>
      </c>
      <c r="E13" s="334">
        <v>319435</v>
      </c>
      <c r="F13" s="334">
        <v>-1810</v>
      </c>
      <c r="G13" s="335">
        <v>-0.56662999999999997</v>
      </c>
      <c r="H13" s="336">
        <v>144355</v>
      </c>
      <c r="I13" s="72"/>
      <c r="J13" s="1033"/>
      <c r="K13" s="1033"/>
    </row>
    <row r="14" spans="1:11" s="33" customFormat="1" x14ac:dyDescent="0.15">
      <c r="A14" s="441" t="s">
        <v>93</v>
      </c>
      <c r="B14" s="436">
        <v>47637</v>
      </c>
      <c r="C14" s="17">
        <v>24001</v>
      </c>
      <c r="D14" s="17">
        <v>23636</v>
      </c>
      <c r="E14" s="17">
        <v>47564</v>
      </c>
      <c r="F14" s="17">
        <v>73</v>
      </c>
      <c r="G14" s="71">
        <v>0.15348000000000001</v>
      </c>
      <c r="H14" s="18">
        <v>22033</v>
      </c>
      <c r="I14" s="72"/>
      <c r="J14" s="1033"/>
      <c r="K14" s="1033"/>
    </row>
    <row r="15" spans="1:11" s="33" customFormat="1" x14ac:dyDescent="0.15">
      <c r="A15" s="441" t="s">
        <v>94</v>
      </c>
      <c r="B15" s="436">
        <v>115690</v>
      </c>
      <c r="C15" s="17">
        <v>55977</v>
      </c>
      <c r="D15" s="17">
        <v>59713</v>
      </c>
      <c r="E15" s="17">
        <v>114232</v>
      </c>
      <c r="F15" s="17">
        <v>1458</v>
      </c>
      <c r="G15" s="71">
        <v>1.2763500000000001</v>
      </c>
      <c r="H15" s="18">
        <v>47331</v>
      </c>
      <c r="I15" s="72"/>
      <c r="J15" s="1033"/>
      <c r="K15" s="1033"/>
    </row>
    <row r="16" spans="1:11" s="33" customFormat="1" x14ac:dyDescent="0.15">
      <c r="A16" s="441" t="s">
        <v>95</v>
      </c>
      <c r="B16" s="436">
        <v>63554</v>
      </c>
      <c r="C16" s="17">
        <v>31606</v>
      </c>
      <c r="D16" s="17">
        <v>31948</v>
      </c>
      <c r="E16" s="17">
        <v>61674</v>
      </c>
      <c r="F16" s="17">
        <v>1880</v>
      </c>
      <c r="G16" s="71">
        <v>3.0482900000000002</v>
      </c>
      <c r="H16" s="18">
        <v>28453</v>
      </c>
      <c r="I16" s="72"/>
      <c r="J16" s="1033"/>
      <c r="K16" s="1033"/>
    </row>
    <row r="17" spans="1:11" s="33" customFormat="1" x14ac:dyDescent="0.15">
      <c r="A17" s="441" t="s">
        <v>96</v>
      </c>
      <c r="B17" s="436">
        <v>61007</v>
      </c>
      <c r="C17" s="17">
        <v>30707</v>
      </c>
      <c r="D17" s="17">
        <v>30300</v>
      </c>
      <c r="E17" s="17">
        <v>58547</v>
      </c>
      <c r="F17" s="17">
        <v>2460</v>
      </c>
      <c r="G17" s="71">
        <v>4.2017499999999997</v>
      </c>
      <c r="H17" s="18">
        <v>23272</v>
      </c>
      <c r="I17" s="72"/>
      <c r="J17" s="1033"/>
      <c r="K17" s="1033"/>
    </row>
    <row r="18" spans="1:11" s="33" customFormat="1" x14ac:dyDescent="0.15">
      <c r="A18" s="441" t="s">
        <v>97</v>
      </c>
      <c r="B18" s="436">
        <v>142752</v>
      </c>
      <c r="C18" s="17">
        <v>69489</v>
      </c>
      <c r="D18" s="17">
        <v>73263</v>
      </c>
      <c r="E18" s="17">
        <v>139279</v>
      </c>
      <c r="F18" s="17">
        <v>3473</v>
      </c>
      <c r="G18" s="71">
        <v>2.49356</v>
      </c>
      <c r="H18" s="18">
        <v>60570</v>
      </c>
      <c r="I18" s="72"/>
      <c r="J18" s="1033"/>
      <c r="K18" s="1033"/>
    </row>
    <row r="19" spans="1:11" s="33" customFormat="1" x14ac:dyDescent="0.15">
      <c r="A19" s="441" t="s">
        <v>98</v>
      </c>
      <c r="B19" s="436">
        <v>64612</v>
      </c>
      <c r="C19" s="17">
        <v>31465</v>
      </c>
      <c r="D19" s="17">
        <v>33147</v>
      </c>
      <c r="E19" s="17">
        <v>61119</v>
      </c>
      <c r="F19" s="17">
        <v>3493</v>
      </c>
      <c r="G19" s="71">
        <v>5.7150800000000004</v>
      </c>
      <c r="H19" s="18">
        <v>24580</v>
      </c>
      <c r="I19" s="72"/>
      <c r="J19" s="72"/>
    </row>
    <row r="20" spans="1:11" s="33" customFormat="1" x14ac:dyDescent="0.15">
      <c r="A20" s="441" t="s">
        <v>99</v>
      </c>
      <c r="B20" s="436">
        <v>125303</v>
      </c>
      <c r="C20" s="17">
        <v>63049</v>
      </c>
      <c r="D20" s="17">
        <v>62254</v>
      </c>
      <c r="E20" s="17">
        <v>118898</v>
      </c>
      <c r="F20" s="17">
        <v>6405</v>
      </c>
      <c r="G20" s="71">
        <v>5.3869699999999998</v>
      </c>
      <c r="H20" s="18">
        <v>48163</v>
      </c>
      <c r="I20" s="72"/>
      <c r="J20" s="72"/>
    </row>
    <row r="21" spans="1:11" s="33" customFormat="1" x14ac:dyDescent="0.15">
      <c r="A21" s="441" t="s">
        <v>100</v>
      </c>
      <c r="B21" s="436">
        <v>52931</v>
      </c>
      <c r="C21" s="17">
        <v>26481</v>
      </c>
      <c r="D21" s="17">
        <v>26450</v>
      </c>
      <c r="E21" s="17">
        <v>51186</v>
      </c>
      <c r="F21" s="17">
        <v>1745</v>
      </c>
      <c r="G21" s="71">
        <v>3.4091399999999998</v>
      </c>
      <c r="H21" s="18">
        <v>24235</v>
      </c>
      <c r="I21" s="72"/>
      <c r="J21" s="72"/>
    </row>
    <row r="22" spans="1:11" s="33" customFormat="1" x14ac:dyDescent="0.15">
      <c r="A22" s="441" t="s">
        <v>101</v>
      </c>
      <c r="B22" s="436">
        <v>44043</v>
      </c>
      <c r="C22" s="17">
        <v>22164</v>
      </c>
      <c r="D22" s="17">
        <v>21879</v>
      </c>
      <c r="E22" s="17">
        <v>42016</v>
      </c>
      <c r="F22" s="17">
        <v>2027</v>
      </c>
      <c r="G22" s="71">
        <v>4.8243499999999999</v>
      </c>
      <c r="H22" s="18">
        <v>15895</v>
      </c>
      <c r="I22" s="72"/>
      <c r="J22" s="72"/>
    </row>
    <row r="23" spans="1:11" s="33" customFormat="1" x14ac:dyDescent="0.15">
      <c r="A23" s="441" t="s">
        <v>102</v>
      </c>
      <c r="B23" s="436">
        <v>62257</v>
      </c>
      <c r="C23" s="436">
        <v>31493</v>
      </c>
      <c r="D23" s="436">
        <v>30764</v>
      </c>
      <c r="E23" s="17">
        <v>64496</v>
      </c>
      <c r="F23" s="17">
        <v>-2239</v>
      </c>
      <c r="G23" s="535">
        <v>-3.4715331183329146</v>
      </c>
      <c r="H23" s="18">
        <v>26432</v>
      </c>
      <c r="I23" s="72"/>
      <c r="J23" s="72"/>
    </row>
    <row r="24" spans="1:11" s="33" customFormat="1" x14ac:dyDescent="0.15">
      <c r="A24" s="441" t="s">
        <v>103</v>
      </c>
      <c r="B24" s="436">
        <v>158038</v>
      </c>
      <c r="C24" s="17">
        <v>77636</v>
      </c>
      <c r="D24" s="17">
        <v>80402</v>
      </c>
      <c r="E24" s="17">
        <v>151607</v>
      </c>
      <c r="F24" s="17">
        <v>6431</v>
      </c>
      <c r="G24" s="71">
        <v>4.2418885671505979</v>
      </c>
      <c r="H24" s="18">
        <v>61608</v>
      </c>
    </row>
    <row r="25" spans="1:11" s="33" customFormat="1" x14ac:dyDescent="0.15">
      <c r="A25" s="441" t="s">
        <v>104</v>
      </c>
      <c r="B25" s="436">
        <v>105230</v>
      </c>
      <c r="C25" s="17">
        <v>52345</v>
      </c>
      <c r="D25" s="17">
        <v>52885</v>
      </c>
      <c r="E25" s="17">
        <v>100235</v>
      </c>
      <c r="F25" s="17">
        <v>4995</v>
      </c>
      <c r="G25" s="71">
        <v>4.9832892702149856</v>
      </c>
      <c r="H25" s="18">
        <v>40299</v>
      </c>
    </row>
    <row r="26" spans="1:11" s="33" customFormat="1" x14ac:dyDescent="0.15">
      <c r="A26" s="441" t="s">
        <v>105</v>
      </c>
      <c r="B26" s="436">
        <v>1058</v>
      </c>
      <c r="C26" s="17">
        <v>575</v>
      </c>
      <c r="D26" s="17">
        <v>483</v>
      </c>
      <c r="E26" s="17">
        <v>1194</v>
      </c>
      <c r="F26" s="17">
        <v>-136</v>
      </c>
      <c r="G26" s="71">
        <v>-11.390284757118929</v>
      </c>
      <c r="H26" s="18">
        <v>466</v>
      </c>
    </row>
    <row r="27" spans="1:11" s="33" customFormat="1" x14ac:dyDescent="0.15">
      <c r="A27" s="444" t="s">
        <v>106</v>
      </c>
      <c r="B27" s="439">
        <v>5618</v>
      </c>
      <c r="C27" s="19">
        <v>2956</v>
      </c>
      <c r="D27" s="19">
        <v>2662</v>
      </c>
      <c r="E27" s="19">
        <v>5841</v>
      </c>
      <c r="F27" s="19">
        <v>-223</v>
      </c>
      <c r="G27" s="71">
        <v>-3.8178394110597536</v>
      </c>
      <c r="H27" s="73">
        <v>2853</v>
      </c>
    </row>
    <row r="28" spans="1:11" x14ac:dyDescent="0.15">
      <c r="A28" s="21"/>
      <c r="B28" s="533"/>
      <c r="C28" s="533"/>
      <c r="D28" s="533"/>
      <c r="E28" s="21"/>
      <c r="F28" s="21"/>
      <c r="G28" s="1034" t="s">
        <v>107</v>
      </c>
      <c r="H28" s="1034"/>
    </row>
    <row r="29" spans="1:11" x14ac:dyDescent="0.15">
      <c r="H29" s="534"/>
    </row>
    <row r="30" spans="1:11" x14ac:dyDescent="0.15">
      <c r="D30" s="34"/>
      <c r="E30" s="34"/>
      <c r="F30" s="34"/>
    </row>
    <row r="31" spans="1:11" x14ac:dyDescent="0.15">
      <c r="D31" s="34"/>
      <c r="E31" s="34"/>
      <c r="F31" s="34"/>
    </row>
    <row r="32" spans="1:11" x14ac:dyDescent="0.15">
      <c r="D32" s="34"/>
      <c r="E32" s="34"/>
      <c r="F32" s="34"/>
      <c r="G32" s="34"/>
    </row>
    <row r="33" spans="4:6" x14ac:dyDescent="0.15">
      <c r="D33" s="34"/>
      <c r="E33" s="34"/>
      <c r="F33" s="34"/>
    </row>
    <row r="34" spans="4:6" x14ac:dyDescent="0.15">
      <c r="D34" s="34"/>
      <c r="E34" s="34"/>
      <c r="F34" s="34"/>
    </row>
    <row r="35" spans="4:6" x14ac:dyDescent="0.15">
      <c r="D35" s="34"/>
      <c r="E35" s="34"/>
      <c r="F35" s="34"/>
    </row>
  </sheetData>
  <mergeCells count="8">
    <mergeCell ref="J12:K18"/>
    <mergeCell ref="G28:H28"/>
    <mergeCell ref="A5:H5"/>
    <mergeCell ref="B7:D7"/>
    <mergeCell ref="F7:G7"/>
    <mergeCell ref="H7:H8"/>
    <mergeCell ref="A7:A8"/>
    <mergeCell ref="D6:H6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18</vt:i4>
      </vt:variant>
    </vt:vector>
  </HeadingPairs>
  <TitlesOfParts>
    <vt:vector size="44" baseType="lpstr">
      <vt:lpstr>グラフ </vt:lpstr>
      <vt:lpstr>2-1人口動態</vt:lpstr>
      <vt:lpstr>2-2戸籍人口</vt:lpstr>
      <vt:lpstr>2-3外国人住民人口</vt:lpstr>
      <vt:lpstr>2-4将来人口の推移</vt:lpstr>
      <vt:lpstr>2-5行政区別人口の推移</vt:lpstr>
      <vt:lpstr>2-6年別人口の推移</vt:lpstr>
      <vt:lpstr>2-7年齢男女別人口 </vt:lpstr>
      <vt:lpstr>2-8国勢調査</vt:lpstr>
      <vt:lpstr>2-9国勢調査推移</vt:lpstr>
      <vt:lpstr>2-10年齢（各歳）別人口</vt:lpstr>
      <vt:lpstr>2-11産業（大分類）別就業者推移</vt:lpstr>
      <vt:lpstr>2-11産業（大分類）別就業者推移 (2)</vt:lpstr>
      <vt:lpstr>2-12労働力人口推移</vt:lpstr>
      <vt:lpstr>2-13配偶関係（4区分）</vt:lpstr>
      <vt:lpstr>2-14市別郡別面積及び人口密度</vt:lpstr>
      <vt:lpstr>2-15住居の種類</vt:lpstr>
      <vt:lpstr>2-16住宅の建て方(廃止)</vt:lpstr>
      <vt:lpstr>2-16住宅の建て方 </vt:lpstr>
      <vt:lpstr>2-17世帯の家族類型別一般世帯数・世帯人員</vt:lpstr>
      <vt:lpstr>2-18人口集中地区</vt:lpstr>
      <vt:lpstr>2-19　65歳以上世帯員の有無</vt:lpstr>
      <vt:lpstr>2-20　産業、従業上の地位</vt:lpstr>
      <vt:lpstr>2-21夫の年齢（5歳階級）</vt:lpstr>
      <vt:lpstr>2-22常住地又は従業地</vt:lpstr>
      <vt:lpstr>2-23労働力状態（8区分）</vt:lpstr>
      <vt:lpstr>'2-11産業（大分類）別就業者推移'!Print_Area</vt:lpstr>
      <vt:lpstr>'2-11産業（大分類）別就業者推移 (2)'!Print_Area</vt:lpstr>
      <vt:lpstr>'2-12労働力人口推移'!Print_Area</vt:lpstr>
      <vt:lpstr>'2-16住宅の建て方 '!Print_Area</vt:lpstr>
      <vt:lpstr>'2-16住宅の建て方(廃止)'!Print_Area</vt:lpstr>
      <vt:lpstr>'2-17世帯の家族類型別一般世帯数・世帯人員'!Print_Area</vt:lpstr>
      <vt:lpstr>'2-18人口集中地区'!Print_Area</vt:lpstr>
      <vt:lpstr>'2-1人口動態'!Print_Area</vt:lpstr>
      <vt:lpstr>'2-20　産業、従業上の地位'!Print_Area</vt:lpstr>
      <vt:lpstr>'2-22常住地又は従業地'!Print_Area</vt:lpstr>
      <vt:lpstr>'2-23労働力状態（8区分）'!Print_Area</vt:lpstr>
      <vt:lpstr>'2-2戸籍人口'!Print_Area</vt:lpstr>
      <vt:lpstr>'2-3外国人住民人口'!Print_Area</vt:lpstr>
      <vt:lpstr>'2-4将来人口の推移'!Print_Area</vt:lpstr>
      <vt:lpstr>'2-6年別人口の推移'!Print_Area</vt:lpstr>
      <vt:lpstr>'2-7年齢男女別人口 '!Print_Area</vt:lpstr>
      <vt:lpstr>'2-8国勢調査'!Print_Area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2023-03-10T05:30:41Z</cp:lastPrinted>
  <dcterms:created xsi:type="dcterms:W3CDTF">2014-03-07T04:40:36Z</dcterms:created>
  <dcterms:modified xsi:type="dcterms:W3CDTF">2023-03-31T00:35:00Z</dcterms:modified>
</cp:coreProperties>
</file>