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3021\Desktop\ホームページ公開用\"/>
    </mc:Choice>
  </mc:AlternateContent>
  <xr:revisionPtr revIDLastSave="0" documentId="13_ncr:1_{2293067F-FD8B-4AA4-B84F-12FC47E8DE15}" xr6:coauthVersionLast="47" xr6:coauthVersionMax="47" xr10:uidLastSave="{00000000-0000-0000-0000-000000000000}"/>
  <bookViews>
    <workbookView xWindow="20370" yWindow="-120" windowWidth="19440" windowHeight="14880" tabRatio="951" firstSheet="20" activeTab="24" xr2:uid="{8D3AD3F3-463B-4E06-987E-D8D8FABC1F61}"/>
  </bookViews>
  <sheets>
    <sheet name="グラフ " sheetId="28" r:id="rId1"/>
    <sheet name="14-1議会開催状況" sheetId="1" r:id="rId2"/>
    <sheet name="14-2議案・請願・陳情等 " sheetId="2" r:id="rId3"/>
    <sheet name="14-3会派別議員数" sheetId="3" r:id="rId4"/>
    <sheet name="14-4年齢別議員数 14-5職業別議員数" sheetId="4" r:id="rId5"/>
    <sheet name="14-6一般会計（その１）" sheetId="7" r:id="rId6"/>
    <sheet name="14-6一般会計（その２）" sheetId="8" r:id="rId7"/>
    <sheet name="14-7一般会計（歳出）" sheetId="9" r:id="rId8"/>
    <sheet name="14-8国民健康保険特別会計  " sheetId="13" r:id="rId9"/>
    <sheet name="14-9後期高齢者 " sheetId="14" r:id="rId10"/>
    <sheet name="14-10介護保険" sheetId="15" r:id="rId11"/>
    <sheet name="14-11宇地泊第二土地" sheetId="16" r:id="rId12"/>
    <sheet name="14-12佐真下第二土地" sheetId="17" r:id="rId13"/>
    <sheet name="14-13西普天間地区土地" sheetId="18" r:id="rId14"/>
    <sheet name="14-14 水道事業会計" sheetId="19" r:id="rId15"/>
    <sheet name="14-15 下水道事業会計" sheetId="20" r:id="rId16"/>
    <sheet name="14-16目的別市債現在高の状況 " sheetId="10" r:id="rId17"/>
    <sheet name="14-17借入先別市債未償還額" sheetId="23" r:id="rId18"/>
    <sheet name="14-18市有財産" sheetId="24" r:id="rId19"/>
    <sheet name="14-19市税の決算額 " sheetId="12" r:id="rId20"/>
    <sheet name="14-20無料法律相談受付件数　14-21消費相談受付件数" sheetId="25" r:id="rId21"/>
    <sheet name="14-22歴代三役名" sheetId="26" r:id="rId22"/>
    <sheet name="14-23歴代正副議長名 " sheetId="5" r:id="rId23"/>
    <sheet name="14-24市議会議員名簿" sheetId="6" r:id="rId24"/>
    <sheet name="14-25市職員数 " sheetId="27" r:id="rId25"/>
  </sheets>
  <definedNames>
    <definedName name="aaa" localSheetId="10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9">#REF!</definedName>
    <definedName name="aaa" localSheetId="20">#REF!</definedName>
    <definedName name="aaa" localSheetId="24">#REF!</definedName>
    <definedName name="aaa" localSheetId="2">#REF!</definedName>
    <definedName name="aaa" localSheetId="3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>#REF!</definedName>
    <definedName name="_xlnm.Print_Area" localSheetId="10">'14-10介護保険'!$A$1:$Q$17</definedName>
    <definedName name="_xlnm.Print_Area" localSheetId="14">'14-14 水道事業会計'!$A$1:$H$42</definedName>
    <definedName name="_xlnm.Print_Area" localSheetId="15">'14-15 下水道事業会計'!$A$1:$H$46</definedName>
    <definedName name="_xlnm.Print_Area" localSheetId="16">'14-16目的別市債現在高の状況 '!$A$1:$G$24</definedName>
    <definedName name="_xlnm.Print_Area" localSheetId="17">'14-17借入先別市債未償還額'!$A$1:$G$11</definedName>
    <definedName name="_xlnm.Print_Area" localSheetId="19">'14-19市税の決算額 '!$A$1:$G$16</definedName>
    <definedName name="_xlnm.Print_Area" localSheetId="20">'14-20無料法律相談受付件数　14-21消費相談受付件数'!$A$1:$Q$51</definedName>
    <definedName name="_xlnm.Print_Area" localSheetId="21">'14-22歴代三役名'!$A$1:$D$78</definedName>
    <definedName name="_xlnm.Print_Area" localSheetId="22">'14-23歴代正副議長名 '!$A$1:$D$57</definedName>
    <definedName name="_xlnm.Print_Area" localSheetId="23">'14-24市議会議員名簿'!$A$1:$E$29</definedName>
    <definedName name="_xlnm.Print_Area" localSheetId="24">'14-25市職員数 '!$A$1:$J$39</definedName>
    <definedName name="_xlnm.Print_Area" localSheetId="3">'14-3会派別議員数'!$A$1:$K$10</definedName>
    <definedName name="_xlnm.Print_Area" localSheetId="4">'14-4年齢別議員数 14-5職業別議員数'!$A$1:$S$10</definedName>
    <definedName name="_xlnm.Print_Area" localSheetId="5">'14-6一般会計（その１）'!$A$1:$G$33</definedName>
    <definedName name="_xlnm.Print_Area" localSheetId="7">'14-7一般会計（歳出）'!$A$1:$G$16</definedName>
    <definedName name="_xlnm.Print_Area" localSheetId="8">'14-8国民健康保険特別会計  '!$A$1:$K$31</definedName>
    <definedName name="_xlnm.Print_Area" localSheetId="9">'14-9後期高齢者 '!$A$1:$P$12</definedName>
    <definedName name="_xlnm.Print_Area" localSheetId="0">'グラフ '!$A$1:$K$120</definedName>
    <definedName name="ああああ" localSheetId="10">#REF!</definedName>
    <definedName name="ああああ" localSheetId="14">#REF!</definedName>
    <definedName name="ああああ" localSheetId="15">#REF!</definedName>
    <definedName name="ああああ" localSheetId="16">#REF!</definedName>
    <definedName name="ああああ" localSheetId="17">#REF!</definedName>
    <definedName name="ああああ" localSheetId="18">#REF!</definedName>
    <definedName name="ああああ" localSheetId="19">#REF!</definedName>
    <definedName name="ああああ" localSheetId="20">#REF!</definedName>
    <definedName name="ああああ" localSheetId="2">#REF!</definedName>
    <definedName name="ああああ" localSheetId="3">#REF!</definedName>
    <definedName name="ああああ" localSheetId="5">#REF!</definedName>
    <definedName name="ああああ" localSheetId="6">#REF!</definedName>
    <definedName name="ああああ" localSheetId="7">#REF!</definedName>
    <definedName name="ああああ" localSheetId="8">#REF!</definedName>
    <definedName name="ああああ" localSheetId="9">#REF!</definedName>
    <definedName name="ああああ">#REF!</definedName>
    <definedName name="使用場所" localSheetId="10">#REF!</definedName>
    <definedName name="使用場所" localSheetId="11">#REF!</definedName>
    <definedName name="使用場所" localSheetId="12">#REF!</definedName>
    <definedName name="使用場所" localSheetId="13">#REF!</definedName>
    <definedName name="使用場所" localSheetId="14">#REF!</definedName>
    <definedName name="使用場所" localSheetId="15">#REF!</definedName>
    <definedName name="使用場所" localSheetId="16">#REF!</definedName>
    <definedName name="使用場所" localSheetId="17">#REF!</definedName>
    <definedName name="使用場所" localSheetId="18">#REF!</definedName>
    <definedName name="使用場所" localSheetId="19">#REF!</definedName>
    <definedName name="使用場所" localSheetId="1">#REF!</definedName>
    <definedName name="使用場所" localSheetId="20">#REF!</definedName>
    <definedName name="使用場所" localSheetId="21">#REF!</definedName>
    <definedName name="使用場所" localSheetId="22">#REF!</definedName>
    <definedName name="使用場所" localSheetId="23">#REF!</definedName>
    <definedName name="使用場所" localSheetId="24">#REF!</definedName>
    <definedName name="使用場所" localSheetId="2">#REF!</definedName>
    <definedName name="使用場所" localSheetId="3">#REF!</definedName>
    <definedName name="使用場所" localSheetId="4">#REF!</definedName>
    <definedName name="使用場所" localSheetId="5">#REF!</definedName>
    <definedName name="使用場所" localSheetId="6">#REF!</definedName>
    <definedName name="使用場所" localSheetId="7">#REF!</definedName>
    <definedName name="使用場所" localSheetId="8">#REF!</definedName>
    <definedName name="使用場所" localSheetId="9">#REF!</definedName>
    <definedName name="使用場所">#REF!</definedName>
    <definedName name="文化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2" l="1"/>
  <c r="F7" i="12"/>
  <c r="F9" i="12"/>
  <c r="F8" i="12"/>
  <c r="G11" i="8" l="1"/>
  <c r="G19" i="7"/>
  <c r="D9" i="12" l="1"/>
  <c r="E9" i="12"/>
  <c r="B5" i="23"/>
  <c r="H20" i="13" l="1"/>
  <c r="H21" i="13"/>
  <c r="H22" i="13"/>
  <c r="H25" i="13"/>
  <c r="H26" i="13"/>
  <c r="H28" i="13"/>
  <c r="H30" i="13"/>
  <c r="H19" i="13"/>
  <c r="K19" i="13"/>
  <c r="K25" i="13"/>
  <c r="K10" i="13" l="1"/>
  <c r="B160" i="28" l="1"/>
  <c r="B150" i="28" l="1"/>
  <c r="B149" i="28"/>
  <c r="B148" i="28"/>
  <c r="E148" i="28"/>
  <c r="E147" i="28"/>
  <c r="G148" i="28" s="1"/>
  <c r="A139" i="28" l="1"/>
  <c r="B137" i="28" l="1"/>
  <c r="E137" i="28" l="1"/>
  <c r="C39" i="27" l="1"/>
  <c r="C38" i="27"/>
  <c r="C37" i="27"/>
  <c r="C36" i="27"/>
  <c r="E35" i="27"/>
  <c r="D35" i="27"/>
  <c r="C35" i="27"/>
  <c r="C34" i="27"/>
  <c r="C33" i="27"/>
  <c r="C32" i="27"/>
  <c r="H31" i="27"/>
  <c r="C31" i="27"/>
  <c r="H30" i="27"/>
  <c r="E30" i="27"/>
  <c r="D30" i="27"/>
  <c r="C30" i="27"/>
  <c r="H29" i="27"/>
  <c r="C29" i="27"/>
  <c r="H28" i="27"/>
  <c r="C28" i="27"/>
  <c r="H27" i="27"/>
  <c r="C27" i="27"/>
  <c r="H26" i="27"/>
  <c r="C26" i="27"/>
  <c r="H25" i="27"/>
  <c r="C25" i="27"/>
  <c r="J24" i="27"/>
  <c r="I24" i="27"/>
  <c r="H24" i="27"/>
  <c r="C24" i="27"/>
  <c r="H23" i="27"/>
  <c r="C23" i="27"/>
  <c r="H22" i="27"/>
  <c r="E22" i="27"/>
  <c r="E5" i="27" s="1"/>
  <c r="E4" i="27" s="1"/>
  <c r="D22" i="27"/>
  <c r="D5" i="27" s="1"/>
  <c r="C22" i="27"/>
  <c r="H21" i="27"/>
  <c r="C21" i="27"/>
  <c r="H20" i="27"/>
  <c r="C20" i="27"/>
  <c r="H19" i="27"/>
  <c r="C19" i="27"/>
  <c r="J18" i="27"/>
  <c r="I18" i="27"/>
  <c r="H18" i="27"/>
  <c r="C18" i="27"/>
  <c r="H17" i="27"/>
  <c r="C17" i="27"/>
  <c r="H16" i="27"/>
  <c r="C16" i="27"/>
  <c r="H15" i="27"/>
  <c r="C15" i="27"/>
  <c r="H14" i="27"/>
  <c r="E14" i="27"/>
  <c r="D14" i="27"/>
  <c r="C14" i="27"/>
  <c r="H13" i="27"/>
  <c r="C13" i="27"/>
  <c r="H12" i="27"/>
  <c r="C12" i="27"/>
  <c r="H11" i="27"/>
  <c r="C11" i="27"/>
  <c r="H10" i="27"/>
  <c r="C10" i="27"/>
  <c r="J9" i="27"/>
  <c r="I9" i="27"/>
  <c r="H9" i="27"/>
  <c r="C9" i="27"/>
  <c r="H8" i="27"/>
  <c r="C8" i="27"/>
  <c r="H7" i="27"/>
  <c r="C7" i="27"/>
  <c r="H6" i="27"/>
  <c r="E6" i="27"/>
  <c r="D6" i="27"/>
  <c r="C6" i="27"/>
  <c r="H5" i="27"/>
  <c r="J4" i="27"/>
  <c r="I4" i="27"/>
  <c r="H4" i="27"/>
  <c r="C5" i="27" l="1"/>
  <c r="D4" i="27"/>
  <c r="C4" i="27" s="1"/>
  <c r="O33" i="25" l="1"/>
  <c r="M33" i="25"/>
  <c r="M21" i="25" s="1"/>
  <c r="O22" i="25"/>
  <c r="O21" i="25" s="1"/>
  <c r="M22" i="25"/>
  <c r="C12" i="25"/>
  <c r="G15" i="12" l="1"/>
  <c r="G14" i="12"/>
  <c r="G13" i="12"/>
  <c r="G12" i="12"/>
  <c r="G11" i="12"/>
  <c r="D5" i="23"/>
  <c r="E5" i="23"/>
  <c r="F5" i="23"/>
  <c r="G5" i="23"/>
  <c r="C5" i="23"/>
  <c r="B10" i="23"/>
  <c r="B9" i="23"/>
  <c r="B6" i="23"/>
  <c r="B8" i="23"/>
  <c r="B7" i="23"/>
  <c r="G4" i="10"/>
  <c r="G19" i="10"/>
  <c r="G5" i="10"/>
  <c r="H18" i="18"/>
  <c r="G18" i="18"/>
  <c r="H5" i="18"/>
  <c r="G5" i="18"/>
  <c r="H18" i="17"/>
  <c r="G18" i="17"/>
  <c r="H5" i="17"/>
  <c r="G5" i="17"/>
  <c r="H20" i="16"/>
  <c r="G20" i="16"/>
  <c r="H19" i="16"/>
  <c r="G19" i="16"/>
  <c r="H14" i="16"/>
  <c r="H5" i="16" s="1"/>
  <c r="H11" i="16"/>
  <c r="G11" i="16"/>
  <c r="G5" i="16"/>
  <c r="Q13" i="15"/>
  <c r="Q11" i="15"/>
  <c r="Q9" i="15"/>
  <c r="Q8" i="15"/>
  <c r="Q7" i="15"/>
  <c r="Q6" i="15"/>
  <c r="P5" i="15"/>
  <c r="Q5" i="15" s="1"/>
  <c r="H16" i="15"/>
  <c r="H15" i="15"/>
  <c r="H14" i="15"/>
  <c r="H12" i="15"/>
  <c r="H11" i="15"/>
  <c r="H10" i="15"/>
  <c r="H9" i="15"/>
  <c r="H8" i="15"/>
  <c r="H7" i="15"/>
  <c r="H6" i="15"/>
  <c r="G5" i="15"/>
  <c r="H5" i="15" s="1"/>
  <c r="G10" i="12" l="1"/>
  <c r="H10" i="14"/>
  <c r="H9" i="14"/>
  <c r="P8" i="14"/>
  <c r="H8" i="14"/>
  <c r="P7" i="14"/>
  <c r="H7" i="14"/>
  <c r="P6" i="14"/>
  <c r="H6" i="14"/>
  <c r="O5" i="14"/>
  <c r="P5" i="14" s="1"/>
  <c r="G5" i="14"/>
  <c r="H5" i="14" s="1"/>
  <c r="K30" i="13"/>
  <c r="J30" i="13"/>
  <c r="J29" i="13"/>
  <c r="K28" i="13"/>
  <c r="K26" i="13"/>
  <c r="J25" i="13"/>
  <c r="J24" i="13"/>
  <c r="J23" i="13"/>
  <c r="K22" i="13"/>
  <c r="J22" i="13"/>
  <c r="K21" i="13"/>
  <c r="K20" i="13"/>
  <c r="I19" i="13"/>
  <c r="J21" i="13" s="1"/>
  <c r="K13" i="13"/>
  <c r="K11" i="13"/>
  <c r="K9" i="13"/>
  <c r="K8" i="13"/>
  <c r="K7" i="13"/>
  <c r="K6" i="13"/>
  <c r="I5" i="13"/>
  <c r="J10" i="13" s="1"/>
  <c r="O11" i="14" l="1"/>
  <c r="P11" i="14" s="1"/>
  <c r="J11" i="13"/>
  <c r="K5" i="13"/>
  <c r="J6" i="13"/>
  <c r="J12" i="13"/>
  <c r="J13" i="13"/>
  <c r="J7" i="13"/>
  <c r="J14" i="13"/>
  <c r="J8" i="13"/>
  <c r="J26" i="13"/>
  <c r="J9" i="13"/>
  <c r="J20" i="13"/>
  <c r="J27" i="13"/>
  <c r="J28" i="13"/>
  <c r="F5" i="9" l="1"/>
  <c r="G15" i="9" s="1"/>
  <c r="D5" i="9"/>
  <c r="G23" i="8"/>
  <c r="G22" i="8"/>
  <c r="G21" i="8"/>
  <c r="G19" i="8"/>
  <c r="G18" i="8"/>
  <c r="G17" i="8"/>
  <c r="G16" i="8"/>
  <c r="G15" i="8"/>
  <c r="G14" i="8"/>
  <c r="G13" i="8"/>
  <c r="G12" i="8"/>
  <c r="G10" i="8"/>
  <c r="F9" i="8"/>
  <c r="E9" i="8"/>
  <c r="G20" i="8" s="1"/>
  <c r="D9" i="8"/>
  <c r="G31" i="7"/>
  <c r="G22" i="7"/>
  <c r="E9" i="7"/>
  <c r="G30" i="7" s="1"/>
  <c r="D9" i="7"/>
  <c r="F7" i="7"/>
  <c r="G12" i="9" l="1"/>
  <c r="G13" i="9"/>
  <c r="G6" i="9"/>
  <c r="G7" i="9"/>
  <c r="G8" i="9"/>
  <c r="G9" i="9"/>
  <c r="G10" i="9"/>
  <c r="G11" i="9"/>
  <c r="G14" i="9"/>
  <c r="G26" i="7"/>
  <c r="G20" i="7"/>
  <c r="F9" i="7"/>
  <c r="G21" i="7"/>
  <c r="G10" i="7"/>
  <c r="G11" i="7"/>
  <c r="G23" i="7"/>
  <c r="G12" i="7"/>
  <c r="G24" i="7"/>
  <c r="G13" i="7"/>
  <c r="G25" i="7"/>
  <c r="G14" i="7"/>
  <c r="G15" i="7"/>
  <c r="G27" i="7"/>
  <c r="G16" i="7"/>
  <c r="G28" i="7"/>
  <c r="G17" i="7"/>
  <c r="G29" i="7"/>
  <c r="G18" i="7"/>
  <c r="M9" i="4" l="1"/>
  <c r="C9" i="4"/>
  <c r="B9" i="3"/>
  <c r="B9" i="2"/>
  <c r="C150" i="28" l="1"/>
  <c r="C149" i="28"/>
  <c r="C148" i="28"/>
  <c r="C147" i="28"/>
  <c r="F146" i="28"/>
  <c r="C146" i="28"/>
  <c r="F145" i="28"/>
  <c r="C145" i="28"/>
  <c r="F144" i="28"/>
  <c r="C144" i="28"/>
  <c r="F143" i="28"/>
  <c r="C143" i="28"/>
  <c r="F142" i="28"/>
  <c r="C142" i="28"/>
  <c r="F141" i="28"/>
  <c r="C141" i="28"/>
  <c r="I16" i="28"/>
  <c r="B16" i="28"/>
  <c r="C159" i="28" l="1"/>
  <c r="C153" i="28"/>
  <c r="C160" i="28"/>
  <c r="C154" i="28"/>
  <c r="C155" i="28"/>
  <c r="C156" i="28"/>
  <c r="C157" i="28"/>
  <c r="C158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</author>
  </authors>
  <commentList>
    <comment ref="G141" authorId="0" shapeId="0" xr:uid="{CB98B92F-9704-4284-A19C-AC883B0A0356}">
      <text>
        <r>
          <rPr>
            <sz val="9"/>
            <color indexed="81"/>
            <rFont val="ＭＳ Ｐゴシック"/>
            <family val="3"/>
            <charset val="128"/>
          </rPr>
          <t xml:space="preserve">・市税
・分担金及び負担金
・使用料及び手数料
・財産収入
・寄附金
・繰入金
・繰越金
・諸収入
</t>
        </r>
      </text>
    </comment>
    <comment ref="G144" authorId="0" shapeId="0" xr:uid="{690ADAEE-724C-43C2-BFD3-4CC5C060A571}">
      <text>
        <r>
          <rPr>
            <sz val="9"/>
            <color indexed="81"/>
            <rFont val="ＭＳ Ｐゴシック"/>
            <family val="3"/>
            <charset val="128"/>
          </rPr>
          <t xml:space="preserve">・地方譲与税
・利子割交付金
・配当割交付金
・株式等譲渡所得割交付金
・法人事業税交付金
・地方消費税交付金
・環境性能割交付金
・国有提供施設等助成交付金
・地方特例交付金
・地方交付税
・交通安全対策特別交付金
・国庫支出金
・県支出金
・市債
</t>
        </r>
      </text>
    </comment>
  </commentList>
</comments>
</file>

<file path=xl/sharedStrings.xml><?xml version="1.0" encoding="utf-8"?>
<sst xmlns="http://schemas.openxmlformats.org/spreadsheetml/2006/main" count="1691" uniqueCount="824">
  <si>
    <t>議員</t>
  </si>
  <si>
    <t>現議</t>
  </si>
  <si>
    <t>定例議会</t>
  </si>
  <si>
    <t>臨時議会</t>
  </si>
  <si>
    <t>常任委員</t>
  </si>
  <si>
    <t>特別委員</t>
  </si>
  <si>
    <t>議会運営</t>
  </si>
  <si>
    <t>協議会</t>
  </si>
  <si>
    <t>定数</t>
  </si>
  <si>
    <t>員数</t>
  </si>
  <si>
    <t>回数</t>
  </si>
  <si>
    <t>日数</t>
  </si>
  <si>
    <t>会 日 数</t>
  </si>
  <si>
    <t>会日数</t>
  </si>
  <si>
    <t>日   数</t>
  </si>
  <si>
    <t>令和2年</t>
  </si>
  <si>
    <t>令和3年</t>
  </si>
  <si>
    <t>令和4年</t>
  </si>
  <si>
    <t>令和5年</t>
  </si>
  <si>
    <t xml:space="preserve">     資料：議会事務局</t>
  </si>
  <si>
    <t>２．議案・請願・陳情等の処理状況</t>
  </si>
  <si>
    <t>総数</t>
  </si>
  <si>
    <t>議案</t>
  </si>
  <si>
    <t>請願・陳情</t>
  </si>
  <si>
    <t>計</t>
  </si>
  <si>
    <t>承認</t>
  </si>
  <si>
    <t>可決</t>
  </si>
  <si>
    <t>同意</t>
  </si>
  <si>
    <t>不同意</t>
  </si>
  <si>
    <t>認定</t>
  </si>
  <si>
    <t>否決</t>
  </si>
  <si>
    <t>撤回</t>
  </si>
  <si>
    <t>修正可決</t>
  </si>
  <si>
    <t>継続審議</t>
  </si>
  <si>
    <t>審議未了</t>
  </si>
  <si>
    <t>採択</t>
  </si>
  <si>
    <t>不採択</t>
  </si>
  <si>
    <t>取下</t>
  </si>
  <si>
    <t>継続審査</t>
  </si>
  <si>
    <t>－</t>
  </si>
  <si>
    <t xml:space="preserve">   資料：議会事務局</t>
  </si>
  <si>
    <t>３．会 派 別 議 員 数</t>
  </si>
  <si>
    <t>　各年12月末現在(単位：人)</t>
    <phoneticPr fontId="3"/>
  </si>
  <si>
    <t>絆輝クラブ</t>
  </si>
  <si>
    <t>結・市民ネットワーク</t>
  </si>
  <si>
    <t>政進会</t>
    <rPh sb="0" eb="3">
      <t>セイシンカイ</t>
    </rPh>
    <phoneticPr fontId="3"/>
  </si>
  <si>
    <t>共生の会</t>
  </si>
  <si>
    <t>公明党</t>
  </si>
  <si>
    <t>和みクラブ</t>
  </si>
  <si>
    <t xml:space="preserve"> －</t>
  </si>
  <si>
    <t>　注：政進会は令和４年度より絆クラブから名称変更</t>
    <rPh sb="1" eb="2">
      <t>チュウ</t>
    </rPh>
    <rPh sb="3" eb="4">
      <t>セイ</t>
    </rPh>
    <rPh sb="4" eb="5">
      <t>ススム</t>
    </rPh>
    <rPh sb="5" eb="6">
      <t>カイ</t>
    </rPh>
    <rPh sb="7" eb="9">
      <t>レイワ</t>
    </rPh>
    <rPh sb="10" eb="12">
      <t>ネンド</t>
    </rPh>
    <rPh sb="14" eb="15">
      <t>キズナ</t>
    </rPh>
    <rPh sb="20" eb="22">
      <t>メイショウ</t>
    </rPh>
    <rPh sb="22" eb="24">
      <t>ヘンコウ</t>
    </rPh>
    <phoneticPr fontId="3"/>
  </si>
  <si>
    <t>資料：議会事務局</t>
  </si>
  <si>
    <t>５．職 業 別 議 員 数</t>
  </si>
  <si>
    <t>　　</t>
  </si>
  <si>
    <t>　　　　　　　区分　年次</t>
  </si>
  <si>
    <t>定員</t>
  </si>
  <si>
    <t>現議員数</t>
  </si>
  <si>
    <t>25～
29歳</t>
  </si>
  <si>
    <t>30～
39歳</t>
  </si>
  <si>
    <t>40～
49歳</t>
  </si>
  <si>
    <t>50～
59歳</t>
  </si>
  <si>
    <t>60歳
以上</t>
  </si>
  <si>
    <t>無職</t>
  </si>
  <si>
    <t>農業</t>
  </si>
  <si>
    <t>商業</t>
  </si>
  <si>
    <t>建設
業</t>
  </si>
  <si>
    <t>会社
役員</t>
  </si>
  <si>
    <t>その
他</t>
  </si>
  <si>
    <t>男</t>
  </si>
  <si>
    <t>女</t>
  </si>
  <si>
    <t>２３．歴 代 正 副 議 長 名 簿</t>
    <phoneticPr fontId="3"/>
  </si>
  <si>
    <t>代</t>
  </si>
  <si>
    <t>職　　　名</t>
  </si>
  <si>
    <t>氏　　　　　名</t>
  </si>
  <si>
    <t>就　退　年　月　日</t>
  </si>
  <si>
    <t>公 選 初 代</t>
  </si>
  <si>
    <t>議      長</t>
  </si>
  <si>
    <t>伊  佐  眞  人</t>
  </si>
  <si>
    <t xml:space="preserve"> 昭和23． 9．24～昭和25． 9．24</t>
  </si>
  <si>
    <t>〃</t>
  </si>
  <si>
    <t>副  議  長</t>
  </si>
  <si>
    <t>儀  間  仁  栄</t>
  </si>
  <si>
    <t xml:space="preserve"> 昭和23． 9．24～昭和25． 9．25</t>
  </si>
  <si>
    <t>二　　　　代</t>
  </si>
  <si>
    <t>仲  村  春  勝</t>
  </si>
  <si>
    <t xml:space="preserve"> 昭和25．10．11～昭和28． 4．24</t>
  </si>
  <si>
    <t>２　　　　代</t>
  </si>
  <si>
    <t>又  吉  亀  助</t>
  </si>
  <si>
    <t>三　　　　代</t>
  </si>
  <si>
    <t>知  念  俊  吉</t>
  </si>
  <si>
    <t xml:space="preserve"> 昭和28． 4．25～昭和29． 9．27</t>
  </si>
  <si>
    <t>３　　　　代</t>
  </si>
  <si>
    <t>四　　　　代</t>
  </si>
  <si>
    <t>桃  原  正  賢</t>
  </si>
  <si>
    <t xml:space="preserve"> 昭和29．10． 5～昭和33． 9．27</t>
  </si>
  <si>
    <t>４　　　　代</t>
  </si>
  <si>
    <t>泉  水  朝  正</t>
  </si>
  <si>
    <t>五　　　　代</t>
  </si>
  <si>
    <t xml:space="preserve"> 昭和33．10． 6～昭和35．10．24</t>
  </si>
  <si>
    <t>５　　　　代</t>
  </si>
  <si>
    <t>崎  間  健一郎</t>
  </si>
  <si>
    <t>六　　　　代</t>
  </si>
  <si>
    <t xml:space="preserve"> 昭和35．12. 28～昭和37． 9．27</t>
  </si>
  <si>
    <t>６　　　　代</t>
  </si>
  <si>
    <t>仲  本  正  重</t>
  </si>
  <si>
    <t>七　　　　代</t>
  </si>
  <si>
    <t>古波藏  清次郎</t>
  </si>
  <si>
    <t xml:space="preserve"> 昭和37． 9．28～昭和41． 9．27</t>
  </si>
  <si>
    <t>７　　　　代</t>
  </si>
  <si>
    <t>宮  里  敏  行</t>
  </si>
  <si>
    <t>八　　　　代</t>
  </si>
  <si>
    <t xml:space="preserve"> 昭和41． 9．28～昭和45． 9．27</t>
  </si>
  <si>
    <t>８　　　　代</t>
  </si>
  <si>
    <t>九　　　　代</t>
  </si>
  <si>
    <t xml:space="preserve"> 昭和45． 9．28～昭和49． 9．27</t>
  </si>
  <si>
    <t>９　　　　代</t>
  </si>
  <si>
    <t>十　　　　代</t>
  </si>
  <si>
    <t>武  島  行  男</t>
  </si>
  <si>
    <t xml:space="preserve"> 昭和49． 9．30～昭和53． 9．27</t>
  </si>
  <si>
    <t>10　　　　代</t>
  </si>
  <si>
    <t>石  川  真  六</t>
  </si>
  <si>
    <t>十 　一 　代</t>
  </si>
  <si>
    <t>又  吉  正  弘</t>
  </si>
  <si>
    <t xml:space="preserve"> 昭和53． 9．28～昭和57． 9．27</t>
  </si>
  <si>
    <t>11　　　　代</t>
  </si>
  <si>
    <t>島      徳  吉</t>
  </si>
  <si>
    <t>十 　二 　代</t>
  </si>
  <si>
    <t>石  川  仁  一</t>
  </si>
  <si>
    <t xml:space="preserve"> 昭和57． 9．30～昭和61． 9．27</t>
  </si>
  <si>
    <t>12　　　　代</t>
  </si>
  <si>
    <t>伊  佐  吉  秀</t>
  </si>
  <si>
    <t>十 　三 　代</t>
  </si>
  <si>
    <t xml:space="preserve"> 昭和61． 9．30～昭和63．12．26</t>
  </si>
  <si>
    <t>13　　　　代</t>
  </si>
  <si>
    <t>仲  村  春  信</t>
  </si>
  <si>
    <t xml:space="preserve"> 昭和61． 9．30～</t>
  </si>
  <si>
    <t>十 　四 　代</t>
  </si>
  <si>
    <t xml:space="preserve"> 昭和63．12．26～平成 2． 9．27</t>
  </si>
  <si>
    <t>　　　　　　　 ～平成 2． 9．27</t>
  </si>
  <si>
    <t>十 　五 　代</t>
  </si>
  <si>
    <t xml:space="preserve"> 平成 2． 9．28～平成 6． 9．27</t>
  </si>
  <si>
    <t>14　　　　代</t>
  </si>
  <si>
    <t>宮  城  善  正</t>
  </si>
  <si>
    <t>十 　六 　代</t>
  </si>
  <si>
    <t>伊  佐  雅  仁</t>
  </si>
  <si>
    <t xml:space="preserve"> 平成 6． 9．28～平成10． 9．27</t>
  </si>
  <si>
    <t>15　　　　代</t>
  </si>
  <si>
    <t>呉  屋  正  行</t>
  </si>
  <si>
    <t xml:space="preserve"> 平成 6． 9．29～平成10． 9．27</t>
  </si>
  <si>
    <t>十 　七 　代</t>
  </si>
  <si>
    <t>佐喜眞      博</t>
  </si>
  <si>
    <t xml:space="preserve"> 平成10． 9．28～平成11． 3．29</t>
  </si>
  <si>
    <t>16　　　　代</t>
  </si>
  <si>
    <t>天  久  嘉  栄</t>
  </si>
  <si>
    <t xml:space="preserve"> 平成10． 9．28～平成11． 5．17</t>
  </si>
  <si>
    <t>十 　八 　代</t>
  </si>
  <si>
    <t>天　久　嘉　栄</t>
  </si>
  <si>
    <t xml:space="preserve"> 平成11． 5．18～平成14.  9. 27</t>
  </si>
  <si>
    <t>17　　　　代</t>
  </si>
  <si>
    <t>上江洲　安　儀</t>
  </si>
  <si>
    <t>十 　九 　代</t>
  </si>
  <si>
    <t>伊　佐　敏　男</t>
  </si>
  <si>
    <t xml:space="preserve"> 平成14．10.  1～平成18． 9．27</t>
  </si>
  <si>
    <t>18　　　　代</t>
  </si>
  <si>
    <t>伊　波　廣　助</t>
  </si>
  <si>
    <t xml:space="preserve"> 平成14．10． 1～平成18． 9．27</t>
  </si>
  <si>
    <t>二 　十 　代</t>
  </si>
  <si>
    <t xml:space="preserve"> 平成18． 9．28～ </t>
  </si>
  <si>
    <t>19　　　　代</t>
  </si>
  <si>
    <t>前　川　朝　平</t>
  </si>
  <si>
    <t xml:space="preserve"> 平成18． 9．28～平成20.  6. 27</t>
  </si>
  <si>
    <t xml:space="preserve">               ～平成22． 9．27 </t>
  </si>
  <si>
    <t>20　　　　代</t>
  </si>
  <si>
    <t>呉　屋　　　勉</t>
  </si>
  <si>
    <t xml:space="preserve"> 平成20． 9．12～平成22． 9．27</t>
  </si>
  <si>
    <t xml:space="preserve"> 平成22． 9．28～平成26． 9．27  </t>
  </si>
  <si>
    <t>21　　　 代</t>
  </si>
  <si>
    <t>大　城　政　利</t>
  </si>
  <si>
    <t>二 十 二 代</t>
  </si>
  <si>
    <t xml:space="preserve"> 平成26． 9．29～平成30． 9. 27</t>
  </si>
  <si>
    <t>22　　　代</t>
  </si>
  <si>
    <t>上  地　安　之</t>
  </si>
  <si>
    <t>二 十 三 代</t>
  </si>
  <si>
    <t xml:space="preserve"> 平成30. 10.  4～令和 4． 9. 27</t>
    <rPh sb="14" eb="16">
      <t>レイワ</t>
    </rPh>
    <phoneticPr fontId="3"/>
  </si>
  <si>
    <t>23　　　　代</t>
    <phoneticPr fontId="3"/>
  </si>
  <si>
    <t>平　良　眞　一</t>
  </si>
  <si>
    <t xml:space="preserve"> 平成30. 10.  4～令和 4． 9. 27</t>
    <phoneticPr fontId="3"/>
  </si>
  <si>
    <t>二 十 四 代</t>
    <rPh sb="4" eb="5">
      <t>４</t>
    </rPh>
    <phoneticPr fontId="3"/>
  </si>
  <si>
    <t>呉　屋　　　等</t>
    <rPh sb="6" eb="7">
      <t>ヒト</t>
    </rPh>
    <phoneticPr fontId="3"/>
  </si>
  <si>
    <t xml:space="preserve"> 令和 4.  9. 30～現在</t>
    <rPh sb="1" eb="3">
      <t>レイワ</t>
    </rPh>
    <phoneticPr fontId="3"/>
  </si>
  <si>
    <t>24　　　　代</t>
    <phoneticPr fontId="3"/>
  </si>
  <si>
    <t>伊　波　一　男</t>
    <rPh sb="0" eb="1">
      <t>イ</t>
    </rPh>
    <rPh sb="2" eb="3">
      <t>ナミ</t>
    </rPh>
    <rPh sb="4" eb="5">
      <t>カズ</t>
    </rPh>
    <rPh sb="6" eb="7">
      <t>オトコ</t>
    </rPh>
    <phoneticPr fontId="3"/>
  </si>
  <si>
    <t xml:space="preserve"> 令和 4.  9. 30～現在</t>
    <phoneticPr fontId="3"/>
  </si>
  <si>
    <t>２４．市 議 会 議 員 名 簿</t>
    <rPh sb="3" eb="4">
      <t>シ</t>
    </rPh>
    <rPh sb="5" eb="6">
      <t>ギ</t>
    </rPh>
    <rPh sb="7" eb="8">
      <t>カイ</t>
    </rPh>
    <rPh sb="9" eb="10">
      <t>ギ</t>
    </rPh>
    <rPh sb="11" eb="12">
      <t>イン</t>
    </rPh>
    <rPh sb="13" eb="14">
      <t>ナ</t>
    </rPh>
    <rPh sb="15" eb="16">
      <t>ボ</t>
    </rPh>
    <phoneticPr fontId="3"/>
  </si>
  <si>
    <t xml:space="preserve"> </t>
    <phoneticPr fontId="3"/>
  </si>
  <si>
    <t>議席</t>
    <rPh sb="0" eb="2">
      <t>ギセキ</t>
    </rPh>
    <phoneticPr fontId="3"/>
  </si>
  <si>
    <t>氏　　　名</t>
    <rPh sb="0" eb="1">
      <t>シ</t>
    </rPh>
    <rPh sb="4" eb="5">
      <t>メイ</t>
    </rPh>
    <phoneticPr fontId="3"/>
  </si>
  <si>
    <t>所 属 委 員 会</t>
    <rPh sb="0" eb="1">
      <t>トコロ</t>
    </rPh>
    <rPh sb="2" eb="3">
      <t>ゾク</t>
    </rPh>
    <rPh sb="4" eb="5">
      <t>イ</t>
    </rPh>
    <rPh sb="6" eb="7">
      <t>イン</t>
    </rPh>
    <rPh sb="8" eb="9">
      <t>カイ</t>
    </rPh>
    <phoneticPr fontId="3"/>
  </si>
  <si>
    <t>会　派</t>
  </si>
  <si>
    <t>備　考</t>
    <rPh sb="0" eb="1">
      <t>ビ</t>
    </rPh>
    <rPh sb="2" eb="3">
      <t>コウ</t>
    </rPh>
    <phoneticPr fontId="3"/>
  </si>
  <si>
    <t>呉　屋　　　等</t>
    <rPh sb="0" eb="1">
      <t>ゴ</t>
    </rPh>
    <rPh sb="2" eb="3">
      <t>ヤ</t>
    </rPh>
    <rPh sb="6" eb="7">
      <t>ヒトシ</t>
    </rPh>
    <phoneticPr fontId="3"/>
  </si>
  <si>
    <t>議長</t>
    <rPh sb="0" eb="2">
      <t>ギチョウ</t>
    </rPh>
    <phoneticPr fontId="3"/>
  </si>
  <si>
    <t>伊　波　一　男</t>
    <rPh sb="0" eb="1">
      <t>イ</t>
    </rPh>
    <rPh sb="2" eb="3">
      <t>ハ</t>
    </rPh>
    <rPh sb="4" eb="7">
      <t>カ　ズ　オ</t>
    </rPh>
    <phoneticPr fontId="3"/>
  </si>
  <si>
    <t>副議長/総務</t>
    <rPh sb="0" eb="3">
      <t>フクギチョウ</t>
    </rPh>
    <rPh sb="4" eb="6">
      <t>ソウム</t>
    </rPh>
    <phoneticPr fontId="3"/>
  </si>
  <si>
    <t>棚　原　　　明</t>
    <rPh sb="0" eb="1">
      <t>タナ</t>
    </rPh>
    <rPh sb="2" eb="3">
      <t>ハラ</t>
    </rPh>
    <rPh sb="6" eb="7">
      <t>アキラ</t>
    </rPh>
    <phoneticPr fontId="3"/>
  </si>
  <si>
    <t>福　祉　教　育</t>
    <rPh sb="0" eb="1">
      <t>フク</t>
    </rPh>
    <rPh sb="2" eb="3">
      <t>シ</t>
    </rPh>
    <rPh sb="4" eb="5">
      <t>キョウ</t>
    </rPh>
    <rPh sb="6" eb="7">
      <t>イク</t>
    </rPh>
    <phoneticPr fontId="3"/>
  </si>
  <si>
    <t>松　田　朝　仁</t>
    <rPh sb="0" eb="3">
      <t>マ　ツ　ダ</t>
    </rPh>
    <rPh sb="4" eb="5">
      <t>チョウ</t>
    </rPh>
    <rPh sb="6" eb="7">
      <t>ジン</t>
    </rPh>
    <phoneticPr fontId="3"/>
  </si>
  <si>
    <t>嶺　井　拓　磨</t>
    <rPh sb="0" eb="3">
      <t>ミ　ネ　イ</t>
    </rPh>
    <rPh sb="4" eb="5">
      <t>タク</t>
    </rPh>
    <rPh sb="6" eb="7">
      <t>マ</t>
    </rPh>
    <phoneticPr fontId="3"/>
  </si>
  <si>
    <t>経済建設</t>
    <rPh sb="0" eb="2">
      <t>ケイザイ</t>
    </rPh>
    <rPh sb="2" eb="4">
      <t>ケンセツ</t>
    </rPh>
    <phoneticPr fontId="3"/>
  </si>
  <si>
    <t>下　地　　　崇</t>
    <rPh sb="0" eb="3">
      <t>シ　モ　ジ</t>
    </rPh>
    <rPh sb="6" eb="7">
      <t>タカシ</t>
    </rPh>
    <phoneticPr fontId="3"/>
  </si>
  <si>
    <t>プリティ 宮城 ちえ</t>
    <rPh sb="5" eb="7">
      <t>ミヤギ</t>
    </rPh>
    <phoneticPr fontId="3"/>
  </si>
  <si>
    <t>総務</t>
    <rPh sb="0" eb="2">
      <t>ソウム</t>
    </rPh>
    <phoneticPr fontId="3"/>
  </si>
  <si>
    <t>マブイ</t>
  </si>
  <si>
    <t>座間味　 万 佳</t>
    <rPh sb="0" eb="1">
      <t>ザ</t>
    </rPh>
    <rPh sb="1" eb="2">
      <t>マ</t>
    </rPh>
    <rPh sb="2" eb="3">
      <t>ミ</t>
    </rPh>
    <rPh sb="5" eb="8">
      <t>カ　ズ カ</t>
    </rPh>
    <phoneticPr fontId="3"/>
  </si>
  <si>
    <t>じのーんの風立
憲・社民</t>
    <rPh sb="5" eb="6">
      <t>カゼ</t>
    </rPh>
    <rPh sb="6" eb="7">
      <t>リツ</t>
    </rPh>
    <rPh sb="8" eb="9">
      <t>ケン</t>
    </rPh>
    <rPh sb="10" eb="12">
      <t>シャミン</t>
    </rPh>
    <phoneticPr fontId="3"/>
  </si>
  <si>
    <t>伊　佐　文　貴</t>
    <rPh sb="0" eb="1">
      <t>イ</t>
    </rPh>
    <rPh sb="2" eb="3">
      <t>サ</t>
    </rPh>
    <rPh sb="4" eb="5">
      <t>フミ</t>
    </rPh>
    <rPh sb="6" eb="7">
      <t>タカ</t>
    </rPh>
    <phoneticPr fontId="3"/>
  </si>
  <si>
    <t>福祉教育</t>
    <rPh sb="0" eb="2">
      <t>フクシ</t>
    </rPh>
    <rPh sb="2" eb="4">
      <t>キョウイク</t>
    </rPh>
    <phoneticPr fontId="3"/>
  </si>
  <si>
    <t>福祉教育委員長</t>
    <phoneticPr fontId="3"/>
  </si>
  <si>
    <t>平安座　 武 志</t>
    <rPh sb="0" eb="1">
      <t>ヘ</t>
    </rPh>
    <rPh sb="1" eb="2">
      <t>ン</t>
    </rPh>
    <rPh sb="2" eb="3">
      <t>ザ</t>
    </rPh>
    <rPh sb="5" eb="8">
      <t>タ　ケ シ</t>
    </rPh>
    <phoneticPr fontId="3"/>
  </si>
  <si>
    <t>知　念　秀　明</t>
    <rPh sb="0" eb="3">
      <t>チ　ネ　ン</t>
    </rPh>
    <rPh sb="4" eb="5">
      <t>ヒデ</t>
    </rPh>
    <rPh sb="6" eb="7">
      <t>アキ</t>
    </rPh>
    <phoneticPr fontId="3"/>
  </si>
  <si>
    <t>総務副委員長
会派長</t>
    <rPh sb="2" eb="3">
      <t>フク</t>
    </rPh>
    <phoneticPr fontId="3"/>
  </si>
  <si>
    <t>上　里　広　幸</t>
    <rPh sb="0" eb="1">
      <t>ウエ</t>
    </rPh>
    <rPh sb="2" eb="3">
      <t>ザト</t>
    </rPh>
    <rPh sb="4" eb="5">
      <t>ヒロ</t>
    </rPh>
    <rPh sb="6" eb="7">
      <t>ユキ</t>
    </rPh>
    <phoneticPr fontId="3"/>
  </si>
  <si>
    <t xml:space="preserve">総務 </t>
    <rPh sb="0" eb="2">
      <t>ソウム</t>
    </rPh>
    <phoneticPr fontId="3"/>
  </si>
  <si>
    <t>和みクラブ</t>
    <rPh sb="0" eb="1">
      <t>ナゴ</t>
    </rPh>
    <phoneticPr fontId="3"/>
  </si>
  <si>
    <t>会派長</t>
  </si>
  <si>
    <t>宮　城　　　優</t>
    <rPh sb="0" eb="3">
      <t>ミ　ヤ　ギ</t>
    </rPh>
    <rPh sb="6" eb="7">
      <t>マサル</t>
    </rPh>
    <phoneticPr fontId="3"/>
  </si>
  <si>
    <t>経済建設副委員長
会派長</t>
  </si>
  <si>
    <t>我如古　 盛 英</t>
    <rPh sb="0" eb="1">
      <t>ガ</t>
    </rPh>
    <rPh sb="1" eb="2">
      <t>ネ</t>
    </rPh>
    <rPh sb="2" eb="3">
      <t>コ</t>
    </rPh>
    <rPh sb="5" eb="6">
      <t>セイ</t>
    </rPh>
    <rPh sb="7" eb="8">
      <t>エイ</t>
    </rPh>
    <phoneticPr fontId="3"/>
  </si>
  <si>
    <t>じのーんの風立憲・社民</t>
    <rPh sb="5" eb="6">
      <t>カゼ</t>
    </rPh>
    <rPh sb="6" eb="8">
      <t>リッケン</t>
    </rPh>
    <rPh sb="9" eb="11">
      <t>シャミン</t>
    </rPh>
    <phoneticPr fontId="3"/>
  </si>
  <si>
    <t>知　名　康　司</t>
    <rPh sb="0" eb="1">
      <t>チ</t>
    </rPh>
    <rPh sb="2" eb="3">
      <t>ナ</t>
    </rPh>
    <rPh sb="4" eb="7">
      <t>ヤ　ス　ジ</t>
    </rPh>
    <phoneticPr fontId="3"/>
  </si>
  <si>
    <t>経済建設委員長</t>
    <rPh sb="0" eb="2">
      <t>ケイザイ</t>
    </rPh>
    <rPh sb="2" eb="4">
      <t>ケンセツ</t>
    </rPh>
    <rPh sb="4" eb="7">
      <t>イインチョウ</t>
    </rPh>
    <rPh sb="6" eb="7">
      <t>チョウ</t>
    </rPh>
    <phoneticPr fontId="3"/>
  </si>
  <si>
    <t>石　川　　　慶</t>
    <rPh sb="0" eb="1">
      <t>イシ</t>
    </rPh>
    <rPh sb="2" eb="3">
      <t>カワ</t>
    </rPh>
    <rPh sb="6" eb="7">
      <t>ケイ</t>
    </rPh>
    <phoneticPr fontId="3"/>
  </si>
  <si>
    <t>総務委員長
会派長</t>
    <rPh sb="0" eb="2">
      <t>ソウム</t>
    </rPh>
    <rPh sb="2" eb="5">
      <t>イインチョウ</t>
    </rPh>
    <rPh sb="6" eb="8">
      <t>カイハ</t>
    </rPh>
    <rPh sb="8" eb="9">
      <t>チョウ</t>
    </rPh>
    <phoneticPr fontId="3"/>
  </si>
  <si>
    <t>山　城　康　弘</t>
    <rPh sb="0" eb="1">
      <t>ヤマ</t>
    </rPh>
    <rPh sb="2" eb="3">
      <t>シロ</t>
    </rPh>
    <rPh sb="4" eb="5">
      <t>ヤス</t>
    </rPh>
    <rPh sb="6" eb="7">
      <t>ヒロ</t>
    </rPh>
    <phoneticPr fontId="3"/>
  </si>
  <si>
    <t>又　吉　　亮</t>
    <rPh sb="0" eb="1">
      <t>マタ</t>
    </rPh>
    <rPh sb="2" eb="3">
      <t>ヨシ</t>
    </rPh>
    <rPh sb="5" eb="6">
      <t>リョウ</t>
    </rPh>
    <phoneticPr fontId="3"/>
  </si>
  <si>
    <t>伊　佐　哲　雄</t>
    <rPh sb="0" eb="1">
      <t>イ</t>
    </rPh>
    <rPh sb="2" eb="3">
      <t>サ</t>
    </rPh>
    <rPh sb="4" eb="7">
      <t>テ　ツ　オ</t>
    </rPh>
    <phoneticPr fontId="3"/>
  </si>
  <si>
    <t>宮　城　政　司</t>
    <rPh sb="0" eb="3">
      <t>ミ　ヤ　ギ</t>
    </rPh>
    <rPh sb="4" eb="7">
      <t>セ　イ　ジ</t>
    </rPh>
    <phoneticPr fontId="3"/>
  </si>
  <si>
    <t>会派長</t>
    <phoneticPr fontId="3"/>
  </si>
  <si>
    <t>濱　元　朝　晴</t>
    <rPh sb="0" eb="1">
      <t>ハマ</t>
    </rPh>
    <rPh sb="2" eb="3">
      <t>モト</t>
    </rPh>
    <rPh sb="4" eb="5">
      <t>チョウ</t>
    </rPh>
    <rPh sb="6" eb="7">
      <t>セイ</t>
    </rPh>
    <phoneticPr fontId="3"/>
  </si>
  <si>
    <t>宮　城　　克</t>
    <rPh sb="0" eb="3">
      <t>ミ　ヤ　ギ</t>
    </rPh>
    <rPh sb="5" eb="6">
      <t>カツ</t>
    </rPh>
    <phoneticPr fontId="3"/>
  </si>
  <si>
    <t>上　地　安　之</t>
    <rPh sb="0" eb="3">
      <t>ウ　エ　チ</t>
    </rPh>
    <rPh sb="4" eb="5">
      <t>ヤス</t>
    </rPh>
    <rPh sb="6" eb="7">
      <t>ユキ</t>
    </rPh>
    <phoneticPr fontId="3"/>
  </si>
  <si>
    <t>岸　本　一　德</t>
    <rPh sb="0" eb="1">
      <t>キシ</t>
    </rPh>
    <rPh sb="2" eb="3">
      <t>モト</t>
    </rPh>
    <rPh sb="4" eb="5">
      <t>カズ</t>
    </rPh>
    <rPh sb="6" eb="7">
      <t>ノリ</t>
    </rPh>
    <phoneticPr fontId="3"/>
  </si>
  <si>
    <t>屋 良　千枝美</t>
    <rPh sb="0" eb="1">
      <t>ヤ</t>
    </rPh>
    <rPh sb="2" eb="3">
      <t>ラ</t>
    </rPh>
    <rPh sb="4" eb="5">
      <t>チ</t>
    </rPh>
    <rPh sb="5" eb="6">
      <t>エ</t>
    </rPh>
    <rPh sb="6" eb="7">
      <t>ミ</t>
    </rPh>
    <phoneticPr fontId="3"/>
  </si>
  <si>
    <t>福祉教育副委員長</t>
  </si>
  <si>
    <t>資料：議会事務局</t>
    <rPh sb="0" eb="2">
      <t>シリョウ</t>
    </rPh>
    <rPh sb="3" eb="5">
      <t>ギカイ</t>
    </rPh>
    <rPh sb="5" eb="8">
      <t>ジムキョク</t>
    </rPh>
    <phoneticPr fontId="3"/>
  </si>
  <si>
    <t>《歳 入》</t>
  </si>
  <si>
    <t>区　　分</t>
  </si>
  <si>
    <t>予算現額</t>
  </si>
  <si>
    <t>決算額</t>
  </si>
  <si>
    <t>対前年比</t>
  </si>
  <si>
    <t>構成比</t>
  </si>
  <si>
    <t>令和２年度</t>
  </si>
  <si>
    <t>令和３年度</t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</si>
  <si>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</si>
  <si>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</si>
  <si>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</si>
  <si>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</si>
  <si>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</si>
  <si>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</si>
  <si>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</si>
  <si>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国有提供施設等助成交付金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</si>
  <si>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</si>
  <si>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</si>
  <si>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</si>
  <si>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</si>
  <si>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</si>
  <si>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</si>
  <si>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</si>
  <si>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</si>
  <si>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</si>
  <si>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</si>
  <si>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</si>
  <si>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</si>
  <si>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</si>
  <si>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資料：財政課</t>
  </si>
  <si>
    <t>６．一般会計予算及び決算額（その２）</t>
  </si>
  <si>
    <t>《歳 出》</t>
  </si>
  <si>
    <t>令和2年度</t>
  </si>
  <si>
    <t>令和3年度</t>
  </si>
  <si>
    <t>令和4年度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</si>
  <si>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</si>
  <si>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</si>
  <si>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</si>
  <si>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</si>
  <si>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</si>
  <si>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</si>
  <si>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</si>
  <si>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</si>
  <si>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</si>
  <si>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</si>
  <si>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</si>
  <si>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</si>
  <si>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諸支出費</t>
  </si>
  <si>
    <t>予備費</t>
  </si>
  <si>
    <t>年　度</t>
  </si>
  <si>
    <t>令和5年度</t>
  </si>
  <si>
    <t>決算額　</t>
  </si>
  <si>
    <t>総額</t>
  </si>
  <si>
    <t>　人　　件　　費</t>
  </si>
  <si>
    <t>　扶　　助　　費</t>
  </si>
  <si>
    <t>　公　　債　　費</t>
  </si>
  <si>
    <t>　物　　件　　費</t>
  </si>
  <si>
    <t>　維 持 補 修 費</t>
  </si>
  <si>
    <t>　補　助　費　等</t>
  </si>
  <si>
    <t>　繰　　出　　金</t>
  </si>
  <si>
    <t>　投資､出資､貸付金</t>
  </si>
  <si>
    <t>　積　　立　　金</t>
  </si>
  <si>
    <t>　投 資 的 経 費</t>
  </si>
  <si>
    <t>目的別</t>
  </si>
  <si>
    <t>一般会計</t>
  </si>
  <si>
    <t>総務</t>
  </si>
  <si>
    <t>民生</t>
  </si>
  <si>
    <t>衛生</t>
  </si>
  <si>
    <t>商工</t>
  </si>
  <si>
    <t>労働</t>
  </si>
  <si>
    <t>農林</t>
  </si>
  <si>
    <t>土木</t>
  </si>
  <si>
    <t>公園</t>
  </si>
  <si>
    <t>公営住宅</t>
  </si>
  <si>
    <t>消防</t>
  </si>
  <si>
    <t>教育</t>
  </si>
  <si>
    <t>土木債(災害)</t>
  </si>
  <si>
    <t>その他</t>
  </si>
  <si>
    <t>一般会計以外</t>
  </si>
  <si>
    <t>下水道事業</t>
  </si>
  <si>
    <t>水道事業</t>
  </si>
  <si>
    <t>介護老人福祉施設事業</t>
  </si>
  <si>
    <t>区画整理事業</t>
  </si>
  <si>
    <t>１７．借入先別市債未償還額</t>
    <rPh sb="3" eb="5">
      <t>カリイレ</t>
    </rPh>
    <rPh sb="5" eb="6">
      <t>サキ</t>
    </rPh>
    <rPh sb="6" eb="7">
      <t>ベツ</t>
    </rPh>
    <rPh sb="7" eb="8">
      <t>シ</t>
    </rPh>
    <rPh sb="8" eb="9">
      <t>サイ</t>
    </rPh>
    <rPh sb="9" eb="12">
      <t>ミショウカン</t>
    </rPh>
    <rPh sb="12" eb="13">
      <t>ガク</t>
    </rPh>
    <phoneticPr fontId="3"/>
  </si>
  <si>
    <t>財務省</t>
  </si>
  <si>
    <t>日本郵政公社</t>
  </si>
  <si>
    <t>市中銀行</t>
  </si>
  <si>
    <t>地方公共団体金融機構</t>
  </si>
  <si>
    <t>財政融資資金</t>
  </si>
  <si>
    <t>簡易保険資金等</t>
  </si>
  <si>
    <t>総額</t>
    <rPh sb="0" eb="2">
      <t>ソウガク</t>
    </rPh>
    <phoneticPr fontId="3"/>
  </si>
  <si>
    <t>　一  般  会  計</t>
    <rPh sb="1" eb="2">
      <t>イチ</t>
    </rPh>
    <rPh sb="4" eb="5">
      <t>ハン</t>
    </rPh>
    <rPh sb="7" eb="8">
      <t>カイ</t>
    </rPh>
    <rPh sb="10" eb="11">
      <t>ハカリ</t>
    </rPh>
    <phoneticPr fontId="3"/>
  </si>
  <si>
    <t>　下 水 道 事 業</t>
    <rPh sb="1" eb="2">
      <t>シタ</t>
    </rPh>
    <rPh sb="3" eb="4">
      <t>ミズ</t>
    </rPh>
    <rPh sb="5" eb="6">
      <t>ミチ</t>
    </rPh>
    <rPh sb="7" eb="8">
      <t>コト</t>
    </rPh>
    <rPh sb="9" eb="10">
      <t>ギョウ</t>
    </rPh>
    <phoneticPr fontId="3"/>
  </si>
  <si>
    <t>　水  道  事  業</t>
    <rPh sb="1" eb="2">
      <t>ミズ</t>
    </rPh>
    <rPh sb="4" eb="5">
      <t>ミチ</t>
    </rPh>
    <rPh sb="7" eb="8">
      <t>コト</t>
    </rPh>
    <rPh sb="10" eb="11">
      <t>ギョウ</t>
    </rPh>
    <phoneticPr fontId="3"/>
  </si>
  <si>
    <t>介護老人福祉施設事業</t>
    <rPh sb="0" eb="2">
      <t>カイゴ</t>
    </rPh>
    <rPh sb="2" eb="4">
      <t>ロウジン</t>
    </rPh>
    <rPh sb="4" eb="6">
      <t>フクシ</t>
    </rPh>
    <rPh sb="6" eb="8">
      <t>シセツ</t>
    </rPh>
    <rPh sb="8" eb="10">
      <t>ジギョウ</t>
    </rPh>
    <phoneticPr fontId="3"/>
  </si>
  <si>
    <t>　区 画 整 理 事 業</t>
    <rPh sb="1" eb="2">
      <t>ク</t>
    </rPh>
    <rPh sb="3" eb="4">
      <t>ガ</t>
    </rPh>
    <rPh sb="5" eb="6">
      <t>ヒトシ</t>
    </rPh>
    <rPh sb="7" eb="8">
      <t>リ</t>
    </rPh>
    <rPh sb="9" eb="10">
      <t>コト</t>
    </rPh>
    <rPh sb="11" eb="12">
      <t>ギョウ</t>
    </rPh>
    <phoneticPr fontId="3"/>
  </si>
  <si>
    <t>資料：財政課・上下水道局・市街地整備課</t>
    <rPh sb="0" eb="2">
      <t>シリョウ</t>
    </rPh>
    <rPh sb="3" eb="5">
      <t>ザイセイ</t>
    </rPh>
    <rPh sb="5" eb="6">
      <t>カ</t>
    </rPh>
    <rPh sb="7" eb="9">
      <t>ジョウゲ</t>
    </rPh>
    <rPh sb="9" eb="12">
      <t>スイドウキョク</t>
    </rPh>
    <rPh sb="13" eb="16">
      <t>シガイチ</t>
    </rPh>
    <rPh sb="16" eb="18">
      <t>セイビ</t>
    </rPh>
    <rPh sb="18" eb="19">
      <t>カ</t>
    </rPh>
    <phoneticPr fontId="3"/>
  </si>
  <si>
    <t>各年度末現在(単位：千円・％)</t>
  </si>
  <si>
    <t>予　算　現　額</t>
  </si>
  <si>
    <t>決　算　額</t>
  </si>
  <si>
    <t>対 前 年 度 比</t>
  </si>
  <si>
    <t>構　成　比</t>
  </si>
  <si>
    <t>市民税</t>
  </si>
  <si>
    <t>固定資産税</t>
  </si>
  <si>
    <t>軽自動車税</t>
  </si>
  <si>
    <t>たばこ税</t>
  </si>
  <si>
    <t>特別土地保有税</t>
  </si>
  <si>
    <t>入湯税</t>
  </si>
  <si>
    <t>対前年度比</t>
  </si>
  <si>
    <t>歳入合計</t>
  </si>
  <si>
    <t>国民健康保険税</t>
  </si>
  <si>
    <t>市町村債</t>
  </si>
  <si>
    <t>歳出合計</t>
  </si>
  <si>
    <t>保険給付費</t>
  </si>
  <si>
    <t>国民健康保険事業費納付金</t>
  </si>
  <si>
    <t>共同事業拠出金</t>
  </si>
  <si>
    <t>財政安定化基金拠出金</t>
  </si>
  <si>
    <t>保健事業費</t>
  </si>
  <si>
    <t>基金積立金</t>
  </si>
  <si>
    <t>諸支出金</t>
  </si>
  <si>
    <t>前年度繰上充用金</t>
  </si>
  <si>
    <t>資料：国民健康保険課</t>
  </si>
  <si>
    <t>《歳　入》</t>
  </si>
  <si>
    <t>対前
年比</t>
  </si>
  <si>
    <t>後期高齢者
医療保険料</t>
  </si>
  <si>
    <t>後期高齢者医療
広域連合納付金</t>
  </si>
  <si>
    <t>歳入歳出差引額</t>
  </si>
  <si>
    <t>１０．介護保険特別会計歳入歳出決算の状況</t>
  </si>
  <si>
    <t>科　目（款別）</t>
  </si>
  <si>
    <t>保険料</t>
  </si>
  <si>
    <t>支払基金交付金</t>
  </si>
  <si>
    <t>寄付金</t>
  </si>
  <si>
    <t>分担金及び
負担金</t>
  </si>
  <si>
    <t>《歳　出》</t>
  </si>
  <si>
    <t>各年度末現在(単位：円)</t>
  </si>
  <si>
    <t>土地区画整理費</t>
  </si>
  <si>
    <t>資料：市街地整備課</t>
  </si>
  <si>
    <t>１２．佐真下第二地区土地区画整理事業特別会計予算額及び決算額</t>
  </si>
  <si>
    <t>令　和　4　年　度</t>
  </si>
  <si>
    <t>１３．西普天間住宅地区土地区画整理事業特別会計予算額及び決算額</t>
  </si>
  <si>
    <t>科目</t>
  </si>
  <si>
    <t>水道事業収益</t>
  </si>
  <si>
    <t>営業収益</t>
  </si>
  <si>
    <t>営業外収益</t>
  </si>
  <si>
    <t>特別利益</t>
  </si>
  <si>
    <t>資料：上下水道局</t>
  </si>
  <si>
    <t>水道事業費用</t>
  </si>
  <si>
    <t>営業費用</t>
  </si>
  <si>
    <t>営業外費用</t>
  </si>
  <si>
    <t>特別損失</t>
  </si>
  <si>
    <t>資本的収入</t>
  </si>
  <si>
    <t>企業債</t>
  </si>
  <si>
    <t>補助金</t>
  </si>
  <si>
    <t>その他資本的
収入</t>
  </si>
  <si>
    <t>他会計
出資金</t>
  </si>
  <si>
    <t>各年度末現在(単位：円)　</t>
  </si>
  <si>
    <t>資本的支出</t>
  </si>
  <si>
    <t>建設改良費</t>
  </si>
  <si>
    <t>企業債償還金</t>
  </si>
  <si>
    <t>投資</t>
  </si>
  <si>
    <t>国庫補助金
返還金</t>
  </si>
  <si>
    <t>　　</t>
    <phoneticPr fontId="3"/>
  </si>
  <si>
    <t>その他</t>
    <rPh sb="2" eb="3">
      <t>タ</t>
    </rPh>
    <phoneticPr fontId="3"/>
  </si>
  <si>
    <t>件数</t>
  </si>
  <si>
    <t>対前年度増減</t>
  </si>
  <si>
    <t>総件数</t>
  </si>
  <si>
    <t>商品計</t>
  </si>
  <si>
    <t>商品一般</t>
  </si>
  <si>
    <t>食料品</t>
  </si>
  <si>
    <t>住居品</t>
  </si>
  <si>
    <t>光熱水品</t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</si>
  <si>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</si>
  <si>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</si>
  <si>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</si>
  <si>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</si>
  <si>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</si>
  <si>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</si>
  <si>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役務計</t>
  </si>
  <si>
    <t>クリーニング</t>
  </si>
  <si>
    <t>レンタル・リース・貸借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</si>
  <si>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</si>
  <si>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</si>
  <si>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</si>
  <si>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</si>
  <si>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</si>
  <si>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</si>
  <si>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</si>
  <si>
    <t>教養・娯楽サービス</t>
  </si>
  <si>
    <t>保健・福祉サービス</t>
  </si>
  <si>
    <t>他の役務</t>
  </si>
  <si>
    <t>内職・副業・ねずみ講</t>
  </si>
  <si>
    <t>他の行政サービス</t>
  </si>
  <si>
    <t>他の相談</t>
  </si>
  <si>
    <t>２２．歴  代  三  役  名</t>
    <phoneticPr fontId="3"/>
  </si>
  <si>
    <t>職　　名</t>
  </si>
  <si>
    <t>氏　　 　名</t>
  </si>
  <si>
    <t>村      長</t>
  </si>
  <si>
    <t>桃  原  亀  郎</t>
  </si>
  <si>
    <t>昭和22． 3． 1～昭和25． 9．17</t>
  </si>
  <si>
    <t>助      役</t>
  </si>
  <si>
    <t>伊  佐  真  栄</t>
  </si>
  <si>
    <t>昭和23． 3．21～昭和25．10．31</t>
  </si>
  <si>
    <t>収  入  役</t>
  </si>
  <si>
    <t>国  吉  真  光</t>
  </si>
  <si>
    <t>昭和22． 3．22～昭和26．11．29</t>
  </si>
  <si>
    <t>知  念  清  一</t>
  </si>
  <si>
    <t>昭和25． 9．18～昭和28． 9．17</t>
  </si>
  <si>
    <t>二      代</t>
  </si>
  <si>
    <t>呉  屋  真  徳</t>
  </si>
  <si>
    <t>昭和25．11． 1～昭和29．10．30</t>
  </si>
  <si>
    <t>仲  村  春  松</t>
  </si>
  <si>
    <t>昭和26．11．30～昭和30．11．29</t>
  </si>
  <si>
    <t>昭和28． 9．18～昭和33． 9．17</t>
  </si>
  <si>
    <t>三      代</t>
  </si>
  <si>
    <t>昭和29．11． 1～昭和33．10．30</t>
  </si>
  <si>
    <t>昭和30．11．30～昭和34．11．29</t>
  </si>
  <si>
    <t>昭和33． 9．18～昭和37． 6．30</t>
  </si>
  <si>
    <t>四      代</t>
  </si>
  <si>
    <t>市　　　長</t>
  </si>
  <si>
    <t>昭和37． 7． 1～昭和37． 9．17</t>
  </si>
  <si>
    <t>昭和33．10．31～昭和37．10．30</t>
  </si>
  <si>
    <t>(市長１代）</t>
  </si>
  <si>
    <t>昭和34．11．30～昭和38．11．30</t>
  </si>
  <si>
    <t>市      長</t>
  </si>
  <si>
    <t>昭和37． 9．18～昭和40． 6. 26</t>
  </si>
  <si>
    <t>五      代</t>
  </si>
  <si>
    <t>職 務 代 行</t>
  </si>
  <si>
    <t>松  川  正  義</t>
  </si>
  <si>
    <t>昭和40． 6．27～昭和40． 8．15</t>
  </si>
  <si>
    <t>昭和37．12．12～昭和40． 6．20</t>
  </si>
  <si>
    <t>(市長２代）</t>
  </si>
  <si>
    <t>沢  岻  安  一</t>
  </si>
  <si>
    <t>昭和39． 1． 1～昭和41．10．30</t>
  </si>
  <si>
    <t>島  袋  全  一</t>
  </si>
  <si>
    <t>昭和40． 8．16～昭和44． 8. 12</t>
  </si>
  <si>
    <t>六      代</t>
  </si>
  <si>
    <t>昭和40． 9．19～昭和41． 9．30</t>
  </si>
  <si>
    <t>昭和41．11． 1～昭和45．10．31</t>
  </si>
  <si>
    <t>(市長３代）</t>
  </si>
  <si>
    <t>奥  里  将  俊</t>
  </si>
  <si>
    <t>昭和41．11． 1～昭和44．12．13</t>
  </si>
  <si>
    <t>昭和44． 8．13～昭和48． 8．12</t>
  </si>
  <si>
    <t>七      代</t>
  </si>
  <si>
    <t>昭和45．11． 1～昭和48． 6．11</t>
  </si>
  <si>
    <t>(市長４代）</t>
  </si>
  <si>
    <t>呉  屋  好  永</t>
  </si>
  <si>
    <t>昭和44．12．15～昭和48．12．14</t>
  </si>
  <si>
    <t>米  須  清  與</t>
  </si>
  <si>
    <t>昭和48． 8．13～昭和52． 8．12</t>
  </si>
  <si>
    <t>八      代</t>
  </si>
  <si>
    <t>宮  城  光  雄</t>
  </si>
  <si>
    <t>昭和48．10． 1～昭和52． 9．30</t>
  </si>
  <si>
    <t>(市長５代）</t>
  </si>
  <si>
    <t>宮  城  信  正</t>
  </si>
  <si>
    <t>昭和49． 3． 1～昭和53． 2．28</t>
  </si>
  <si>
    <t>安次富  盛  信</t>
  </si>
  <si>
    <t>昭和52． 8．13～昭和56． 8．12</t>
  </si>
  <si>
    <t>九      代</t>
  </si>
  <si>
    <t>昭和52．10． 1～昭和56． 9．30</t>
  </si>
  <si>
    <t>(市長６代）</t>
  </si>
  <si>
    <t>仲  村  春  盛</t>
  </si>
  <si>
    <t>昭和53． 4． 1～昭和57． 3．31</t>
  </si>
  <si>
    <t>昭和56． 8．13～昭和60． 8．12</t>
  </si>
  <si>
    <t>十      代</t>
  </si>
  <si>
    <t>昭和56．10． 1～昭和60． 9．10</t>
  </si>
  <si>
    <t>(市長７代）</t>
  </si>
  <si>
    <t>昭和57． 4． 1～昭和61． 3．31</t>
  </si>
  <si>
    <t>昭和60． 8．13～平成元． 8．12</t>
  </si>
  <si>
    <t>十  一  代</t>
  </si>
  <si>
    <t>大  城  仁  幸</t>
  </si>
  <si>
    <t>昭和61． 4． 1～平成 2． 3．31</t>
  </si>
  <si>
    <t>(市長８代）</t>
  </si>
  <si>
    <t>大  城  英  行</t>
  </si>
  <si>
    <t>昭和61． 7． 1～平成 2． 6．30</t>
  </si>
  <si>
    <t>平成元． 8．13～平成 5． 8．12</t>
  </si>
  <si>
    <t>十  二  代</t>
  </si>
  <si>
    <t>平成 2． 4． 1～平成 6． 3．31</t>
  </si>
  <si>
    <t>(市長９代）</t>
  </si>
  <si>
    <t>多和田  真  一</t>
  </si>
  <si>
    <t>平成 2．11． 1～平成 6．10. 31</t>
  </si>
  <si>
    <t>平成 5． 8．13～平成 9． 8．12</t>
  </si>
  <si>
    <t>十  三  代</t>
  </si>
  <si>
    <t>花  城  清  英</t>
  </si>
  <si>
    <t>平成 6． 7． 1～平成10． 6．30</t>
  </si>
  <si>
    <t>平成 6．11． 1～平成10. 10. 31</t>
  </si>
  <si>
    <t>比  嘉  盛  光</t>
  </si>
  <si>
    <t>平成 9． 8．13～平成13.  8．12</t>
  </si>
  <si>
    <t>十  四  代</t>
  </si>
  <si>
    <t>宮  城      章</t>
  </si>
  <si>
    <t>平成10． 7． 1～平成13.　8. 31</t>
  </si>
  <si>
    <t>當  山  盛  保</t>
  </si>
  <si>
    <t>平成10．11． 1～平成14. 10. 31</t>
  </si>
  <si>
    <t>平成13.  8. 13～平成15.  3.  6</t>
  </si>
  <si>
    <t>十  五  代</t>
  </si>
  <si>
    <t>職 務 代 理</t>
  </si>
  <si>
    <t>又　吉　辰　雄</t>
  </si>
  <si>
    <t>平成15． 3． 5～平成15.　4. 26</t>
  </si>
  <si>
    <t>平成13． 9． 1～平成15.　5.  7</t>
  </si>
  <si>
    <t>平成14. 11.  1～平成18. 10. 31</t>
  </si>
  <si>
    <t>伊  波  洋  一</t>
  </si>
  <si>
    <t xml:space="preserve">平成15.  4. 27～平成19.  4. 26 </t>
  </si>
  <si>
    <t>十  六  代</t>
  </si>
  <si>
    <t>安　里　　　猛</t>
  </si>
  <si>
    <t xml:space="preserve">平成16. 10.  5～平成19.  3. 31 </t>
  </si>
  <si>
    <t xml:space="preserve">平成14. 11.  1～平成18. 10. 31 </t>
  </si>
  <si>
    <t>平成19.  4. 27～平成22. 10. 18</t>
  </si>
  <si>
    <t>十  七  代</t>
  </si>
  <si>
    <t>仲　村　　　隆</t>
  </si>
  <si>
    <t>平成22. 10. 19～平成22. 11. 27</t>
  </si>
  <si>
    <t>副　市　長</t>
  </si>
  <si>
    <t>平成19.  4.  1～平成20. 10.  4</t>
  </si>
  <si>
    <t>平成20. 10.  5～平成22.  9. 15</t>
  </si>
  <si>
    <t>平成22. 11. 28～平成23. 12. 28</t>
  </si>
  <si>
    <t>十  八  代</t>
  </si>
  <si>
    <t>米　須　清　栄</t>
  </si>
  <si>
    <t xml:space="preserve">平成23.  7. 29～平成24.  2. 11 </t>
  </si>
  <si>
    <t xml:space="preserve">平成23.  7.  1～平成24.  2. 17 </t>
  </si>
  <si>
    <t>十  九  代</t>
  </si>
  <si>
    <t>佐喜眞　　　淳</t>
  </si>
  <si>
    <t>平成24.  2. 12～平成28.　2. 11</t>
  </si>
  <si>
    <t>松　川　正　則</t>
  </si>
  <si>
    <t xml:space="preserve">平成24.  3.  1～平成28.　2. 29 </t>
  </si>
  <si>
    <t>二　十  代</t>
  </si>
  <si>
    <t>平成28.  2. 12～平成30.　8. 17</t>
  </si>
  <si>
    <t>平成30． 8. 18～平成30． 9. 12</t>
  </si>
  <si>
    <t>伊　波　保　勝</t>
  </si>
  <si>
    <t>平成30． 9. 13～平成30.　9. 29　</t>
  </si>
  <si>
    <t xml:space="preserve">平成28.  3.  1～平成30． 9. 12 </t>
  </si>
  <si>
    <t>二十一  代</t>
  </si>
  <si>
    <t>平成30.  9. 30～令和 4． 9．29</t>
    <rPh sb="13" eb="15">
      <t>レイワ</t>
    </rPh>
    <phoneticPr fontId="3"/>
  </si>
  <si>
    <t>和　田　敬　悟</t>
  </si>
  <si>
    <t>平成30. 11.  1～令和 4．10．31</t>
    <rPh sb="13" eb="15">
      <t>レイワ</t>
    </rPh>
    <phoneticPr fontId="3"/>
  </si>
  <si>
    <t>二十二  代</t>
    <rPh sb="2" eb="3">
      <t>ニ</t>
    </rPh>
    <phoneticPr fontId="3"/>
  </si>
  <si>
    <t>令和 4． 9．30～令和 6． 7．25</t>
    <rPh sb="0" eb="2">
      <t>レイワ</t>
    </rPh>
    <phoneticPr fontId="3"/>
  </si>
  <si>
    <t>令和 6． 7．26～令和 6． 9． 7</t>
    <rPh sb="0" eb="2">
      <t>レイワ</t>
    </rPh>
    <phoneticPr fontId="3"/>
  </si>
  <si>
    <t>令和 4. 11.  1～令和 8．10．31</t>
    <rPh sb="0" eb="2">
      <t>レイワ</t>
    </rPh>
    <rPh sb="13" eb="15">
      <t>レイワ</t>
    </rPh>
    <phoneticPr fontId="3"/>
  </si>
  <si>
    <t>二十三  代</t>
    <rPh sb="2" eb="3">
      <t>3</t>
    </rPh>
    <phoneticPr fontId="3"/>
  </si>
  <si>
    <t>佐喜眞　　　淳</t>
    <phoneticPr fontId="3"/>
  </si>
  <si>
    <t>令和 6． 9． 8～現在</t>
    <rPh sb="0" eb="2">
      <t>レイワ</t>
    </rPh>
    <phoneticPr fontId="3"/>
  </si>
  <si>
    <t xml:space="preserve">令和 4．11． 1～現在 </t>
    <rPh sb="0" eb="2">
      <t>レイワ</t>
    </rPh>
    <phoneticPr fontId="3"/>
  </si>
  <si>
    <t>２５．市　職　員　数</t>
    <rPh sb="3" eb="4">
      <t>シ</t>
    </rPh>
    <rPh sb="5" eb="6">
      <t>ショク</t>
    </rPh>
    <rPh sb="7" eb="8">
      <t>イン</t>
    </rPh>
    <rPh sb="9" eb="10">
      <t>カズ</t>
    </rPh>
    <phoneticPr fontId="3"/>
  </si>
  <si>
    <t>部課名</t>
  </si>
  <si>
    <t>◇</t>
  </si>
  <si>
    <t>健康推進部</t>
  </si>
  <si>
    <t>◎</t>
  </si>
  <si>
    <t>市長事務部局</t>
  </si>
  <si>
    <t>部長・次長</t>
  </si>
  <si>
    <t>総務部</t>
  </si>
  <si>
    <t>介護長寿課</t>
  </si>
  <si>
    <t>国民健康保険課</t>
  </si>
  <si>
    <t>総務課</t>
  </si>
  <si>
    <t>健康増進課</t>
  </si>
  <si>
    <t>防災危機管理室</t>
  </si>
  <si>
    <t>建設部</t>
  </si>
  <si>
    <t>人事課</t>
  </si>
  <si>
    <t>部長・次長等</t>
  </si>
  <si>
    <t>契約検査課</t>
  </si>
  <si>
    <t>都市計画課</t>
  </si>
  <si>
    <t>税務課</t>
  </si>
  <si>
    <t>建築指導課</t>
  </si>
  <si>
    <t>納税課</t>
  </si>
  <si>
    <t>建築課</t>
  </si>
  <si>
    <t>企画部</t>
  </si>
  <si>
    <t>道路整備課</t>
  </si>
  <si>
    <t>用地課</t>
  </si>
  <si>
    <t>企画政策課</t>
  </si>
  <si>
    <t>市街地整備課</t>
  </si>
  <si>
    <t>施設管理課</t>
  </si>
  <si>
    <t>基地政策部</t>
  </si>
  <si>
    <t>秘書広報課</t>
  </si>
  <si>
    <t>デジタル推進課</t>
  </si>
  <si>
    <t>まち未来課</t>
  </si>
  <si>
    <t>行政経営室</t>
  </si>
  <si>
    <t>基地跡地推進課</t>
  </si>
  <si>
    <t>◇</t>
    <phoneticPr fontId="3"/>
  </si>
  <si>
    <t>市民経済部</t>
  </si>
  <si>
    <t>基地渉外課</t>
  </si>
  <si>
    <t>会計課</t>
  </si>
  <si>
    <t>生活安全課</t>
  </si>
  <si>
    <t>市民協働課</t>
  </si>
  <si>
    <t>議会事務局</t>
  </si>
  <si>
    <t>環境対策課</t>
  </si>
  <si>
    <t>選挙管理委員会</t>
  </si>
  <si>
    <t>市民課</t>
  </si>
  <si>
    <t>監査委員事務局</t>
  </si>
  <si>
    <t>産業政策課</t>
  </si>
  <si>
    <t>上下水道局</t>
  </si>
  <si>
    <t>観光スポーツ課</t>
  </si>
  <si>
    <t>消防本部</t>
  </si>
  <si>
    <t>福祉推進部</t>
  </si>
  <si>
    <t>教育委員会</t>
  </si>
  <si>
    <t>土地開発公社</t>
    <phoneticPr fontId="3"/>
  </si>
  <si>
    <t>福祉総務課</t>
  </si>
  <si>
    <t>　注：企画部の部長・次長等に理事を含む</t>
  </si>
  <si>
    <t>資料：人事課</t>
  </si>
  <si>
    <t xml:space="preserve">  建設部の部長・次長等に参事を含む</t>
  </si>
  <si>
    <t>　消防本部は初任研修派遣職員を含む</t>
  </si>
  <si>
    <t>こども政策課</t>
  </si>
  <si>
    <t>　土地開発公社は用地課と兼任発令</t>
  </si>
  <si>
    <t>障がい福祉課</t>
  </si>
  <si>
    <t xml:space="preserve">１．一 般 会 計 決 算 額 </t>
    <rPh sb="2" eb="3">
      <t>イチ</t>
    </rPh>
    <rPh sb="4" eb="5">
      <t>パン</t>
    </rPh>
    <rPh sb="6" eb="7">
      <t>カイ</t>
    </rPh>
    <rPh sb="8" eb="9">
      <t>ケイ</t>
    </rPh>
    <rPh sb="10" eb="11">
      <t>ケツ</t>
    </rPh>
    <rPh sb="12" eb="13">
      <t>ザン</t>
    </rPh>
    <rPh sb="14" eb="15">
      <t>ガク</t>
    </rPh>
    <phoneticPr fontId="3"/>
  </si>
  <si>
    <t>歳　　出</t>
    <phoneticPr fontId="3"/>
  </si>
  <si>
    <t>歳　　入</t>
    <phoneticPr fontId="3"/>
  </si>
  <si>
    <t>億円</t>
    <rPh sb="0" eb="1">
      <t>オク</t>
    </rPh>
    <rPh sb="1" eb="2">
      <t>エン</t>
    </rPh>
    <phoneticPr fontId="3"/>
  </si>
  <si>
    <t>　　　　注：計数は四捨五入によるため、必ずしも符号しない</t>
    <rPh sb="4" eb="5">
      <t>チュウ</t>
    </rPh>
    <rPh sb="6" eb="8">
      <t>ケイスウ</t>
    </rPh>
    <rPh sb="9" eb="13">
      <t>シシャゴニュウ</t>
    </rPh>
    <rPh sb="19" eb="20">
      <t>カナラ</t>
    </rPh>
    <rPh sb="23" eb="25">
      <t>フゴウ</t>
    </rPh>
    <phoneticPr fontId="3"/>
  </si>
  <si>
    <t>歳　出　　（ 性 質 別 ）</t>
    <rPh sb="0" eb="1">
      <t>トシ</t>
    </rPh>
    <rPh sb="2" eb="3">
      <t>デ</t>
    </rPh>
    <rPh sb="7" eb="8">
      <t>セイ</t>
    </rPh>
    <rPh sb="9" eb="10">
      <t>シツ</t>
    </rPh>
    <rPh sb="11" eb="12">
      <t>ベツ</t>
    </rPh>
    <phoneticPr fontId="3"/>
  </si>
  <si>
    <t>歳　　　　入</t>
    <rPh sb="0" eb="1">
      <t>トシ</t>
    </rPh>
    <rPh sb="5" eb="6">
      <t>イリ</t>
    </rPh>
    <phoneticPr fontId="3"/>
  </si>
  <si>
    <t>　その他の内訳（自主財源）　市税、分担金及び負担金、使用料及び手数料、財産収入、寄付金、繰入金、繰越金、諸収入</t>
    <rPh sb="3" eb="4">
      <t>タ</t>
    </rPh>
    <rPh sb="5" eb="7">
      <t>ウチワケ</t>
    </rPh>
    <rPh sb="8" eb="10">
      <t>ジシュ</t>
    </rPh>
    <rPh sb="10" eb="12">
      <t>ザイゲン</t>
    </rPh>
    <rPh sb="14" eb="15">
      <t>シ</t>
    </rPh>
    <rPh sb="15" eb="16">
      <t>ゼイ</t>
    </rPh>
    <rPh sb="17" eb="20">
      <t>ブンタンキン</t>
    </rPh>
    <rPh sb="20" eb="21">
      <t>オヨ</t>
    </rPh>
    <rPh sb="22" eb="25">
      <t>フタンキン</t>
    </rPh>
    <rPh sb="26" eb="29">
      <t>シヨウリョウ</t>
    </rPh>
    <rPh sb="29" eb="30">
      <t>オヨ</t>
    </rPh>
    <rPh sb="31" eb="34">
      <t>テスウリョウ</t>
    </rPh>
    <rPh sb="35" eb="37">
      <t>ザイサン</t>
    </rPh>
    <rPh sb="37" eb="39">
      <t>シュウニュウ</t>
    </rPh>
    <rPh sb="40" eb="43">
      <t>キフキン</t>
    </rPh>
    <rPh sb="44" eb="46">
      <t>クリイレ</t>
    </rPh>
    <rPh sb="46" eb="47">
      <t>キン</t>
    </rPh>
    <rPh sb="48" eb="50">
      <t>クリコシ</t>
    </rPh>
    <rPh sb="50" eb="51">
      <t>キン</t>
    </rPh>
    <rPh sb="52" eb="53">
      <t>ショ</t>
    </rPh>
    <rPh sb="53" eb="55">
      <t>シュウニュウ</t>
    </rPh>
    <phoneticPr fontId="3"/>
  </si>
  <si>
    <t>　その他の内訳（依存財源）　地方譲与税、利子割交付金、配当割交付金、株式等剰余所得割交付金、法人事業税交付金、地方消費税交付金、県支出金、</t>
    <rPh sb="3" eb="4">
      <t>タ</t>
    </rPh>
    <rPh sb="5" eb="7">
      <t>ウチワケ</t>
    </rPh>
    <rPh sb="8" eb="10">
      <t>イゾン</t>
    </rPh>
    <rPh sb="10" eb="12">
      <t>ザイゲン</t>
    </rPh>
    <rPh sb="14" eb="16">
      <t>チホウ</t>
    </rPh>
    <rPh sb="16" eb="18">
      <t>ジョウヨ</t>
    </rPh>
    <rPh sb="18" eb="19">
      <t>ゼイ</t>
    </rPh>
    <rPh sb="20" eb="22">
      <t>リシ</t>
    </rPh>
    <rPh sb="22" eb="23">
      <t>ワリ</t>
    </rPh>
    <rPh sb="23" eb="26">
      <t>コウフキン</t>
    </rPh>
    <rPh sb="27" eb="29">
      <t>ハイトウ</t>
    </rPh>
    <rPh sb="29" eb="30">
      <t>ワ</t>
    </rPh>
    <rPh sb="30" eb="33">
      <t>コウフキン</t>
    </rPh>
    <rPh sb="34" eb="36">
      <t>カブシキ</t>
    </rPh>
    <rPh sb="36" eb="37">
      <t>トウ</t>
    </rPh>
    <rPh sb="37" eb="39">
      <t>ジョウヨ</t>
    </rPh>
    <rPh sb="39" eb="41">
      <t>ショトク</t>
    </rPh>
    <rPh sb="41" eb="42">
      <t>ワリ</t>
    </rPh>
    <rPh sb="42" eb="45">
      <t>コウフキン</t>
    </rPh>
    <rPh sb="46" eb="48">
      <t>ホウジン</t>
    </rPh>
    <rPh sb="48" eb="51">
      <t>ジギョウゼイ</t>
    </rPh>
    <rPh sb="51" eb="54">
      <t>コウフキン</t>
    </rPh>
    <rPh sb="55" eb="57">
      <t>チホウ</t>
    </rPh>
    <rPh sb="57" eb="60">
      <t>ショウヒゼイ</t>
    </rPh>
    <rPh sb="60" eb="63">
      <t>コウフキン</t>
    </rPh>
    <rPh sb="64" eb="65">
      <t>ケン</t>
    </rPh>
    <rPh sb="65" eb="68">
      <t>シシュツキン</t>
    </rPh>
    <phoneticPr fontId="3"/>
  </si>
  <si>
    <t>　　　　　</t>
    <phoneticPr fontId="3"/>
  </si>
  <si>
    <t>環境性能割交付金、国有提供施設等助成交付金、地方特例交付金、地方交付金、交通安全対策特別交付金、国庫支出金、市債</t>
    <rPh sb="0" eb="2">
      <t>カンキョウ</t>
    </rPh>
    <rPh sb="2" eb="4">
      <t>セイノウ</t>
    </rPh>
    <rPh sb="4" eb="5">
      <t>ワ</t>
    </rPh>
    <rPh sb="5" eb="8">
      <t>コウフキン</t>
    </rPh>
    <rPh sb="9" eb="11">
      <t>コクユウ</t>
    </rPh>
    <rPh sb="11" eb="13">
      <t>テイキョウ</t>
    </rPh>
    <rPh sb="13" eb="15">
      <t>シセツ</t>
    </rPh>
    <rPh sb="15" eb="16">
      <t>トウ</t>
    </rPh>
    <rPh sb="16" eb="18">
      <t>ジョセイ</t>
    </rPh>
    <rPh sb="18" eb="21">
      <t>コウフキン</t>
    </rPh>
    <rPh sb="22" eb="24">
      <t>チホウ</t>
    </rPh>
    <rPh sb="24" eb="26">
      <t>トクレイ</t>
    </rPh>
    <rPh sb="26" eb="29">
      <t>コウフキン</t>
    </rPh>
    <rPh sb="30" eb="32">
      <t>チホウ</t>
    </rPh>
    <rPh sb="32" eb="35">
      <t>コウフキン</t>
    </rPh>
    <rPh sb="36" eb="38">
      <t>コウツウ</t>
    </rPh>
    <rPh sb="38" eb="40">
      <t>アンゼン</t>
    </rPh>
    <rPh sb="40" eb="42">
      <t>タイサク</t>
    </rPh>
    <rPh sb="42" eb="44">
      <t>トクベツ</t>
    </rPh>
    <rPh sb="44" eb="47">
      <t>コウフキン</t>
    </rPh>
    <rPh sb="48" eb="50">
      <t>コッコ</t>
    </rPh>
    <rPh sb="50" eb="53">
      <t>シシュツキン</t>
    </rPh>
    <rPh sb="54" eb="56">
      <t>シサイ</t>
    </rPh>
    <phoneticPr fontId="3"/>
  </si>
  <si>
    <t>２．目 的 別 市 債 現 在 高 の 状 況</t>
    <rPh sb="2" eb="3">
      <t>メ</t>
    </rPh>
    <rPh sb="4" eb="5">
      <t>マト</t>
    </rPh>
    <rPh sb="6" eb="7">
      <t>ベツ</t>
    </rPh>
    <rPh sb="8" eb="9">
      <t>シ</t>
    </rPh>
    <rPh sb="10" eb="11">
      <t>サイ</t>
    </rPh>
    <rPh sb="12" eb="13">
      <t>ウツツ</t>
    </rPh>
    <rPh sb="14" eb="15">
      <t>ザイ</t>
    </rPh>
    <rPh sb="16" eb="17">
      <t>ダカ</t>
    </rPh>
    <rPh sb="20" eb="21">
      <t>ジョウ</t>
    </rPh>
    <rPh sb="22" eb="23">
      <t>キョウ</t>
    </rPh>
    <phoneticPr fontId="3"/>
  </si>
  <si>
    <t>３．市民一人当たりの市税負担額</t>
    <rPh sb="2" eb="3">
      <t>シ</t>
    </rPh>
    <rPh sb="3" eb="4">
      <t>ミン</t>
    </rPh>
    <rPh sb="4" eb="5">
      <t>イチ</t>
    </rPh>
    <rPh sb="5" eb="6">
      <t>ジン</t>
    </rPh>
    <rPh sb="6" eb="7">
      <t>ア</t>
    </rPh>
    <rPh sb="10" eb="11">
      <t>シ</t>
    </rPh>
    <rPh sb="11" eb="12">
      <t>ゼイ</t>
    </rPh>
    <rPh sb="12" eb="13">
      <t>フ</t>
    </rPh>
    <rPh sb="13" eb="14">
      <t>タン</t>
    </rPh>
    <rPh sb="14" eb="15">
      <t>ガク</t>
    </rPh>
    <phoneticPr fontId="3"/>
  </si>
  <si>
    <t xml:space="preserve">    及び 支 出 負 担 額</t>
    <rPh sb="4" eb="5">
      <t>オヨ</t>
    </rPh>
    <rPh sb="7" eb="8">
      <t>シ</t>
    </rPh>
    <rPh sb="9" eb="10">
      <t>デ</t>
    </rPh>
    <rPh sb="11" eb="12">
      <t>フ</t>
    </rPh>
    <rPh sb="13" eb="14">
      <t>タン</t>
    </rPh>
    <rPh sb="15" eb="16">
      <t>ガク</t>
    </rPh>
    <phoneticPr fontId="3"/>
  </si>
  <si>
    <t>（資料：税務課）</t>
    <rPh sb="1" eb="3">
      <t>シリョウ</t>
    </rPh>
    <rPh sb="4" eb="6">
      <t>ゼイム</t>
    </rPh>
    <rPh sb="6" eb="7">
      <t>カ</t>
    </rPh>
    <phoneticPr fontId="3"/>
  </si>
  <si>
    <t>歳　　　出</t>
    <rPh sb="0" eb="1">
      <t>トシ</t>
    </rPh>
    <rPh sb="4" eb="5">
      <t>デ</t>
    </rPh>
    <phoneticPr fontId="3"/>
  </si>
  <si>
    <t>歳　　　入</t>
    <rPh sb="0" eb="1">
      <t>トシ</t>
    </rPh>
    <rPh sb="4" eb="5">
      <t>イリ</t>
    </rPh>
    <phoneticPr fontId="3"/>
  </si>
  <si>
    <t>市　税</t>
    <phoneticPr fontId="3"/>
  </si>
  <si>
    <t>教育費</t>
    <rPh sb="0" eb="3">
      <t>キョウイクヒ</t>
    </rPh>
    <phoneticPr fontId="3"/>
  </si>
  <si>
    <t>地方交付税</t>
    <rPh sb="0" eb="2">
      <t>チホウ</t>
    </rPh>
    <rPh sb="2" eb="5">
      <t>コウフゼイ</t>
    </rPh>
    <phoneticPr fontId="3"/>
  </si>
  <si>
    <t>土木費</t>
    <rPh sb="0" eb="2">
      <t>ドボク</t>
    </rPh>
    <rPh sb="2" eb="3">
      <t>ヒ</t>
    </rPh>
    <phoneticPr fontId="3"/>
  </si>
  <si>
    <t>県支出金</t>
    <rPh sb="0" eb="1">
      <t>ケン</t>
    </rPh>
    <rPh sb="1" eb="4">
      <t>シシュツキン</t>
    </rPh>
    <phoneticPr fontId="3"/>
  </si>
  <si>
    <t>衛生費</t>
    <rPh sb="0" eb="3">
      <t>エイセイヒ</t>
    </rPh>
    <phoneticPr fontId="3"/>
  </si>
  <si>
    <t>市債</t>
    <rPh sb="0" eb="1">
      <t>シ</t>
    </rPh>
    <rPh sb="1" eb="2">
      <t>サイ</t>
    </rPh>
    <phoneticPr fontId="3"/>
  </si>
  <si>
    <t>繰入金</t>
    <rPh sb="0" eb="3">
      <t>クリイレキン</t>
    </rPh>
    <phoneticPr fontId="3"/>
  </si>
  <si>
    <t>繰越金</t>
    <rPh sb="0" eb="2">
      <t>クリコシ</t>
    </rPh>
    <rPh sb="2" eb="3">
      <t>キン</t>
    </rPh>
    <phoneticPr fontId="3"/>
  </si>
  <si>
    <t>商工費</t>
    <rPh sb="0" eb="2">
      <t>ショウコウ</t>
    </rPh>
    <rPh sb="2" eb="3">
      <t>ヒ</t>
    </rPh>
    <phoneticPr fontId="3"/>
  </si>
  <si>
    <t>国有提供施設等
助成交付金</t>
    <rPh sb="0" eb="2">
      <t>コクユウ</t>
    </rPh>
    <rPh sb="2" eb="4">
      <t>テイキョウ</t>
    </rPh>
    <rPh sb="4" eb="6">
      <t>シセツ</t>
    </rPh>
    <rPh sb="6" eb="7">
      <t>トウ</t>
    </rPh>
    <rPh sb="8" eb="10">
      <t>ジョセイ</t>
    </rPh>
    <rPh sb="10" eb="13">
      <t>コウフキン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</si>
  <si>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</si>
  <si>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</si>
  <si>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歳出合計(億）</t>
    <rPh sb="1" eb="2">
      <t>シュツ</t>
    </rPh>
    <phoneticPr fontId="3"/>
  </si>
  <si>
    <t>歳入合計(億）</t>
    <rPh sb="0" eb="2">
      <t>サイニュウ</t>
    </rPh>
    <rPh sb="2" eb="4">
      <t>ゴウケイ</t>
    </rPh>
    <rPh sb="5" eb="6">
      <t>オク</t>
    </rPh>
    <phoneticPr fontId="3"/>
  </si>
  <si>
    <r>
      <t>歳出</t>
    </r>
    <r>
      <rPr>
        <sz val="11"/>
        <color theme="0" tint="-0.34998626667073579"/>
        <rFont val="ＭＳ 明朝"/>
        <family val="1"/>
        <charset val="128"/>
      </rPr>
      <t>(性質別)</t>
    </r>
    <rPh sb="0" eb="2">
      <t>サイシュツ</t>
    </rPh>
    <phoneticPr fontId="3"/>
  </si>
  <si>
    <t>歳入</t>
    <rPh sb="0" eb="2">
      <t>サイニュウ</t>
    </rPh>
    <phoneticPr fontId="3"/>
  </si>
  <si>
    <t>扶助費</t>
    <rPh sb="0" eb="3">
      <t>フジョヒ</t>
    </rPh>
    <phoneticPr fontId="3"/>
  </si>
  <si>
    <t>市税</t>
    <rPh sb="0" eb="2">
      <t>シゼイ</t>
    </rPh>
    <phoneticPr fontId="3"/>
  </si>
  <si>
    <t>　　自主財源</t>
    <rPh sb="2" eb="4">
      <t>ジシュ</t>
    </rPh>
    <rPh sb="4" eb="6">
      <t>ザイゲン</t>
    </rPh>
    <phoneticPr fontId="3"/>
  </si>
  <si>
    <t>人件費</t>
    <rPh sb="0" eb="3">
      <t>ジンケンヒ</t>
    </rPh>
    <phoneticPr fontId="3"/>
  </si>
  <si>
    <t>物件費</t>
    <rPh sb="0" eb="3">
      <t>ブッケンヒ</t>
    </rPh>
    <phoneticPr fontId="3"/>
  </si>
  <si>
    <t>国庫支出金</t>
    <rPh sb="0" eb="2">
      <t>コッコ</t>
    </rPh>
    <rPh sb="2" eb="5">
      <t>シシュツキン</t>
    </rPh>
    <phoneticPr fontId="3"/>
  </si>
  <si>
    <t>補助費等</t>
    <rPh sb="0" eb="2">
      <t>ホジョ</t>
    </rPh>
    <rPh sb="2" eb="3">
      <t>ヒ</t>
    </rPh>
    <rPh sb="3" eb="4">
      <t>ナド</t>
    </rPh>
    <phoneticPr fontId="3"/>
  </si>
  <si>
    <t>　　依存財源</t>
    <rPh sb="2" eb="4">
      <t>イゾン</t>
    </rPh>
    <rPh sb="4" eb="6">
      <t>ザイゲン</t>
    </rPh>
    <phoneticPr fontId="3"/>
  </si>
  <si>
    <t>普通建設
事業費</t>
    <rPh sb="0" eb="2">
      <t>フツウ</t>
    </rPh>
    <rPh sb="2" eb="4">
      <t>ケンセツ</t>
    </rPh>
    <rPh sb="5" eb="8">
      <t>ジギョウヒ</t>
    </rPh>
    <phoneticPr fontId="3"/>
  </si>
  <si>
    <t>市債</t>
    <rPh sb="0" eb="2">
      <t>シサイ</t>
    </rPh>
    <phoneticPr fontId="3"/>
  </si>
  <si>
    <t>繰出金</t>
    <rPh sb="0" eb="2">
      <t>クリダ</t>
    </rPh>
    <phoneticPr fontId="3"/>
  </si>
  <si>
    <t>自主財源</t>
    <rPh sb="0" eb="2">
      <t>ジシュ</t>
    </rPh>
    <rPh sb="2" eb="4">
      <t>ザイゲン</t>
    </rPh>
    <phoneticPr fontId="3"/>
  </si>
  <si>
    <t>消費的経費</t>
    <rPh sb="0" eb="3">
      <t>ショウヒテキ</t>
    </rPh>
    <rPh sb="3" eb="5">
      <t>ケイヒ</t>
    </rPh>
    <phoneticPr fontId="3"/>
  </si>
  <si>
    <t>依存財源</t>
    <rPh sb="0" eb="2">
      <t>イゾン</t>
    </rPh>
    <rPh sb="2" eb="4">
      <t>ザイゲン</t>
    </rPh>
    <phoneticPr fontId="3"/>
  </si>
  <si>
    <t>投資的経費</t>
    <rPh sb="0" eb="3">
      <t>トウシテキ</t>
    </rPh>
    <rPh sb="3" eb="5">
      <t>ケイヒ</t>
    </rPh>
    <phoneticPr fontId="3"/>
  </si>
  <si>
    <t>その他経費</t>
    <rPh sb="2" eb="3">
      <t>タ</t>
    </rPh>
    <rPh sb="3" eb="5">
      <t>ケイヒ</t>
    </rPh>
    <phoneticPr fontId="3"/>
  </si>
  <si>
    <t>２．目的別市債現在高の状況</t>
    <rPh sb="2" eb="4">
      <t>モクテキ</t>
    </rPh>
    <rPh sb="4" eb="5">
      <t>ベツ</t>
    </rPh>
    <rPh sb="5" eb="7">
      <t>シサイ</t>
    </rPh>
    <rPh sb="7" eb="9">
      <t>ゲンザイ</t>
    </rPh>
    <rPh sb="9" eb="10">
      <t>ダカ</t>
    </rPh>
    <rPh sb="11" eb="13">
      <t>ジョウキョウ</t>
    </rPh>
    <phoneticPr fontId="3"/>
  </si>
  <si>
    <t>教育債</t>
    <rPh sb="0" eb="2">
      <t>キョウイク</t>
    </rPh>
    <rPh sb="2" eb="3">
      <t>サイ</t>
    </rPh>
    <phoneticPr fontId="3"/>
  </si>
  <si>
    <t>下水道事業</t>
    <rPh sb="0" eb="3">
      <t>ゲスイドウ</t>
    </rPh>
    <rPh sb="3" eb="5">
      <t>ジギョウ</t>
    </rPh>
    <phoneticPr fontId="3"/>
  </si>
  <si>
    <t>総務債</t>
    <rPh sb="0" eb="2">
      <t>ソウム</t>
    </rPh>
    <rPh sb="2" eb="3">
      <t>サイ</t>
    </rPh>
    <phoneticPr fontId="3"/>
  </si>
  <si>
    <t>区画整理
事業</t>
    <rPh sb="0" eb="2">
      <t>クカク</t>
    </rPh>
    <rPh sb="2" eb="4">
      <t>セイリ</t>
    </rPh>
    <rPh sb="5" eb="7">
      <t>ジギョウ</t>
    </rPh>
    <phoneticPr fontId="3"/>
  </si>
  <si>
    <t>公園債</t>
    <rPh sb="0" eb="2">
      <t>コウエン</t>
    </rPh>
    <rPh sb="2" eb="3">
      <t>サイ</t>
    </rPh>
    <phoneticPr fontId="3"/>
  </si>
  <si>
    <t>土木債</t>
    <rPh sb="0" eb="2">
      <t>ドボク</t>
    </rPh>
    <rPh sb="2" eb="3">
      <t>サイ</t>
    </rPh>
    <phoneticPr fontId="3"/>
  </si>
  <si>
    <t>３．市民一人当たりの市税負担額及び支出負担額（税務課市税概要Ｐ14より）</t>
    <rPh sb="2" eb="4">
      <t>シミン</t>
    </rPh>
    <rPh sb="4" eb="6">
      <t>ヒトリ</t>
    </rPh>
    <rPh sb="6" eb="7">
      <t>ア</t>
    </rPh>
    <rPh sb="10" eb="12">
      <t>シゼイ</t>
    </rPh>
    <rPh sb="12" eb="14">
      <t>フタン</t>
    </rPh>
    <rPh sb="14" eb="15">
      <t>ガク</t>
    </rPh>
    <rPh sb="15" eb="16">
      <t>オヨ</t>
    </rPh>
    <rPh sb="17" eb="19">
      <t>シシュツ</t>
    </rPh>
    <rPh sb="19" eb="21">
      <t>フタン</t>
    </rPh>
    <rPh sb="21" eb="22">
      <t>ガク</t>
    </rPh>
    <rPh sb="23" eb="26">
      <t>ゼイムカ</t>
    </rPh>
    <rPh sb="26" eb="28">
      <t>シゼイ</t>
    </rPh>
    <rPh sb="28" eb="30">
      <t>ガイヨウ</t>
    </rPh>
    <phoneticPr fontId="3"/>
  </si>
  <si>
    <t>年</t>
    <rPh sb="0" eb="1">
      <t>ネン</t>
    </rPh>
    <phoneticPr fontId="3"/>
  </si>
  <si>
    <t>市税負担金</t>
    <rPh sb="0" eb="2">
      <t>シゼイ</t>
    </rPh>
    <rPh sb="2" eb="5">
      <t>フタンキン</t>
    </rPh>
    <phoneticPr fontId="3"/>
  </si>
  <si>
    <t>支出負担金</t>
    <rPh sb="0" eb="2">
      <t>シシュツ</t>
    </rPh>
    <rPh sb="2" eb="5">
      <t>フタンキン</t>
    </rPh>
    <phoneticPr fontId="3"/>
  </si>
  <si>
    <t>歳出</t>
    <rPh sb="0" eb="2">
      <t>サイシュツ</t>
    </rPh>
    <phoneticPr fontId="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</si>
  <si>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</si>
  <si>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介護保険</t>
    <rPh sb="0" eb="2">
      <t>カイゴ</t>
    </rPh>
    <rPh sb="2" eb="4">
      <t>ホケン</t>
    </rPh>
    <phoneticPr fontId="3"/>
  </si>
  <si>
    <t>西普天間区画整理</t>
    <rPh sb="0" eb="1">
      <t>ニシ</t>
    </rPh>
    <rPh sb="1" eb="4">
      <t>フテンマ</t>
    </rPh>
    <phoneticPr fontId="3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</si>
  <si>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3"/>
  </si>
  <si>
    <t>宇地泊第二区画整理</t>
    <rPh sb="0" eb="3">
      <t>ウチドマリ</t>
    </rPh>
    <rPh sb="3" eb="5">
      <t>ダイニ</t>
    </rPh>
    <rPh sb="5" eb="7">
      <t>クカク</t>
    </rPh>
    <rPh sb="7" eb="9">
      <t>セイリ</t>
    </rPh>
    <phoneticPr fontId="3"/>
  </si>
  <si>
    <t>佐真下第二区画整理</t>
    <rPh sb="0" eb="3">
      <t>サマシタ</t>
    </rPh>
    <rPh sb="3" eb="5">
      <t>ダイニ</t>
    </rPh>
    <rPh sb="5" eb="7">
      <t>クカク</t>
    </rPh>
    <rPh sb="7" eb="9">
      <t>セイリ</t>
    </rPh>
    <phoneticPr fontId="3"/>
  </si>
  <si>
    <t>令和5年</t>
    <phoneticPr fontId="3"/>
  </si>
  <si>
    <t>４．令和5年度特別会計決算額</t>
    <rPh sb="2" eb="4">
      <t>レイワ</t>
    </rPh>
    <rPh sb="5" eb="7">
      <t>ネンド</t>
    </rPh>
    <rPh sb="6" eb="7">
      <t>ド</t>
    </rPh>
    <rPh sb="7" eb="9">
      <t>トクベツ</t>
    </rPh>
    <rPh sb="9" eb="11">
      <t>カイケイ</t>
    </rPh>
    <rPh sb="11" eb="13">
      <t>ケッサン</t>
    </rPh>
    <rPh sb="13" eb="14">
      <t>ガク</t>
    </rPh>
    <phoneticPr fontId="3"/>
  </si>
  <si>
    <t>（市民のくらしと揃えたため）</t>
    <rPh sb="1" eb="3">
      <t>シミン</t>
    </rPh>
    <rPh sb="8" eb="9">
      <t>ソロ</t>
    </rPh>
    <phoneticPr fontId="3"/>
  </si>
  <si>
    <t>会 計 歳 入 歳 出 決 算 の 状 況</t>
    <phoneticPr fontId="3"/>
  </si>
  <si>
    <t xml:space="preserve">                       ８. 国 民 健 康 保 険 特 別</t>
    <rPh sb="26" eb="27">
      <t>クニ</t>
    </rPh>
    <rPh sb="28" eb="29">
      <t>タミ</t>
    </rPh>
    <rPh sb="30" eb="31">
      <t>ケン</t>
    </rPh>
    <rPh sb="32" eb="33">
      <t>ヤス</t>
    </rPh>
    <rPh sb="34" eb="35">
      <t>タモツ</t>
    </rPh>
    <rPh sb="36" eb="37">
      <t>ケン</t>
    </rPh>
    <rPh sb="38" eb="39">
      <t>トク</t>
    </rPh>
    <rPh sb="40" eb="41">
      <t>ベツ</t>
    </rPh>
    <phoneticPr fontId="3"/>
  </si>
  <si>
    <t>二 十 一 代</t>
    <phoneticPr fontId="3"/>
  </si>
  <si>
    <t>１．議 会 開 催 状 況</t>
  </si>
  <si>
    <t xml:space="preserve">      各年12月末現在(単位：人・回・日)</t>
  </si>
  <si>
    <t>令和6年</t>
  </si>
  <si>
    <t>令和7年</t>
  </si>
  <si>
    <t xml:space="preserve">    各年12月末現在(単位：件)</t>
  </si>
  <si>
    <t>適任</t>
  </si>
  <si>
    <t>※議案の「適任」の項目については令和５年より追加</t>
  </si>
  <si>
    <t>政進会</t>
    <rPh sb="0" eb="3">
      <t>セイシンカイ</t>
    </rPh>
    <phoneticPr fontId="2"/>
  </si>
  <si>
    <t>じのーんの風
立憲・社民</t>
  </si>
  <si>
    <t>無会派
(日本共産党)</t>
    <rPh sb="5" eb="10">
      <t>ニホンキョウサントウ</t>
    </rPh>
    <phoneticPr fontId="2"/>
  </si>
  <si>
    <t>４．年 齢 別 議 員 数</t>
  </si>
  <si>
    <t>各年12月末現在（単位：人）</t>
  </si>
  <si>
    <t>1</t>
  </si>
  <si>
    <t>６．一般会計予算及び決算額（その１）</t>
  </si>
  <si>
    <t>各年度末現在 (単位：千円・％)</t>
  </si>
  <si>
    <t>令和４年度</t>
  </si>
  <si>
    <t>令和５年度</t>
  </si>
  <si>
    <t>令和６年度</t>
  </si>
  <si>
    <t>環境性能割交付金</t>
  </si>
  <si>
    <t>令和6年度</t>
  </si>
  <si>
    <t>７．一般会計予算（歳出）性質別決算額</t>
  </si>
  <si>
    <t>各年度末現在(単位：円・％)</t>
  </si>
  <si>
    <t>令　　和　　4　　年　　度　</t>
  </si>
  <si>
    <t>令　　和　　5　年　　度　</t>
  </si>
  <si>
    <t>令　　和　　6　年　　度　</t>
  </si>
  <si>
    <t>令　　和　　6　　年　　度　</t>
  </si>
  <si>
    <t>９．後期高齢者医療</t>
  </si>
  <si>
    <t>特別会計歳入歳出決算の状況</t>
  </si>
  <si>
    <t>地域支援事業費</t>
  </si>
  <si>
    <t>保健福祉事業費</t>
  </si>
  <si>
    <t xml:space="preserve">         資料：介護長寿課</t>
  </si>
  <si>
    <t>１１．宇地泊第二地区土地区画整理事業特別会計予算額及び決算額</t>
  </si>
  <si>
    <t>使用料及び　手数料</t>
  </si>
  <si>
    <t>清算徴収金</t>
  </si>
  <si>
    <t>清算費</t>
  </si>
  <si>
    <t>令　和　5　年　度</t>
  </si>
  <si>
    <t>１４．水道事業会計予算及び決算額</t>
  </si>
  <si>
    <t>《収益的収入》</t>
  </si>
  <si>
    <t>注：税込額</t>
  </si>
  <si>
    <t>《収益的支出》</t>
  </si>
  <si>
    <t>《資本的収入》</t>
  </si>
  <si>
    <t xml:space="preserve">－ </t>
  </si>
  <si>
    <t>負担金</t>
  </si>
  <si>
    <t>《資本的支出》</t>
  </si>
  <si>
    <t>１５．下水道事業会計予算及び決算額</t>
  </si>
  <si>
    <t>下水道事業収益</t>
  </si>
  <si>
    <t xml:space="preserve"> 　 </t>
  </si>
  <si>
    <t>下水道事業費用</t>
  </si>
  <si>
    <t>負担金及び
分担金</t>
  </si>
  <si>
    <t>固定資産
購入費</t>
  </si>
  <si>
    <t>投資
その他の資産</t>
  </si>
  <si>
    <t>１６．目的別市債現在高の状況</t>
  </si>
  <si>
    <t>各年度末現在(単位:千円)</t>
  </si>
  <si>
    <t>資料：財政課・上下水道局・市街地整備課</t>
  </si>
  <si>
    <t>令和6年度末現在（単位：千円）</t>
    <rPh sb="0" eb="2">
      <t>レイワ</t>
    </rPh>
    <rPh sb="3" eb="4">
      <t>ネン</t>
    </rPh>
    <phoneticPr fontId="2"/>
  </si>
  <si>
    <t>１８．市　有　財　産</t>
  </si>
  <si>
    <t>各年度末現在(単位:㎡・千円・台数)</t>
  </si>
  <si>
    <t>土地</t>
  </si>
  <si>
    <t>建物</t>
  </si>
  <si>
    <t>有価証券</t>
  </si>
  <si>
    <t>出資（捐）金・寄託金</t>
  </si>
  <si>
    <t>物品</t>
  </si>
  <si>
    <t>債権</t>
  </si>
  <si>
    <t>資金積立基金</t>
  </si>
  <si>
    <t>資金運用基金</t>
  </si>
  <si>
    <t>　注：物品は、1品100万以上のものとする</t>
  </si>
  <si>
    <t>資料：歳入歳出決算書</t>
  </si>
  <si>
    <t>１９．市　税　の　決　算　額</t>
  </si>
  <si>
    <t>２０．無 料 法 律 相 談 受 付 件 数</t>
  </si>
  <si>
    <t>各年度末現在(単位：件)</t>
  </si>
  <si>
    <t>不動産売買</t>
  </si>
  <si>
    <t>借地借家</t>
  </si>
  <si>
    <t>相続</t>
  </si>
  <si>
    <t>離婚</t>
  </si>
  <si>
    <t>身上</t>
  </si>
  <si>
    <t>損害賠償</t>
  </si>
  <si>
    <t>金銭</t>
  </si>
  <si>
    <t>サラ金</t>
  </si>
  <si>
    <t>契約</t>
  </si>
  <si>
    <t>相隣</t>
  </si>
  <si>
    <t>登記</t>
  </si>
  <si>
    <t>戸籍</t>
  </si>
  <si>
    <t>資料：生活安全課</t>
  </si>
  <si>
    <t>２１．消 費 相 談 受 付 件 数</t>
  </si>
  <si>
    <t>令和7年12月末現在</t>
  </si>
  <si>
    <t>令和7年12月末現在</t>
    <phoneticPr fontId="3"/>
  </si>
  <si>
    <t>令和7年12月末現在</t>
    <rPh sb="0" eb="2">
      <t>レイワ</t>
    </rPh>
    <rPh sb="3" eb="4">
      <t>ネン</t>
    </rPh>
    <rPh sb="4" eb="5">
      <t>ガンネン</t>
    </rPh>
    <rPh sb="6" eb="7">
      <t>ガツ</t>
    </rPh>
    <rPh sb="7" eb="8">
      <t>マツ</t>
    </rPh>
    <rPh sb="8" eb="10">
      <t>ゲンザイ</t>
    </rPh>
    <phoneticPr fontId="2"/>
  </si>
  <si>
    <t>令和7年4月1日現在（単位：人）</t>
    <phoneticPr fontId="3"/>
  </si>
  <si>
    <t>プロジェクト推進室</t>
    <rPh sb="6" eb="8">
      <t>スイシン</t>
    </rPh>
    <rPh sb="8" eb="9">
      <t>シツ</t>
    </rPh>
    <phoneticPr fontId="3"/>
  </si>
  <si>
    <t>財政課</t>
    <rPh sb="0" eb="3">
      <t>ザイセイカ</t>
    </rPh>
    <phoneticPr fontId="3"/>
  </si>
  <si>
    <t>◎</t>
    <phoneticPr fontId="3"/>
  </si>
  <si>
    <t>保護課</t>
    <phoneticPr fontId="3"/>
  </si>
  <si>
    <t>こども部</t>
    <rPh sb="3" eb="4">
      <t>ブ</t>
    </rPh>
    <phoneticPr fontId="3"/>
  </si>
  <si>
    <t>保育こども園課</t>
    <rPh sb="0" eb="2">
      <t>ホイク</t>
    </rPh>
    <rPh sb="5" eb="6">
      <t>エン</t>
    </rPh>
    <rPh sb="6" eb="7">
      <t>カ</t>
    </rPh>
    <phoneticPr fontId="3"/>
  </si>
  <si>
    <t>こども家庭課</t>
    <rPh sb="3" eb="5">
      <t>カテイ</t>
    </rPh>
    <rPh sb="5" eb="6">
      <t>カ</t>
    </rPh>
    <phoneticPr fontId="3"/>
  </si>
  <si>
    <t>（ 令 和 ６ 年 度 ）</t>
    <rPh sb="2" eb="3">
      <t>レイ</t>
    </rPh>
    <rPh sb="4" eb="5">
      <t>カズ</t>
    </rPh>
    <rPh sb="8" eb="9">
      <t>ネン</t>
    </rPh>
    <rPh sb="10" eb="11">
      <t>ド</t>
    </rPh>
    <phoneticPr fontId="3"/>
  </si>
  <si>
    <t>４．特 別 会 計 歳 出 決 算 額 （令 和 6 年 度）</t>
    <rPh sb="2" eb="3">
      <t>トク</t>
    </rPh>
    <rPh sb="4" eb="5">
      <t>ベツ</t>
    </rPh>
    <rPh sb="6" eb="7">
      <t>カイ</t>
    </rPh>
    <rPh sb="8" eb="9">
      <t>ケイ</t>
    </rPh>
    <rPh sb="10" eb="11">
      <t>トシ</t>
    </rPh>
    <rPh sb="12" eb="13">
      <t>デ</t>
    </rPh>
    <rPh sb="14" eb="15">
      <t>ケツ</t>
    </rPh>
    <rPh sb="16" eb="17">
      <t>ザン</t>
    </rPh>
    <rPh sb="18" eb="19">
      <t>ガク</t>
    </rPh>
    <phoneticPr fontId="3"/>
  </si>
  <si>
    <t>１．令和６年度一般会計決算額</t>
    <rPh sb="7" eb="9">
      <t>イッパン</t>
    </rPh>
    <rPh sb="9" eb="11">
      <t>カイケイ</t>
    </rPh>
    <rPh sb="11" eb="13">
      <t>ケッサン</t>
    </rPh>
    <rPh sb="13" eb="14">
      <t>ガク</t>
    </rPh>
    <phoneticPr fontId="3"/>
  </si>
  <si>
    <t>令和6年</t>
    <phoneticPr fontId="3"/>
  </si>
  <si>
    <t>(令和6年度)</t>
    <rPh sb="1" eb="3">
      <t>レイワ</t>
    </rPh>
    <rPh sb="4" eb="6">
      <t>ネンド</t>
    </rPh>
    <rPh sb="5" eb="6">
      <t>ド</t>
    </rPh>
    <phoneticPr fontId="3"/>
  </si>
  <si>
    <t>市税収入額の14949057÷</t>
    <phoneticPr fontId="3"/>
  </si>
  <si>
    <t>３月時点の人口100032人</t>
    <rPh sb="1" eb="2">
      <t>ガツ</t>
    </rPh>
    <rPh sb="2" eb="4">
      <t>ジテン</t>
    </rPh>
    <rPh sb="5" eb="7">
      <t>ジンコウ</t>
    </rPh>
    <rPh sb="13" eb="14">
      <t>ニン</t>
    </rPh>
    <phoneticPr fontId="3"/>
  </si>
  <si>
    <t>令　和　6　年　度</t>
    <phoneticPr fontId="3"/>
  </si>
  <si>
    <t>5　　年　　度</t>
    <rPh sb="3" eb="4">
      <t>ネン</t>
    </rPh>
    <rPh sb="6" eb="7">
      <t>ド</t>
    </rPh>
    <phoneticPr fontId="3"/>
  </si>
  <si>
    <t>　　　令　　和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</si>
</sst>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 * #,##0_ ;_ * \-#,##0_ ;_ * &quot;-&quot;_ ;_ @_ "/>
    <numFmt numFmtId="176" formatCode="#,##0\ "/>
    <numFmt numFmtId="177" formatCode="#,##0.0\ "/>
    <numFmt numFmtId="178" formatCode="#,##0.00\ "/>
    <numFmt numFmtId="179" formatCode="0.0_ "/>
    <numFmt numFmtId="180" formatCode="0.0_);[Red]\(0.0\)"/>
    <numFmt numFmtId="181" formatCode="#,##0_ "/>
    <numFmt numFmtId="182" formatCode="#,##0.0_ "/>
    <numFmt numFmtId="183" formatCode="#,##0\ \ "/>
    <numFmt numFmtId="184" formatCode="#,##0.0"/>
    <numFmt numFmtId="185" formatCode="0.00_ "/>
    <numFmt numFmtId="186" formatCode="#,##0\ ;&quot;△ &quot;#,##0\ "/>
    <numFmt numFmtId="187" formatCode="#,##0.0\ ;&quot;△ &quot;#,##0.0\ "/>
    <numFmt numFmtId="188" formatCode="#,##0.00\ ;&quot;△ &quot;#,##0.00\ "/>
    <numFmt numFmtId="189" formatCode="0.0;&quot;△ &quot;0.0"/>
    <numFmt numFmtId="190" formatCode="#,##0;&quot;△ &quot;#,##0"/>
    <numFmt numFmtId="191" formatCode="0.00;&quot;△ &quot;0.00"/>
    <numFmt numFmtId="192" formatCode="#,##0.00;&quot;△ &quot;#,##0.00"/>
    <numFmt numFmtId="193" formatCode="#,##0.0;&quot;△ &quot;#,##0.0"/>
    <numFmt numFmtId="194" formatCode="#,##0\ ;&quot;△&quot;#,##0\ \ \ "/>
    <numFmt numFmtId="195" formatCode="#,##0;&quot;△&quot;#,##0\ \ "/>
    <numFmt numFmtId="196" formatCode="0.0"/>
    <numFmt numFmtId="197" formatCode="\(&quot;市&quot;&quot;長&quot;General&quot;代&quot;\)"/>
    <numFmt numFmtId="198" formatCode="0_);[Red]\(0\)"/>
    <numFmt numFmtId="199" formatCode="#,##0.000000;[Red]\-#,##0.000000"/>
    <numFmt numFmtId="200" formatCode="0.0%"/>
    <numFmt numFmtId="201" formatCode="#,##0.0;[Red]\-#,##0.0"/>
    <numFmt numFmtId="202" formatCode="#,##0.00000;[Red]\-#,##0.00000"/>
    <numFmt numFmtId="203" formatCode="#,##0.00000_ "/>
    <numFmt numFmtId="204" formatCode="#,##0_);[Red]\(#,##0\)"/>
    <numFmt numFmtId="205" formatCode="#,##0.00_ ;[Red]\-#,##0.00\ "/>
    <numFmt numFmtId="206" formatCode="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rgb="FF969696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1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5" fillId="0" borderId="0" xfId="0" applyFont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distributed" textRotation="255"/>
    </xf>
    <xf numFmtId="0" fontId="5" fillId="0" borderId="21" xfId="0" applyFont="1" applyBorder="1" applyAlignment="1">
      <alignment horizontal="center" vertical="distributed" textRotation="255"/>
    </xf>
    <xf numFmtId="0" fontId="5" fillId="0" borderId="22" xfId="0" applyFont="1" applyBorder="1" applyAlignment="1">
      <alignment horizontal="center" vertical="distributed" textRotation="255"/>
    </xf>
    <xf numFmtId="0" fontId="6" fillId="0" borderId="10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8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distributed" vertical="center" justifyLastLine="1"/>
    </xf>
    <xf numFmtId="0" fontId="12" fillId="0" borderId="48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9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distributed" vertical="center" justifyLastLine="1"/>
    </xf>
    <xf numFmtId="49" fontId="12" fillId="0" borderId="12" xfId="0" applyNumberFormat="1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distributed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6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6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 indent="1" shrinkToFit="1"/>
    </xf>
    <xf numFmtId="0" fontId="5" fillId="0" borderId="70" xfId="0" applyFont="1" applyBorder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distributed" vertical="center" indent="1" shrinkToFit="1"/>
    </xf>
    <xf numFmtId="0" fontId="5" fillId="0" borderId="4" xfId="0" applyFont="1" applyBorder="1" applyAlignment="1">
      <alignment horizontal="left" vertical="center" indent="1" shrinkToFit="1"/>
    </xf>
    <xf numFmtId="0" fontId="5" fillId="0" borderId="72" xfId="0" applyFont="1" applyBorder="1" applyAlignment="1">
      <alignment vertical="center" wrapText="1"/>
    </xf>
    <xf numFmtId="0" fontId="14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indent="1"/>
    </xf>
    <xf numFmtId="0" fontId="5" fillId="0" borderId="0" xfId="0" applyFont="1" applyAlignment="1">
      <alignment horizontal="distributed" vertical="center" indent="1" shrinkToFi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/>
    </xf>
    <xf numFmtId="0" fontId="5" fillId="0" borderId="66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76" fontId="6" fillId="0" borderId="49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2" borderId="83" xfId="0" applyNumberFormat="1" applyFont="1" applyFill="1" applyBorder="1" applyAlignment="1">
      <alignment vertical="center"/>
    </xf>
    <xf numFmtId="176" fontId="6" fillId="0" borderId="83" xfId="0" applyNumberFormat="1" applyFont="1" applyBorder="1" applyAlignment="1">
      <alignment vertical="center"/>
    </xf>
    <xf numFmtId="177" fontId="6" fillId="0" borderId="84" xfId="0" applyNumberFormat="1" applyFont="1" applyBorder="1" applyAlignment="1">
      <alignment vertical="center"/>
    </xf>
    <xf numFmtId="179" fontId="6" fillId="0" borderId="85" xfId="0" applyNumberFormat="1" applyFont="1" applyBorder="1" applyAlignment="1">
      <alignment vertical="center"/>
    </xf>
    <xf numFmtId="0" fontId="6" fillId="0" borderId="64" xfId="0" applyFont="1" applyBorder="1" applyAlignment="1">
      <alignment horizontal="right" vertical="center"/>
    </xf>
    <xf numFmtId="179" fontId="6" fillId="0" borderId="59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0" fontId="6" fillId="0" borderId="66" xfId="0" applyFont="1" applyBorder="1" applyAlignment="1">
      <alignment horizontal="right" vertical="center"/>
    </xf>
    <xf numFmtId="179" fontId="6" fillId="0" borderId="13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6" fillId="0" borderId="74" xfId="0" applyFont="1" applyBorder="1" applyAlignment="1">
      <alignment vertical="center"/>
    </xf>
    <xf numFmtId="180" fontId="6" fillId="0" borderId="67" xfId="0" applyNumberFormat="1" applyFont="1" applyBorder="1" applyAlignment="1">
      <alignment horizontal="right" vertical="center"/>
    </xf>
    <xf numFmtId="176" fontId="1" fillId="0" borderId="0" xfId="0" applyNumberFormat="1" applyFont="1"/>
    <xf numFmtId="180" fontId="5" fillId="0" borderId="0" xfId="0" applyNumberFormat="1" applyFont="1"/>
    <xf numFmtId="176" fontId="6" fillId="0" borderId="84" xfId="0" applyNumberFormat="1" applyFont="1" applyBorder="1" applyAlignment="1">
      <alignment vertical="center"/>
    </xf>
    <xf numFmtId="180" fontId="6" fillId="0" borderId="85" xfId="0" applyNumberFormat="1" applyFont="1" applyBorder="1" applyAlignment="1">
      <alignment vertical="center"/>
    </xf>
    <xf numFmtId="176" fontId="5" fillId="0" borderId="0" xfId="0" applyNumberFormat="1" applyFont="1"/>
    <xf numFmtId="0" fontId="1" fillId="0" borderId="66" xfId="0" applyFont="1" applyBorder="1" applyAlignment="1">
      <alignment horizontal="right" vertical="center"/>
    </xf>
    <xf numFmtId="180" fontId="6" fillId="0" borderId="13" xfId="0" applyNumberFormat="1" applyFont="1" applyBorder="1" applyAlignment="1">
      <alignment vertical="center"/>
    </xf>
    <xf numFmtId="180" fontId="1" fillId="0" borderId="0" xfId="0" applyNumberFormat="1" applyFont="1"/>
    <xf numFmtId="0" fontId="1" fillId="0" borderId="74" xfId="0" applyFont="1" applyBorder="1" applyAlignment="1">
      <alignment horizontal="right" vertical="center"/>
    </xf>
    <xf numFmtId="180" fontId="6" fillId="0" borderId="9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21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/>
    </xf>
    <xf numFmtId="181" fontId="6" fillId="0" borderId="5" xfId="0" applyNumberFormat="1" applyFont="1" applyBorder="1" applyAlignment="1">
      <alignment vertical="center"/>
    </xf>
    <xf numFmtId="182" fontId="6" fillId="0" borderId="5" xfId="0" applyNumberFormat="1" applyFont="1" applyBorder="1" applyAlignment="1">
      <alignment vertical="center"/>
    </xf>
    <xf numFmtId="181" fontId="6" fillId="2" borderId="5" xfId="0" applyNumberFormat="1" applyFont="1" applyFill="1" applyBorder="1" applyAlignment="1">
      <alignment vertical="center"/>
    </xf>
    <xf numFmtId="182" fontId="6" fillId="0" borderId="18" xfId="0" applyNumberFormat="1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181" fontId="6" fillId="0" borderId="12" xfId="2" applyNumberFormat="1" applyFont="1" applyFill="1" applyBorder="1" applyAlignment="1">
      <alignment vertical="center"/>
    </xf>
    <xf numFmtId="182" fontId="6" fillId="0" borderId="12" xfId="2" applyNumberFormat="1" applyFont="1" applyFill="1" applyBorder="1" applyAlignment="1">
      <alignment vertical="center"/>
    </xf>
    <xf numFmtId="181" fontId="6" fillId="0" borderId="11" xfId="2" applyNumberFormat="1" applyFont="1" applyFill="1" applyBorder="1" applyAlignment="1">
      <alignment vertical="center"/>
    </xf>
    <xf numFmtId="182" fontId="6" fillId="0" borderId="11" xfId="2" applyNumberFormat="1" applyFont="1" applyFill="1" applyBorder="1" applyAlignment="1">
      <alignment vertical="center"/>
    </xf>
    <xf numFmtId="182" fontId="6" fillId="0" borderId="13" xfId="2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81" fontId="6" fillId="0" borderId="8" xfId="2" applyNumberFormat="1" applyFont="1" applyFill="1" applyBorder="1" applyAlignment="1">
      <alignment vertical="center"/>
    </xf>
    <xf numFmtId="182" fontId="6" fillId="0" borderId="8" xfId="2" applyNumberFormat="1" applyFont="1" applyFill="1" applyBorder="1" applyAlignment="1">
      <alignment vertical="center"/>
    </xf>
    <xf numFmtId="181" fontId="6" fillId="0" borderId="7" xfId="2" applyNumberFormat="1" applyFont="1" applyFill="1" applyBorder="1" applyAlignment="1">
      <alignment vertical="center"/>
    </xf>
    <xf numFmtId="182" fontId="6" fillId="0" borderId="7" xfId="2" applyNumberFormat="1" applyFont="1" applyFill="1" applyBorder="1" applyAlignment="1">
      <alignment vertical="center"/>
    </xf>
    <xf numFmtId="182" fontId="6" fillId="0" borderId="9" xfId="2" applyNumberFormat="1" applyFont="1" applyFill="1" applyBorder="1" applyAlignment="1">
      <alignment vertical="center"/>
    </xf>
    <xf numFmtId="181" fontId="1" fillId="0" borderId="0" xfId="0" applyNumberFormat="1" applyFont="1"/>
    <xf numFmtId="38" fontId="4" fillId="0" borderId="0" xfId="2" applyFont="1" applyFill="1" applyAlignment="1">
      <alignment horizontal="right" vertical="center"/>
    </xf>
    <xf numFmtId="38" fontId="5" fillId="0" borderId="95" xfId="2" applyFont="1" applyFill="1" applyBorder="1" applyAlignment="1">
      <alignment horizontal="distributed" vertical="center" justifyLastLine="1"/>
    </xf>
    <xf numFmtId="38" fontId="5" fillId="0" borderId="53" xfId="2" applyFont="1" applyFill="1" applyBorder="1" applyAlignment="1">
      <alignment horizontal="distributed" vertical="center" justifyLastLine="1"/>
    </xf>
    <xf numFmtId="38" fontId="6" fillId="0" borderId="93" xfId="2" applyFont="1" applyFill="1" applyBorder="1" applyAlignment="1">
      <alignment horizontal="right" vertical="center"/>
    </xf>
    <xf numFmtId="38" fontId="6" fillId="2" borderId="18" xfId="2" applyFont="1" applyFill="1" applyBorder="1" applyAlignment="1">
      <alignment horizontal="right" vertical="center"/>
    </xf>
    <xf numFmtId="38" fontId="6" fillId="0" borderId="23" xfId="2" applyFont="1" applyFill="1" applyBorder="1" applyAlignment="1">
      <alignment horizontal="right" vertical="center"/>
    </xf>
    <xf numFmtId="38" fontId="6" fillId="0" borderId="13" xfId="2" applyFont="1" applyFill="1" applyBorder="1" applyAlignment="1">
      <alignment horizontal="right" vertical="center"/>
    </xf>
    <xf numFmtId="0" fontId="5" fillId="2" borderId="59" xfId="0" applyFont="1" applyFill="1" applyBorder="1" applyAlignment="1">
      <alignment horizontal="distributed" vertical="center"/>
    </xf>
    <xf numFmtId="38" fontId="6" fillId="0" borderId="61" xfId="2" applyFont="1" applyFill="1" applyBorder="1" applyAlignment="1">
      <alignment horizontal="right" vertical="center"/>
    </xf>
    <xf numFmtId="0" fontId="5" fillId="0" borderId="13" xfId="0" applyFont="1" applyBorder="1" applyAlignment="1">
      <alignment horizontal="distributed" vertical="center"/>
    </xf>
    <xf numFmtId="183" fontId="6" fillId="0" borderId="23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2" borderId="13" xfId="0" applyFont="1" applyFill="1" applyBorder="1" applyAlignment="1">
      <alignment horizontal="distributed" vertical="center"/>
    </xf>
    <xf numFmtId="38" fontId="1" fillId="0" borderId="0" xfId="0" applyNumberFormat="1" applyFont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/>
    </xf>
    <xf numFmtId="0" fontId="5" fillId="0" borderId="56" xfId="0" applyFont="1" applyBorder="1" applyAlignment="1">
      <alignment horizontal="distributed" vertical="center"/>
    </xf>
    <xf numFmtId="38" fontId="6" fillId="0" borderId="63" xfId="2" applyFont="1" applyFill="1" applyBorder="1" applyAlignment="1">
      <alignment horizontal="right" vertical="center"/>
    </xf>
    <xf numFmtId="38" fontId="6" fillId="2" borderId="13" xfId="2" applyFont="1" applyFill="1" applyBorder="1" applyAlignment="1">
      <alignment horizontal="right" vertical="center"/>
    </xf>
    <xf numFmtId="38" fontId="6" fillId="2" borderId="59" xfId="2" applyFont="1" applyFill="1" applyBorder="1" applyAlignment="1">
      <alignment horizontal="right" vertical="center"/>
    </xf>
    <xf numFmtId="0" fontId="5" fillId="0" borderId="66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 shrinkToFit="1"/>
    </xf>
    <xf numFmtId="38" fontId="6" fillId="0" borderId="23" xfId="2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74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distributed" vertical="center"/>
    </xf>
    <xf numFmtId="38" fontId="6" fillId="0" borderId="24" xfId="2" applyFont="1" applyFill="1" applyBorder="1" applyAlignment="1">
      <alignment horizontal="right" vertical="center"/>
    </xf>
    <xf numFmtId="38" fontId="1" fillId="0" borderId="0" xfId="2" applyFont="1" applyFill="1"/>
    <xf numFmtId="0" fontId="5" fillId="0" borderId="4" xfId="0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38" fontId="6" fillId="0" borderId="73" xfId="2" applyFont="1" applyFill="1" applyBorder="1" applyAlignment="1">
      <alignment horizontal="right" vertical="center"/>
    </xf>
    <xf numFmtId="38" fontId="6" fillId="0" borderId="4" xfId="2" applyFont="1" applyFill="1" applyBorder="1" applyAlignment="1">
      <alignment horizontal="right" vertical="center"/>
    </xf>
    <xf numFmtId="0" fontId="5" fillId="0" borderId="66" xfId="0" applyFont="1" applyBorder="1" applyAlignment="1">
      <alignment vertical="center"/>
    </xf>
    <xf numFmtId="38" fontId="6" fillId="0" borderId="66" xfId="2" applyFont="1" applyFill="1" applyBorder="1" applyAlignment="1">
      <alignment horizontal="right" vertical="center"/>
    </xf>
    <xf numFmtId="38" fontId="6" fillId="0" borderId="12" xfId="2" applyFont="1" applyFill="1" applyBorder="1" applyAlignment="1">
      <alignment horizontal="right" vertical="center"/>
    </xf>
    <xf numFmtId="0" fontId="4" fillId="0" borderId="66" xfId="0" applyFont="1" applyBorder="1" applyAlignment="1">
      <alignment horizontal="center" vertical="center"/>
    </xf>
    <xf numFmtId="0" fontId="10" fillId="0" borderId="74" xfId="0" applyFont="1" applyBorder="1" applyAlignment="1">
      <alignment vertical="center"/>
    </xf>
    <xf numFmtId="38" fontId="6" fillId="0" borderId="47" xfId="2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horizontal="right" vertical="center"/>
    </xf>
    <xf numFmtId="38" fontId="5" fillId="0" borderId="0" xfId="0" applyNumberFormat="1" applyFont="1"/>
    <xf numFmtId="38" fontId="1" fillId="0" borderId="0" xfId="0" applyNumberFormat="1" applyFont="1"/>
    <xf numFmtId="183" fontId="6" fillId="0" borderId="11" xfId="0" applyNumberFormat="1" applyFont="1" applyBorder="1" applyAlignment="1">
      <alignment horizontal="right" vertical="center"/>
    </xf>
    <xf numFmtId="183" fontId="6" fillId="0" borderId="12" xfId="0" applyNumberFormat="1" applyFont="1" applyBorder="1" applyAlignment="1">
      <alignment horizontal="right" vertical="center"/>
    </xf>
    <xf numFmtId="184" fontId="6" fillId="0" borderId="0" xfId="0" applyNumberFormat="1" applyFont="1" applyAlignment="1">
      <alignment horizontal="right" vertical="center" indent="1"/>
    </xf>
    <xf numFmtId="183" fontId="6" fillId="0" borderId="49" xfId="0" applyNumberFormat="1" applyFont="1" applyBorder="1" applyAlignment="1">
      <alignment horizontal="right" vertical="center"/>
    </xf>
    <xf numFmtId="184" fontId="6" fillId="0" borderId="12" xfId="0" applyNumberFormat="1" applyFont="1" applyBorder="1" applyAlignment="1">
      <alignment horizontal="right" vertical="center" indent="1"/>
    </xf>
    <xf numFmtId="183" fontId="6" fillId="0" borderId="55" xfId="0" applyNumberFormat="1" applyFont="1" applyBorder="1" applyAlignment="1">
      <alignment horizontal="right" vertical="center"/>
    </xf>
    <xf numFmtId="184" fontId="6" fillId="0" borderId="55" xfId="0" applyNumberFormat="1" applyFont="1" applyBorder="1" applyAlignment="1">
      <alignment horizontal="right" vertical="center" indent="1"/>
    </xf>
    <xf numFmtId="183" fontId="6" fillId="2" borderId="87" xfId="0" applyNumberFormat="1" applyFont="1" applyFill="1" applyBorder="1" applyAlignment="1">
      <alignment horizontal="right" vertical="center"/>
    </xf>
    <xf numFmtId="183" fontId="6" fillId="0" borderId="58" xfId="0" applyNumberFormat="1" applyFont="1" applyBorder="1" applyAlignment="1">
      <alignment horizontal="right" vertical="center"/>
    </xf>
    <xf numFmtId="179" fontId="6" fillId="0" borderId="59" xfId="0" applyNumberFormat="1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180" fontId="6" fillId="0" borderId="59" xfId="0" applyNumberFormat="1" applyFont="1" applyBorder="1" applyAlignment="1">
      <alignment horizontal="right" vertical="center"/>
    </xf>
    <xf numFmtId="180" fontId="6" fillId="0" borderId="13" xfId="0" applyNumberFormat="1" applyFont="1" applyBorder="1" applyAlignment="1">
      <alignment horizontal="right" vertical="center"/>
    </xf>
    <xf numFmtId="179" fontId="1" fillId="0" borderId="0" xfId="0" applyNumberFormat="1" applyFont="1"/>
    <xf numFmtId="0" fontId="5" fillId="0" borderId="74" xfId="0" applyFont="1" applyBorder="1" applyAlignment="1">
      <alignment horizontal="right" vertical="center"/>
    </xf>
    <xf numFmtId="180" fontId="6" fillId="0" borderId="9" xfId="0" applyNumberFormat="1" applyFont="1" applyBorder="1" applyAlignment="1">
      <alignment horizontal="right" vertical="center"/>
    </xf>
    <xf numFmtId="183" fontId="5" fillId="0" borderId="0" xfId="0" applyNumberFormat="1" applyFont="1"/>
    <xf numFmtId="185" fontId="5" fillId="0" borderId="0" xfId="0" applyNumberFormat="1" applyFont="1" applyAlignment="1">
      <alignment vertical="center"/>
    </xf>
    <xf numFmtId="38" fontId="4" fillId="0" borderId="0" xfId="2" applyFont="1" applyFill="1" applyAlignment="1">
      <alignment horizontal="right"/>
    </xf>
    <xf numFmtId="0" fontId="17" fillId="0" borderId="31" xfId="0" applyFont="1" applyBorder="1" applyAlignment="1">
      <alignment horizontal="distributed" vertical="center" justifyLastLine="1"/>
    </xf>
    <xf numFmtId="0" fontId="17" fillId="0" borderId="21" xfId="0" applyFont="1" applyBorder="1" applyAlignment="1">
      <alignment horizontal="center" vertical="center"/>
    </xf>
    <xf numFmtId="38" fontId="17" fillId="0" borderId="21" xfId="2" applyFont="1" applyFill="1" applyBorder="1" applyAlignment="1">
      <alignment horizontal="distributed" vertical="center" justifyLastLine="1"/>
    </xf>
    <xf numFmtId="0" fontId="17" fillId="0" borderId="21" xfId="0" applyFont="1" applyBorder="1" applyAlignment="1">
      <alignment horizontal="distributed" vertical="center" justifyLastLine="1"/>
    </xf>
    <xf numFmtId="0" fontId="17" fillId="0" borderId="22" xfId="0" applyFont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10" fillId="0" borderId="66" xfId="0" applyFont="1" applyBorder="1" applyAlignment="1">
      <alignment horizontal="distributed" vertical="center"/>
    </xf>
    <xf numFmtId="186" fontId="6" fillId="0" borderId="11" xfId="0" applyNumberFormat="1" applyFont="1" applyBorder="1" applyAlignment="1">
      <alignment horizontal="right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4" xfId="0" applyNumberFormat="1" applyFont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187" fontId="6" fillId="0" borderId="4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6" fontId="6" fillId="2" borderId="12" xfId="0" applyNumberFormat="1" applyFont="1" applyFill="1" applyBorder="1" applyAlignment="1">
      <alignment horizontal="right" vertical="center"/>
    </xf>
    <xf numFmtId="179" fontId="6" fillId="0" borderId="60" xfId="0" applyNumberFormat="1" applyFont="1" applyBorder="1" applyAlignment="1">
      <alignment horizontal="right" vertical="center"/>
    </xf>
    <xf numFmtId="0" fontId="7" fillId="0" borderId="66" xfId="0" applyFont="1" applyBorder="1" applyAlignment="1">
      <alignment horizontal="right" vertical="center"/>
    </xf>
    <xf numFmtId="0" fontId="10" fillId="0" borderId="60" xfId="0" applyFont="1" applyBorder="1" applyAlignment="1">
      <alignment horizontal="distributed" vertical="center"/>
    </xf>
    <xf numFmtId="187" fontId="6" fillId="0" borderId="12" xfId="0" applyNumberFormat="1" applyFont="1" applyBorder="1" applyAlignment="1">
      <alignment horizontal="right" vertical="center"/>
    </xf>
    <xf numFmtId="179" fontId="6" fillId="2" borderId="12" xfId="0" applyNumberFormat="1" applyFont="1" applyFill="1" applyBorder="1" applyAlignment="1">
      <alignment horizontal="right" vertical="center"/>
    </xf>
    <xf numFmtId="187" fontId="6" fillId="0" borderId="11" xfId="0" applyNumberFormat="1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10" fillId="0" borderId="67" xfId="0" applyFont="1" applyBorder="1" applyAlignment="1">
      <alignment horizontal="distributed" vertical="center"/>
    </xf>
    <xf numFmtId="179" fontId="6" fillId="0" borderId="8" xfId="0" applyNumberFormat="1" applyFont="1" applyBorder="1" applyAlignment="1">
      <alignment horizontal="right" vertical="center"/>
    </xf>
    <xf numFmtId="38" fontId="6" fillId="0" borderId="1" xfId="2" applyFont="1" applyFill="1" applyBorder="1" applyAlignment="1">
      <alignment horizontal="right" vertical="center"/>
    </xf>
    <xf numFmtId="187" fontId="6" fillId="0" borderId="8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188" fontId="17" fillId="0" borderId="31" xfId="0" applyNumberFormat="1" applyFont="1" applyBorder="1" applyAlignment="1">
      <alignment horizontal="distributed" vertical="center" justifyLastLine="1"/>
    </xf>
    <xf numFmtId="188" fontId="17" fillId="0" borderId="21" xfId="0" applyNumberFormat="1" applyFont="1" applyBorder="1" applyAlignment="1">
      <alignment horizontal="distributed" vertical="center" justifyLastLine="1"/>
    </xf>
    <xf numFmtId="186" fontId="6" fillId="0" borderId="11" xfId="2" applyNumberFormat="1" applyFont="1" applyFill="1" applyBorder="1" applyAlignment="1">
      <alignment horizontal="right" vertical="center"/>
    </xf>
    <xf numFmtId="186" fontId="6" fillId="2" borderId="12" xfId="2" applyNumberFormat="1" applyFont="1" applyFill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86" fontId="6" fillId="0" borderId="7" xfId="2" applyNumberFormat="1" applyFont="1" applyFill="1" applyBorder="1" applyAlignment="1">
      <alignment horizontal="right" vertical="center"/>
    </xf>
    <xf numFmtId="0" fontId="5" fillId="0" borderId="15" xfId="0" applyFont="1" applyBorder="1"/>
    <xf numFmtId="179" fontId="6" fillId="2" borderId="8" xfId="0" applyNumberFormat="1" applyFont="1" applyFill="1" applyBorder="1" applyAlignment="1">
      <alignment horizontal="right" vertical="center"/>
    </xf>
    <xf numFmtId="179" fontId="6" fillId="0" borderId="67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6" fillId="0" borderId="11" xfId="2" applyFont="1" applyFill="1" applyBorder="1" applyAlignment="1">
      <alignment vertical="center"/>
    </xf>
    <xf numFmtId="189" fontId="16" fillId="0" borderId="23" xfId="0" applyNumberFormat="1" applyFont="1" applyBorder="1" applyAlignment="1">
      <alignment horizontal="right" vertical="center"/>
    </xf>
    <xf numFmtId="38" fontId="16" fillId="0" borderId="12" xfId="2" applyFont="1" applyFill="1" applyBorder="1" applyAlignment="1">
      <alignment horizontal="right" vertical="center"/>
    </xf>
    <xf numFmtId="189" fontId="16" fillId="0" borderId="12" xfId="0" applyNumberFormat="1" applyFont="1" applyBorder="1" applyAlignment="1">
      <alignment horizontal="right" vertical="center"/>
    </xf>
    <xf numFmtId="38" fontId="16" fillId="2" borderId="11" xfId="2" applyFont="1" applyFill="1" applyBorder="1" applyAlignment="1">
      <alignment vertical="center"/>
    </xf>
    <xf numFmtId="189" fontId="16" fillId="0" borderId="13" xfId="0" applyNumberFormat="1" applyFont="1" applyBorder="1" applyAlignment="1">
      <alignment horizontal="right" vertical="center"/>
    </xf>
    <xf numFmtId="38" fontId="16" fillId="0" borderId="12" xfId="2" applyFont="1" applyFill="1" applyBorder="1" applyAlignment="1">
      <alignment vertical="center"/>
    </xf>
    <xf numFmtId="190" fontId="16" fillId="0" borderId="0" xfId="2" applyNumberFormat="1" applyFont="1" applyFill="1" applyBorder="1" applyAlignment="1">
      <alignment vertical="center"/>
    </xf>
    <xf numFmtId="191" fontId="16" fillId="0" borderId="0" xfId="0" applyNumberFormat="1" applyFont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0" fontId="10" fillId="0" borderId="60" xfId="0" applyFont="1" applyBorder="1" applyAlignment="1">
      <alignment horizontal="distributed" vertical="center" wrapText="1"/>
    </xf>
    <xf numFmtId="0" fontId="10" fillId="0" borderId="60" xfId="0" applyFont="1" applyBorder="1" applyAlignment="1">
      <alignment horizontal="distributed" vertical="center" shrinkToFit="1"/>
    </xf>
    <xf numFmtId="0" fontId="10" fillId="0" borderId="60" xfId="0" applyFont="1" applyBorder="1" applyAlignment="1">
      <alignment horizontal="distributed" vertical="center" wrapText="1" shrinkToFit="1"/>
    </xf>
    <xf numFmtId="38" fontId="16" fillId="0" borderId="11" xfId="2" applyFont="1" applyFill="1" applyBorder="1" applyAlignment="1">
      <alignment horizontal="right" vertical="center"/>
    </xf>
    <xf numFmtId="0" fontId="10" fillId="0" borderId="66" xfId="0" applyFont="1" applyBorder="1" applyAlignment="1">
      <alignment horizontal="center" vertical="center"/>
    </xf>
    <xf numFmtId="38" fontId="16" fillId="0" borderId="55" xfId="2" applyFont="1" applyFill="1" applyBorder="1" applyAlignment="1">
      <alignment horizontal="right" vertical="center"/>
    </xf>
    <xf numFmtId="189" fontId="16" fillId="0" borderId="55" xfId="2" applyNumberFormat="1" applyFont="1" applyFill="1" applyBorder="1" applyAlignment="1">
      <alignment horizontal="right" vertical="center"/>
    </xf>
    <xf numFmtId="190" fontId="16" fillId="0" borderId="0" xfId="2" applyNumberFormat="1" applyFont="1" applyFill="1" applyBorder="1" applyAlignment="1">
      <alignment horizontal="right" vertical="center"/>
    </xf>
    <xf numFmtId="188" fontId="16" fillId="0" borderId="0" xfId="0" applyNumberFormat="1" applyFont="1" applyAlignment="1">
      <alignment horizontal="right" vertical="center"/>
    </xf>
    <xf numFmtId="0" fontId="10" fillId="0" borderId="74" xfId="0" applyFont="1" applyBorder="1" applyAlignment="1">
      <alignment horizontal="right" vertical="center"/>
    </xf>
    <xf numFmtId="38" fontId="16" fillId="0" borderId="7" xfId="2" applyFont="1" applyFill="1" applyBorder="1" applyAlignment="1">
      <alignment horizontal="right" vertical="center"/>
    </xf>
    <xf numFmtId="189" fontId="16" fillId="0" borderId="24" xfId="0" applyNumberFormat="1" applyFont="1" applyBorder="1" applyAlignment="1">
      <alignment horizontal="right" vertical="center"/>
    </xf>
    <xf numFmtId="38" fontId="16" fillId="0" borderId="8" xfId="2" applyFont="1" applyFill="1" applyBorder="1" applyAlignment="1">
      <alignment horizontal="right" vertical="center"/>
    </xf>
    <xf numFmtId="189" fontId="16" fillId="0" borderId="8" xfId="0" applyNumberFormat="1" applyFont="1" applyBorder="1" applyAlignment="1">
      <alignment horizontal="right" vertical="center"/>
    </xf>
    <xf numFmtId="189" fontId="16" fillId="0" borderId="9" xfId="0" applyNumberFormat="1" applyFont="1" applyBorder="1" applyAlignment="1">
      <alignment horizontal="right" vertical="center"/>
    </xf>
    <xf numFmtId="190" fontId="16" fillId="0" borderId="21" xfId="2" applyNumberFormat="1" applyFont="1" applyFill="1" applyBorder="1" applyAlignment="1">
      <alignment vertical="center"/>
    </xf>
    <xf numFmtId="189" fontId="16" fillId="0" borderId="21" xfId="0" applyNumberFormat="1" applyFont="1" applyBorder="1" applyAlignment="1">
      <alignment horizontal="right" vertical="center"/>
    </xf>
    <xf numFmtId="190" fontId="16" fillId="0" borderId="31" xfId="2" applyNumberFormat="1" applyFont="1" applyFill="1" applyBorder="1" applyAlignment="1">
      <alignment vertical="center"/>
    </xf>
    <xf numFmtId="189" fontId="16" fillId="0" borderId="22" xfId="0" applyNumberFormat="1" applyFont="1" applyBorder="1" applyAlignment="1">
      <alignment horizontal="right" vertical="center"/>
    </xf>
    <xf numFmtId="185" fontId="12" fillId="0" borderId="0" xfId="2" applyNumberFormat="1" applyFont="1" applyFill="1" applyBorder="1" applyAlignment="1">
      <alignment vertical="center"/>
    </xf>
    <xf numFmtId="192" fontId="16" fillId="0" borderId="0" xfId="2" applyNumberFormat="1" applyFont="1" applyFill="1" applyBorder="1" applyAlignment="1">
      <alignment vertical="center"/>
    </xf>
    <xf numFmtId="192" fontId="1" fillId="0" borderId="0" xfId="0" applyNumberFormat="1" applyFont="1"/>
    <xf numFmtId="190" fontId="5" fillId="0" borderId="0" xfId="0" applyNumberFormat="1" applyFont="1"/>
    <xf numFmtId="192" fontId="5" fillId="0" borderId="0" xfId="0" applyNumberFormat="1" applyFont="1"/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" fillId="0" borderId="0" xfId="4"/>
    <xf numFmtId="0" fontId="5" fillId="0" borderId="0" xfId="3" applyFont="1" applyAlignment="1"/>
    <xf numFmtId="0" fontId="4" fillId="0" borderId="0" xfId="3" applyFont="1" applyAlignment="1">
      <alignment horizontal="right"/>
    </xf>
    <xf numFmtId="0" fontId="10" fillId="0" borderId="66" xfId="3" applyFont="1" applyBorder="1" applyAlignment="1">
      <alignment horizontal="distributed" vertical="center" indent="2"/>
    </xf>
    <xf numFmtId="0" fontId="10" fillId="0" borderId="21" xfId="3" applyFont="1" applyBorder="1" applyAlignment="1">
      <alignment horizontal="center" vertical="center"/>
    </xf>
    <xf numFmtId="0" fontId="10" fillId="0" borderId="97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0" fillId="0" borderId="66" xfId="3" applyFont="1" applyBorder="1" applyAlignment="1">
      <alignment horizontal="center" vertical="center"/>
    </xf>
    <xf numFmtId="0" fontId="10" fillId="0" borderId="99" xfId="3" applyFont="1" applyBorder="1" applyAlignment="1">
      <alignment horizontal="center" vertical="center"/>
    </xf>
    <xf numFmtId="193" fontId="16" fillId="0" borderId="23" xfId="2" applyNumberFormat="1" applyFont="1" applyFill="1" applyBorder="1" applyAlignment="1">
      <alignment vertical="center"/>
    </xf>
    <xf numFmtId="193" fontId="16" fillId="0" borderId="11" xfId="2" applyNumberFormat="1" applyFont="1" applyFill="1" applyBorder="1" applyAlignment="1">
      <alignment vertical="center"/>
    </xf>
    <xf numFmtId="192" fontId="16" fillId="0" borderId="66" xfId="2" applyNumberFormat="1" applyFont="1" applyFill="1" applyBorder="1" applyAlignment="1">
      <alignment vertical="center"/>
    </xf>
    <xf numFmtId="190" fontId="16" fillId="0" borderId="49" xfId="2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0" fontId="10" fillId="0" borderId="66" xfId="3" applyFont="1" applyBorder="1" applyAlignment="1">
      <alignment horizontal="right" vertical="center"/>
    </xf>
    <xf numFmtId="0" fontId="10" fillId="0" borderId="0" xfId="3" applyFon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190" fontId="16" fillId="0" borderId="49" xfId="2" applyNumberFormat="1" applyFont="1" applyFill="1" applyBorder="1" applyAlignment="1">
      <alignment horizontal="right" vertical="center"/>
    </xf>
    <xf numFmtId="193" fontId="16" fillId="0" borderId="23" xfId="2" applyNumberFormat="1" applyFont="1" applyFill="1" applyBorder="1" applyAlignment="1">
      <alignment horizontal="right" vertical="center"/>
    </xf>
    <xf numFmtId="193" fontId="16" fillId="0" borderId="11" xfId="2" applyNumberFormat="1" applyFont="1" applyFill="1" applyBorder="1" applyAlignment="1">
      <alignment horizontal="right" vertical="center"/>
    </xf>
    <xf numFmtId="0" fontId="10" fillId="0" borderId="0" xfId="3" applyFont="1" applyAlignment="1">
      <alignment horizontal="center" vertical="center" shrinkToFit="1"/>
    </xf>
    <xf numFmtId="38" fontId="1" fillId="0" borderId="0" xfId="2" applyFont="1" applyFill="1" applyAlignment="1">
      <alignment vertical="center"/>
    </xf>
    <xf numFmtId="0" fontId="10" fillId="0" borderId="74" xfId="3" applyFont="1" applyBorder="1" applyAlignment="1">
      <alignment horizontal="right" vertical="center"/>
    </xf>
    <xf numFmtId="0" fontId="10" fillId="0" borderId="1" xfId="3" applyFont="1" applyBorder="1" applyAlignment="1">
      <alignment horizontal="distributed" vertical="center"/>
    </xf>
    <xf numFmtId="190" fontId="16" fillId="0" borderId="47" xfId="2" applyNumberFormat="1" applyFont="1" applyFill="1" applyBorder="1" applyAlignment="1">
      <alignment horizontal="right" vertical="center"/>
    </xf>
    <xf numFmtId="193" fontId="16" fillId="0" borderId="24" xfId="2" applyNumberFormat="1" applyFont="1" applyFill="1" applyBorder="1" applyAlignment="1">
      <alignment horizontal="right" vertical="center"/>
    </xf>
    <xf numFmtId="193" fontId="16" fillId="0" borderId="7" xfId="2" applyNumberFormat="1" applyFont="1" applyFill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192" fontId="5" fillId="0" borderId="0" xfId="3" applyNumberFormat="1" applyFont="1" applyAlignment="1"/>
    <xf numFmtId="0" fontId="5" fillId="0" borderId="74" xfId="3" applyFont="1" applyBorder="1" applyAlignment="1">
      <alignment horizontal="right"/>
    </xf>
    <xf numFmtId="38" fontId="16" fillId="0" borderId="24" xfId="2" applyFont="1" applyFill="1" applyBorder="1" applyAlignment="1">
      <alignment horizontal="right" vertical="center"/>
    </xf>
    <xf numFmtId="193" fontId="16" fillId="0" borderId="8" xfId="2" applyNumberFormat="1" applyFont="1" applyFill="1" applyBorder="1" applyAlignment="1">
      <alignment horizontal="right" vertical="center"/>
    </xf>
    <xf numFmtId="190" fontId="5" fillId="0" borderId="0" xfId="3" applyNumberFormat="1" applyFont="1" applyAlignment="1"/>
    <xf numFmtId="0" fontId="5" fillId="0" borderId="0" xfId="4" applyFont="1"/>
    <xf numFmtId="192" fontId="1" fillId="0" borderId="0" xfId="4" applyNumberFormat="1"/>
    <xf numFmtId="0" fontId="10" fillId="0" borderId="99" xfId="0" applyFont="1" applyBorder="1" applyAlignment="1">
      <alignment horizontal="distributed" vertical="center" justifyLastLine="1"/>
    </xf>
    <xf numFmtId="0" fontId="10" fillId="0" borderId="97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 justifyLastLine="1"/>
    </xf>
    <xf numFmtId="0" fontId="10" fillId="0" borderId="31" xfId="0" applyFont="1" applyBorder="1" applyAlignment="1">
      <alignment horizontal="distributed" vertical="center" justifyLastLine="1"/>
    </xf>
    <xf numFmtId="0" fontId="10" fillId="0" borderId="22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/>
    </xf>
    <xf numFmtId="3" fontId="16" fillId="0" borderId="49" xfId="2" applyNumberFormat="1" applyFont="1" applyFill="1" applyBorder="1" applyAlignment="1">
      <alignment horizontal="right" vertical="center" shrinkToFit="1"/>
    </xf>
    <xf numFmtId="3" fontId="16" fillId="0" borderId="23" xfId="2" applyNumberFormat="1" applyFont="1" applyFill="1" applyBorder="1" applyAlignment="1">
      <alignment horizontal="right" vertical="center" shrinkToFit="1"/>
    </xf>
    <xf numFmtId="3" fontId="16" fillId="0" borderId="12" xfId="2" applyNumberFormat="1" applyFont="1" applyFill="1" applyBorder="1" applyAlignment="1">
      <alignment horizontal="right" vertical="center" shrinkToFit="1"/>
    </xf>
    <xf numFmtId="3" fontId="16" fillId="0" borderId="11" xfId="2" applyNumberFormat="1" applyFont="1" applyFill="1" applyBorder="1" applyAlignment="1">
      <alignment horizontal="right" vertical="center" shrinkToFit="1"/>
    </xf>
    <xf numFmtId="3" fontId="16" fillId="2" borderId="11" xfId="2" applyNumberFormat="1" applyFont="1" applyFill="1" applyBorder="1" applyAlignment="1">
      <alignment horizontal="right" vertical="center" shrinkToFit="1"/>
    </xf>
    <xf numFmtId="3" fontId="16" fillId="0" borderId="13" xfId="2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distributed" vertical="center" wrapText="1"/>
    </xf>
    <xf numFmtId="0" fontId="10" fillId="0" borderId="1" xfId="0" applyFont="1" applyBorder="1" applyAlignment="1">
      <alignment horizontal="distributed" vertical="center"/>
    </xf>
    <xf numFmtId="3" fontId="16" fillId="0" borderId="47" xfId="2" applyNumberFormat="1" applyFont="1" applyFill="1" applyBorder="1" applyAlignment="1">
      <alignment horizontal="right" vertical="center" shrinkToFit="1"/>
    </xf>
    <xf numFmtId="3" fontId="16" fillId="0" borderId="24" xfId="2" applyNumberFormat="1" applyFont="1" applyFill="1" applyBorder="1" applyAlignment="1">
      <alignment horizontal="right" vertical="center" shrinkToFit="1"/>
    </xf>
    <xf numFmtId="3" fontId="16" fillId="0" borderId="8" xfId="2" applyNumberFormat="1" applyFont="1" applyFill="1" applyBorder="1" applyAlignment="1">
      <alignment horizontal="right" vertical="center" shrinkToFit="1"/>
    </xf>
    <xf numFmtId="3" fontId="16" fillId="0" borderId="7" xfId="2" applyNumberFormat="1" applyFont="1" applyFill="1" applyBorder="1" applyAlignment="1">
      <alignment horizontal="right" vertical="center" shrinkToFit="1"/>
    </xf>
    <xf numFmtId="38" fontId="14" fillId="0" borderId="0" xfId="2" applyFont="1" applyFill="1" applyBorder="1"/>
    <xf numFmtId="38" fontId="4" fillId="0" borderId="0" xfId="2" applyFont="1" applyFill="1" applyBorder="1"/>
    <xf numFmtId="190" fontId="16" fillId="0" borderId="49" xfId="2" applyNumberFormat="1" applyFont="1" applyFill="1" applyBorder="1" applyAlignment="1">
      <alignment vertical="center" shrinkToFit="1"/>
    </xf>
    <xf numFmtId="190" fontId="16" fillId="0" borderId="23" xfId="2" applyNumberFormat="1" applyFont="1" applyFill="1" applyBorder="1" applyAlignment="1">
      <alignment vertical="center" shrinkToFit="1"/>
    </xf>
    <xf numFmtId="190" fontId="16" fillId="0" borderId="12" xfId="2" applyNumberFormat="1" applyFont="1" applyFill="1" applyBorder="1" applyAlignment="1">
      <alignment vertical="center" shrinkToFit="1"/>
    </xf>
    <xf numFmtId="190" fontId="16" fillId="0" borderId="11" xfId="2" applyNumberFormat="1" applyFont="1" applyFill="1" applyBorder="1" applyAlignment="1">
      <alignment vertical="center" shrinkToFit="1"/>
    </xf>
    <xf numFmtId="190" fontId="16" fillId="2" borderId="11" xfId="2" applyNumberFormat="1" applyFont="1" applyFill="1" applyBorder="1" applyAlignment="1">
      <alignment vertical="center" shrinkToFit="1"/>
    </xf>
    <xf numFmtId="190" fontId="16" fillId="0" borderId="13" xfId="2" applyNumberFormat="1" applyFont="1" applyFill="1" applyBorder="1" applyAlignment="1">
      <alignment vertical="center" shrinkToFit="1"/>
    </xf>
    <xf numFmtId="0" fontId="10" fillId="0" borderId="74" xfId="0" applyFont="1" applyBorder="1" applyAlignment="1">
      <alignment horizontal="center" vertical="center"/>
    </xf>
    <xf numFmtId="190" fontId="16" fillId="0" borderId="47" xfId="2" applyNumberFormat="1" applyFont="1" applyFill="1" applyBorder="1" applyAlignment="1">
      <alignment horizontal="right" vertical="center" shrinkToFit="1"/>
    </xf>
    <xf numFmtId="190" fontId="16" fillId="0" borderId="24" xfId="2" applyNumberFormat="1" applyFont="1" applyFill="1" applyBorder="1" applyAlignment="1">
      <alignment horizontal="right" vertical="center" shrinkToFit="1"/>
    </xf>
    <xf numFmtId="190" fontId="16" fillId="0" borderId="8" xfId="2" applyNumberFormat="1" applyFont="1" applyFill="1" applyBorder="1" applyAlignment="1">
      <alignment horizontal="right" vertical="center" shrinkToFit="1"/>
    </xf>
    <xf numFmtId="190" fontId="1" fillId="0" borderId="0" xfId="0" applyNumberFormat="1" applyFont="1"/>
    <xf numFmtId="190" fontId="16" fillId="0" borderId="23" xfId="2" applyNumberFormat="1" applyFont="1" applyFill="1" applyBorder="1" applyAlignment="1">
      <alignment horizontal="right" vertical="center" shrinkToFit="1"/>
    </xf>
    <xf numFmtId="190" fontId="16" fillId="0" borderId="12" xfId="2" applyNumberFormat="1" applyFont="1" applyFill="1" applyBorder="1" applyAlignment="1">
      <alignment horizontal="right" vertical="center" shrinkToFit="1"/>
    </xf>
    <xf numFmtId="190" fontId="16" fillId="0" borderId="11" xfId="2" applyNumberFormat="1" applyFont="1" applyFill="1" applyBorder="1" applyAlignment="1">
      <alignment horizontal="right" vertical="center" shrinkToFit="1"/>
    </xf>
    <xf numFmtId="190" fontId="16" fillId="0" borderId="49" xfId="2" applyNumberFormat="1" applyFont="1" applyFill="1" applyBorder="1" applyAlignment="1">
      <alignment horizontal="right" vertical="center" shrinkToFit="1"/>
    </xf>
    <xf numFmtId="190" fontId="16" fillId="0" borderId="7" xfId="2" applyNumberFormat="1" applyFont="1" applyFill="1" applyBorder="1" applyAlignment="1">
      <alignment horizontal="right" vertical="center" shrinkToFit="1"/>
    </xf>
    <xf numFmtId="3" fontId="1" fillId="0" borderId="0" xfId="0" applyNumberFormat="1" applyFont="1"/>
    <xf numFmtId="0" fontId="4" fillId="0" borderId="0" xfId="0" applyFont="1" applyAlignment="1">
      <alignment horizontal="distributed" vertical="center"/>
    </xf>
    <xf numFmtId="0" fontId="10" fillId="0" borderId="1" xfId="0" applyFont="1" applyBorder="1" applyAlignment="1">
      <alignment vertical="center" shrinkToFit="1"/>
    </xf>
    <xf numFmtId="190" fontId="16" fillId="0" borderId="74" xfId="2" applyNumberFormat="1" applyFont="1" applyFill="1" applyBorder="1" applyAlignment="1">
      <alignment horizontal="right" vertical="center" shrinkToFit="1"/>
    </xf>
    <xf numFmtId="190" fontId="4" fillId="0" borderId="0" xfId="0" applyNumberFormat="1" applyFont="1" applyAlignment="1">
      <alignment horizontal="right"/>
    </xf>
    <xf numFmtId="190" fontId="0" fillId="0" borderId="0" xfId="0" applyNumberFormat="1"/>
    <xf numFmtId="0" fontId="10" fillId="0" borderId="1" xfId="0" applyFont="1" applyBorder="1" applyAlignment="1">
      <alignment horizontal="distributed" vertical="center" wrapTex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5" fillId="0" borderId="99" xfId="4" applyFont="1" applyBorder="1" applyAlignment="1">
      <alignment horizontal="distributed" vertical="center" justifyLastLine="1"/>
    </xf>
    <xf numFmtId="0" fontId="5" fillId="0" borderId="22" xfId="4" applyFont="1" applyBorder="1" applyAlignment="1">
      <alignment horizontal="distributed" vertical="center" justifyLastLine="1"/>
    </xf>
    <xf numFmtId="0" fontId="5" fillId="0" borderId="101" xfId="4" applyFont="1" applyBorder="1" applyAlignment="1">
      <alignment horizontal="distributed" vertical="center" justifyLastLine="1"/>
    </xf>
    <xf numFmtId="0" fontId="5" fillId="0" borderId="31" xfId="4" applyFont="1" applyBorder="1" applyAlignment="1">
      <alignment horizontal="distributed" vertical="center" justifyLastLine="1"/>
    </xf>
    <xf numFmtId="3" fontId="6" fillId="0" borderId="54" xfId="4" applyNumberFormat="1" applyFont="1" applyBorder="1" applyAlignment="1">
      <alignment vertical="center"/>
    </xf>
    <xf numFmtId="3" fontId="6" fillId="0" borderId="56" xfId="4" applyNumberFormat="1" applyFont="1" applyBorder="1" applyAlignment="1">
      <alignment vertical="center"/>
    </xf>
    <xf numFmtId="3" fontId="6" fillId="0" borderId="65" xfId="4" applyNumberFormat="1" applyFont="1" applyBorder="1" applyAlignment="1">
      <alignment vertical="center"/>
    </xf>
    <xf numFmtId="0" fontId="5" fillId="0" borderId="80" xfId="4" applyFont="1" applyBorder="1" applyAlignment="1">
      <alignment vertical="center"/>
    </xf>
    <xf numFmtId="0" fontId="5" fillId="0" borderId="82" xfId="4" applyFont="1" applyBorder="1" applyAlignment="1">
      <alignment horizontal="distributed" vertical="center"/>
    </xf>
    <xf numFmtId="3" fontId="6" fillId="0" borderId="102" xfId="4" applyNumberFormat="1" applyFont="1" applyBorder="1" applyAlignment="1">
      <alignment vertical="center"/>
    </xf>
    <xf numFmtId="3" fontId="6" fillId="0" borderId="85" xfId="4" applyNumberFormat="1" applyFont="1" applyBorder="1" applyAlignment="1">
      <alignment vertical="center"/>
    </xf>
    <xf numFmtId="3" fontId="6" fillId="0" borderId="82" xfId="4" applyNumberFormat="1" applyFont="1" applyBorder="1" applyAlignment="1">
      <alignment vertical="center"/>
    </xf>
    <xf numFmtId="0" fontId="5" fillId="0" borderId="74" xfId="4" applyFont="1" applyBorder="1" applyAlignment="1">
      <alignment vertical="center"/>
    </xf>
    <xf numFmtId="0" fontId="5" fillId="0" borderId="67" xfId="4" applyFont="1" applyBorder="1" applyAlignment="1">
      <alignment horizontal="distributed" vertical="center"/>
    </xf>
    <xf numFmtId="3" fontId="6" fillId="0" borderId="47" xfId="4" applyNumberFormat="1" applyFont="1" applyBorder="1" applyAlignment="1">
      <alignment vertical="center"/>
    </xf>
    <xf numFmtId="3" fontId="6" fillId="0" borderId="9" xfId="4" applyNumberFormat="1" applyFont="1" applyBorder="1" applyAlignment="1">
      <alignment vertical="center"/>
    </xf>
    <xf numFmtId="3" fontId="6" fillId="0" borderId="67" xfId="4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3" fontId="10" fillId="0" borderId="0" xfId="4" applyNumberFormat="1" applyFont="1" applyAlignment="1">
      <alignment vertical="center"/>
    </xf>
    <xf numFmtId="3" fontId="4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3" fontId="6" fillId="0" borderId="54" xfId="4" applyNumberFormat="1" applyFont="1" applyBorder="1" applyAlignment="1">
      <alignment horizontal="right" vertical="center"/>
    </xf>
    <xf numFmtId="3" fontId="6" fillId="0" borderId="56" xfId="4" applyNumberFormat="1" applyFont="1" applyBorder="1" applyAlignment="1">
      <alignment horizontal="right" vertical="center"/>
    </xf>
    <xf numFmtId="3" fontId="6" fillId="0" borderId="65" xfId="4" applyNumberFormat="1" applyFont="1" applyBorder="1" applyAlignment="1">
      <alignment horizontal="right" vertical="center"/>
    </xf>
    <xf numFmtId="3" fontId="6" fillId="0" borderId="22" xfId="4" applyNumberFormat="1" applyFont="1" applyBorder="1" applyAlignment="1">
      <alignment horizontal="right" vertical="center"/>
    </xf>
    <xf numFmtId="3" fontId="6" fillId="0" borderId="47" xfId="4" applyNumberFormat="1" applyFont="1" applyBorder="1" applyAlignment="1">
      <alignment horizontal="right" vertical="center"/>
    </xf>
    <xf numFmtId="3" fontId="6" fillId="0" borderId="67" xfId="4" applyNumberFormat="1" applyFont="1" applyBorder="1" applyAlignment="1">
      <alignment horizontal="right" vertical="center"/>
    </xf>
    <xf numFmtId="3" fontId="5" fillId="0" borderId="0" xfId="4" applyNumberFormat="1" applyFont="1" applyAlignment="1">
      <alignment vertical="center"/>
    </xf>
    <xf numFmtId="0" fontId="5" fillId="0" borderId="77" xfId="4" applyFont="1" applyBorder="1" applyAlignment="1">
      <alignment vertical="center"/>
    </xf>
    <xf numFmtId="0" fontId="5" fillId="0" borderId="78" xfId="4" applyFont="1" applyBorder="1" applyAlignment="1">
      <alignment horizontal="distributed" vertical="center"/>
    </xf>
    <xf numFmtId="3" fontId="6" fillId="0" borderId="85" xfId="4" applyNumberFormat="1" applyFont="1" applyBorder="1" applyAlignment="1">
      <alignment horizontal="right" vertical="center"/>
    </xf>
    <xf numFmtId="0" fontId="5" fillId="0" borderId="81" xfId="4" applyFont="1" applyBorder="1" applyAlignment="1">
      <alignment horizontal="distributed" vertical="center"/>
    </xf>
    <xf numFmtId="0" fontId="5" fillId="0" borderId="80" xfId="4" applyFont="1" applyBorder="1" applyAlignment="1">
      <alignment horizontal="center" vertical="center"/>
    </xf>
    <xf numFmtId="0" fontId="5" fillId="0" borderId="81" xfId="4" applyFont="1" applyBorder="1" applyAlignment="1">
      <alignment horizontal="distributed" vertical="top" wrapText="1"/>
    </xf>
    <xf numFmtId="3" fontId="6" fillId="0" borderId="102" xfId="2" applyNumberFormat="1" applyFont="1" applyFill="1" applyBorder="1" applyAlignment="1">
      <alignment vertical="center"/>
    </xf>
    <xf numFmtId="3" fontId="6" fillId="0" borderId="85" xfId="2" applyNumberFormat="1" applyFont="1" applyFill="1" applyBorder="1" applyAlignment="1">
      <alignment vertical="center"/>
    </xf>
    <xf numFmtId="3" fontId="6" fillId="0" borderId="82" xfId="2" applyNumberFormat="1" applyFont="1" applyFill="1" applyBorder="1" applyAlignment="1">
      <alignment vertical="center"/>
    </xf>
    <xf numFmtId="0" fontId="5" fillId="0" borderId="1" xfId="4" applyFont="1" applyBorder="1" applyAlignment="1">
      <alignment horizontal="distributed" vertical="center"/>
    </xf>
    <xf numFmtId="3" fontId="6" fillId="0" borderId="99" xfId="4" applyNumberFormat="1" applyFont="1" applyBorder="1" applyAlignment="1">
      <alignment horizontal="right" vertical="center"/>
    </xf>
    <xf numFmtId="3" fontId="6" fillId="0" borderId="101" xfId="4" applyNumberFormat="1" applyFont="1" applyBorder="1" applyAlignment="1">
      <alignment horizontal="right" vertical="center"/>
    </xf>
    <xf numFmtId="0" fontId="4" fillId="0" borderId="0" xfId="4" applyFont="1" applyAlignment="1">
      <alignment horizontal="center" vertical="center"/>
    </xf>
    <xf numFmtId="181" fontId="5" fillId="0" borderId="0" xfId="4" applyNumberFormat="1" applyFont="1" applyAlignment="1">
      <alignment vertical="center"/>
    </xf>
    <xf numFmtId="181" fontId="4" fillId="0" borderId="0" xfId="4" applyNumberFormat="1" applyFont="1" applyAlignment="1">
      <alignment horizontal="right" vertical="center"/>
    </xf>
    <xf numFmtId="0" fontId="5" fillId="0" borderId="81" xfId="4" applyFont="1" applyBorder="1" applyAlignment="1">
      <alignment vertical="center" shrinkToFit="1"/>
    </xf>
    <xf numFmtId="3" fontId="6" fillId="0" borderId="102" xfId="4" applyNumberFormat="1" applyFont="1" applyBorder="1" applyAlignment="1">
      <alignment horizontal="right" vertical="center"/>
    </xf>
    <xf numFmtId="3" fontId="6" fillId="0" borderId="82" xfId="4" applyNumberFormat="1" applyFont="1" applyBorder="1" applyAlignment="1">
      <alignment horizontal="right" vertical="center"/>
    </xf>
    <xf numFmtId="0" fontId="5" fillId="0" borderId="81" xfId="4" applyFont="1" applyBorder="1" applyAlignment="1">
      <alignment horizontal="distributed" vertical="center" wrapText="1"/>
    </xf>
    <xf numFmtId="3" fontId="6" fillId="0" borderId="85" xfId="2" applyNumberFormat="1" applyFont="1" applyFill="1" applyBorder="1" applyAlignment="1">
      <alignment horizontal="right" vertical="center"/>
    </xf>
    <xf numFmtId="3" fontId="6" fillId="0" borderId="102" xfId="2" applyNumberFormat="1" applyFont="1" applyFill="1" applyBorder="1" applyAlignment="1">
      <alignment horizontal="right" vertical="center"/>
    </xf>
    <xf numFmtId="3" fontId="6" fillId="0" borderId="82" xfId="2" applyNumberFormat="1" applyFont="1" applyFill="1" applyBorder="1" applyAlignment="1">
      <alignment horizontal="right" vertical="center"/>
    </xf>
    <xf numFmtId="0" fontId="5" fillId="0" borderId="103" xfId="4" applyFont="1" applyBorder="1" applyAlignment="1">
      <alignment vertical="center"/>
    </xf>
    <xf numFmtId="3" fontId="10" fillId="0" borderId="0" xfId="4" applyNumberFormat="1" applyFont="1" applyAlignment="1">
      <alignment horizontal="right" vertical="center"/>
    </xf>
    <xf numFmtId="0" fontId="10" fillId="0" borderId="0" xfId="4" applyFont="1" applyAlignment="1">
      <alignment horizontal="right"/>
    </xf>
    <xf numFmtId="0" fontId="2" fillId="0" borderId="0" xfId="4" applyFont="1" applyAlignment="1">
      <alignment vertical="center"/>
    </xf>
    <xf numFmtId="0" fontId="5" fillId="0" borderId="0" xfId="4" applyFont="1" applyAlignment="1">
      <alignment horizontal="distributed" vertical="center" justifyLastLine="1"/>
    </xf>
    <xf numFmtId="3" fontId="6" fillId="0" borderId="54" xfId="5" applyNumberFormat="1" applyFont="1" applyFill="1" applyBorder="1" applyAlignment="1">
      <alignment horizontal="right" vertical="center" shrinkToFit="1"/>
    </xf>
    <xf numFmtId="3" fontId="6" fillId="0" borderId="56" xfId="5" applyNumberFormat="1" applyFont="1" applyFill="1" applyBorder="1" applyAlignment="1">
      <alignment horizontal="right" vertical="center" shrinkToFit="1"/>
    </xf>
    <xf numFmtId="3" fontId="6" fillId="0" borderId="98" xfId="4" applyNumberFormat="1" applyFont="1" applyBorder="1" applyAlignment="1">
      <alignment horizontal="right" vertical="center"/>
    </xf>
    <xf numFmtId="3" fontId="6" fillId="0" borderId="102" xfId="5" applyNumberFormat="1" applyFont="1" applyFill="1" applyBorder="1" applyAlignment="1">
      <alignment horizontal="right" vertical="center"/>
    </xf>
    <xf numFmtId="3" fontId="6" fillId="0" borderId="82" xfId="5" applyNumberFormat="1" applyFont="1" applyFill="1" applyBorder="1" applyAlignment="1">
      <alignment horizontal="right" vertical="center"/>
    </xf>
    <xf numFmtId="3" fontId="6" fillId="0" borderId="83" xfId="4" applyNumberFormat="1" applyFont="1" applyBorder="1" applyAlignment="1">
      <alignment horizontal="right" vertical="center"/>
    </xf>
    <xf numFmtId="3" fontId="6" fillId="0" borderId="47" xfId="5" applyNumberFormat="1" applyFont="1" applyFill="1" applyBorder="1" applyAlignment="1">
      <alignment horizontal="right" vertical="center"/>
    </xf>
    <xf numFmtId="3" fontId="6" fillId="0" borderId="67" xfId="5" applyNumberFormat="1" applyFont="1" applyFill="1" applyBorder="1" applyAlignment="1">
      <alignment horizontal="right" vertical="center"/>
    </xf>
    <xf numFmtId="3" fontId="6" fillId="0" borderId="7" xfId="4" applyNumberFormat="1" applyFont="1" applyBorder="1" applyAlignment="1">
      <alignment horizontal="right" vertical="center"/>
    </xf>
    <xf numFmtId="3" fontId="6" fillId="0" borderId="9" xfId="4" applyNumberFormat="1" applyFont="1" applyBorder="1" applyAlignment="1">
      <alignment horizontal="right" vertical="center"/>
    </xf>
    <xf numFmtId="3" fontId="4" fillId="0" borderId="0" xfId="4" applyNumberFormat="1" applyFont="1" applyAlignment="1">
      <alignment vertical="center"/>
    </xf>
    <xf numFmtId="3" fontId="6" fillId="0" borderId="65" xfId="5" applyNumberFormat="1" applyFont="1" applyFill="1" applyBorder="1" applyAlignment="1">
      <alignment horizontal="right" vertical="center" shrinkToFit="1"/>
    </xf>
    <xf numFmtId="3" fontId="5" fillId="0" borderId="0" xfId="4" applyNumberFormat="1" applyFont="1" applyAlignment="1">
      <alignment horizontal="right" vertical="center"/>
    </xf>
    <xf numFmtId="3" fontId="6" fillId="0" borderId="83" xfId="4" applyNumberFormat="1" applyFont="1" applyBorder="1" applyAlignment="1">
      <alignment vertical="center"/>
    </xf>
    <xf numFmtId="3" fontId="6" fillId="0" borderId="7" xfId="4" applyNumberFormat="1" applyFont="1" applyBorder="1" applyAlignment="1">
      <alignment vertical="center"/>
    </xf>
    <xf numFmtId="41" fontId="5" fillId="0" borderId="0" xfId="4" applyNumberFormat="1" applyFont="1" applyAlignment="1">
      <alignment horizontal="right" vertical="center"/>
    </xf>
    <xf numFmtId="0" fontId="5" fillId="0" borderId="103" xfId="4" applyFont="1" applyBorder="1" applyAlignment="1">
      <alignment horizontal="distributed" vertical="center" justifyLastLine="1"/>
    </xf>
    <xf numFmtId="3" fontId="6" fillId="0" borderId="77" xfId="5" applyNumberFormat="1" applyFont="1" applyFill="1" applyBorder="1" applyAlignment="1">
      <alignment horizontal="right" vertical="center"/>
    </xf>
    <xf numFmtId="3" fontId="6" fillId="0" borderId="56" xfId="5" applyNumberFormat="1" applyFont="1" applyFill="1" applyBorder="1" applyAlignment="1">
      <alignment horizontal="right" vertical="center"/>
    </xf>
    <xf numFmtId="3" fontId="6" fillId="0" borderId="80" xfId="5" applyNumberFormat="1" applyFont="1" applyFill="1" applyBorder="1" applyAlignment="1">
      <alignment horizontal="right" vertical="center"/>
    </xf>
    <xf numFmtId="3" fontId="6" fillId="0" borderId="85" xfId="5" applyNumberFormat="1" applyFont="1" applyFill="1" applyBorder="1" applyAlignment="1">
      <alignment horizontal="right" vertical="center"/>
    </xf>
    <xf numFmtId="0" fontId="5" fillId="0" borderId="1" xfId="4" applyFont="1" applyBorder="1" applyAlignment="1">
      <alignment horizontal="distributed" vertical="center" wrapText="1"/>
    </xf>
    <xf numFmtId="3" fontId="6" fillId="0" borderId="74" xfId="5" applyNumberFormat="1" applyFont="1" applyFill="1" applyBorder="1" applyAlignment="1">
      <alignment horizontal="right" vertical="center" wrapText="1"/>
    </xf>
    <xf numFmtId="3" fontId="6" fillId="0" borderId="9" xfId="5" applyNumberFormat="1" applyFont="1" applyFill="1" applyBorder="1" applyAlignment="1">
      <alignment horizontal="right" vertical="center" wrapText="1"/>
    </xf>
    <xf numFmtId="3" fontId="6" fillId="0" borderId="31" xfId="4" applyNumberFormat="1" applyFont="1" applyBorder="1" applyAlignment="1">
      <alignment horizontal="right" vertical="center"/>
    </xf>
    <xf numFmtId="3" fontId="6" fillId="0" borderId="54" xfId="5" applyNumberFormat="1" applyFont="1" applyFill="1" applyBorder="1" applyAlignment="1">
      <alignment horizontal="right" vertical="center"/>
    </xf>
    <xf numFmtId="3" fontId="6" fillId="0" borderId="98" xfId="4" applyNumberFormat="1" applyFont="1" applyBorder="1" applyAlignment="1">
      <alignment vertical="center"/>
    </xf>
    <xf numFmtId="0" fontId="5" fillId="0" borderId="82" xfId="4" applyFont="1" applyBorder="1" applyAlignment="1">
      <alignment horizontal="distributed" vertical="center" wrapText="1"/>
    </xf>
    <xf numFmtId="3" fontId="6" fillId="0" borderId="102" xfId="5" applyNumberFormat="1" applyFont="1" applyFill="1" applyBorder="1" applyAlignment="1">
      <alignment horizontal="right" vertical="center" wrapText="1"/>
    </xf>
    <xf numFmtId="3" fontId="6" fillId="0" borderId="82" xfId="5" applyNumberFormat="1" applyFont="1" applyFill="1" applyBorder="1" applyAlignment="1">
      <alignment horizontal="right" vertical="center" wrapText="1"/>
    </xf>
    <xf numFmtId="0" fontId="5" fillId="0" borderId="82" xfId="4" applyFont="1" applyBorder="1" applyAlignment="1">
      <alignment vertical="center" shrinkToFit="1"/>
    </xf>
    <xf numFmtId="3" fontId="6" fillId="0" borderId="102" xfId="5" applyNumberFormat="1" applyFont="1" applyFill="1" applyBorder="1" applyAlignment="1">
      <alignment horizontal="right" vertical="center" shrinkToFit="1"/>
    </xf>
    <xf numFmtId="3" fontId="6" fillId="0" borderId="82" xfId="5" applyNumberFormat="1" applyFont="1" applyFill="1" applyBorder="1" applyAlignment="1">
      <alignment horizontal="right" vertical="center" shrinkToFit="1"/>
    </xf>
    <xf numFmtId="0" fontId="5" fillId="0" borderId="101" xfId="4" applyFont="1" applyBorder="1" applyAlignment="1">
      <alignment horizontal="distributed" vertical="center" wrapText="1"/>
    </xf>
    <xf numFmtId="3" fontId="6" fillId="0" borderId="99" xfId="5" applyNumberFormat="1" applyFont="1" applyFill="1" applyBorder="1" applyAlignment="1">
      <alignment horizontal="right" vertical="center" wrapText="1"/>
    </xf>
    <xf numFmtId="3" fontId="6" fillId="0" borderId="101" xfId="5" applyNumberFormat="1" applyFont="1" applyFill="1" applyBorder="1" applyAlignment="1">
      <alignment horizontal="right" vertical="center" wrapText="1"/>
    </xf>
    <xf numFmtId="0" fontId="4" fillId="0" borderId="0" xfId="4" applyFont="1"/>
    <xf numFmtId="38" fontId="6" fillId="0" borderId="8" xfId="2" applyFont="1" applyFill="1" applyBorder="1" applyAlignment="1">
      <alignment horizontal="right" vertical="center"/>
    </xf>
    <xf numFmtId="38" fontId="6" fillId="0" borderId="60" xfId="2" applyFont="1" applyFill="1" applyBorder="1" applyAlignment="1">
      <alignment horizontal="right" vertical="center"/>
    </xf>
    <xf numFmtId="38" fontId="6" fillId="0" borderId="67" xfId="2" applyFont="1" applyFill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7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5" fillId="0" borderId="91" xfId="0" applyFont="1" applyBorder="1"/>
    <xf numFmtId="0" fontId="5" fillId="0" borderId="41" xfId="0" applyFont="1" applyBorder="1"/>
    <xf numFmtId="0" fontId="5" fillId="0" borderId="96" xfId="0" applyFont="1" applyBorder="1"/>
    <xf numFmtId="0" fontId="5" fillId="0" borderId="80" xfId="0" applyFont="1" applyBorder="1"/>
    <xf numFmtId="0" fontId="5" fillId="0" borderId="81" xfId="0" applyFont="1" applyBorder="1"/>
    <xf numFmtId="0" fontId="5" fillId="0" borderId="82" xfId="0" applyFont="1" applyBorder="1"/>
    <xf numFmtId="0" fontId="5" fillId="0" borderId="57" xfId="0" applyFont="1" applyBorder="1"/>
    <xf numFmtId="0" fontId="4" fillId="0" borderId="108" xfId="0" applyFont="1" applyBorder="1"/>
    <xf numFmtId="0" fontId="4" fillId="0" borderId="81" xfId="0" applyFont="1" applyBorder="1"/>
    <xf numFmtId="0" fontId="5" fillId="0" borderId="49" xfId="0" applyFont="1" applyBorder="1"/>
    <xf numFmtId="0" fontId="5" fillId="0" borderId="54" xfId="0" applyFont="1" applyBorder="1"/>
    <xf numFmtId="0" fontId="4" fillId="0" borderId="84" xfId="0" applyFont="1" applyBorder="1"/>
    <xf numFmtId="0" fontId="5" fillId="0" borderId="47" xfId="0" applyFont="1" applyBorder="1"/>
    <xf numFmtId="0" fontId="4" fillId="0" borderId="1" xfId="0" applyFont="1" applyBorder="1"/>
    <xf numFmtId="0" fontId="5" fillId="0" borderId="13" xfId="0" applyFont="1" applyBorder="1" applyAlignment="1">
      <alignment horizontal="left" vertical="center" indent="1"/>
    </xf>
    <xf numFmtId="0" fontId="5" fillId="0" borderId="56" xfId="0" applyFont="1" applyBorder="1" applyAlignment="1">
      <alignment horizontal="left" vertical="center" indent="1"/>
    </xf>
    <xf numFmtId="0" fontId="5" fillId="0" borderId="59" xfId="0" applyFont="1" applyBorder="1" applyAlignment="1">
      <alignment horizontal="left" vertical="center" indent="1"/>
    </xf>
    <xf numFmtId="0" fontId="5" fillId="0" borderId="57" xfId="0" applyFont="1" applyBorder="1" applyAlignment="1">
      <alignment vertical="center"/>
    </xf>
    <xf numFmtId="197" fontId="5" fillId="0" borderId="54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left" vertical="center" indent="1"/>
    </xf>
    <xf numFmtId="197" fontId="5" fillId="0" borderId="49" xfId="0" applyNumberFormat="1" applyFont="1" applyBorder="1" applyAlignment="1">
      <alignment horizontal="center" vertical="center"/>
    </xf>
    <xf numFmtId="0" fontId="21" fillId="0" borderId="0" xfId="0" applyFont="1"/>
    <xf numFmtId="0" fontId="5" fillId="0" borderId="52" xfId="0" applyFont="1" applyBorder="1" applyAlignment="1">
      <alignment horizontal="distributed" vertical="center" justifyLastLine="1"/>
    </xf>
    <xf numFmtId="0" fontId="5" fillId="0" borderId="95" xfId="0" applyFont="1" applyBorder="1" applyAlignment="1">
      <alignment horizontal="distributed" vertical="center" justifyLastLine="1"/>
    </xf>
    <xf numFmtId="0" fontId="5" fillId="0" borderId="53" xfId="0" applyFont="1" applyBorder="1" applyAlignment="1">
      <alignment horizontal="distributed" vertical="center" justifyLastLine="1"/>
    </xf>
    <xf numFmtId="0" fontId="5" fillId="0" borderId="110" xfId="0" applyFont="1" applyBorder="1" applyAlignment="1">
      <alignment horizontal="center" vertical="center"/>
    </xf>
    <xf numFmtId="0" fontId="15" fillId="0" borderId="98" xfId="0" applyFont="1" applyBorder="1" applyAlignment="1">
      <alignment horizontal="distributed" vertical="center"/>
    </xf>
    <xf numFmtId="176" fontId="22" fillId="0" borderId="55" xfId="0" applyNumberFormat="1" applyFont="1" applyBorder="1" applyAlignment="1">
      <alignment vertical="center"/>
    </xf>
    <xf numFmtId="0" fontId="5" fillId="0" borderId="80" xfId="0" applyFont="1" applyBorder="1" applyAlignment="1">
      <alignment horizontal="center" vertical="center"/>
    </xf>
    <xf numFmtId="0" fontId="15" fillId="0" borderId="83" xfId="0" applyFont="1" applyBorder="1" applyAlignment="1">
      <alignment horizontal="distributed" vertical="center"/>
    </xf>
    <xf numFmtId="176" fontId="15" fillId="0" borderId="84" xfId="0" applyNumberFormat="1" applyFont="1" applyBorder="1" applyAlignment="1">
      <alignment vertical="center"/>
    </xf>
    <xf numFmtId="0" fontId="5" fillId="0" borderId="84" xfId="0" applyFont="1" applyBorder="1" applyAlignment="1">
      <alignment horizontal="distributed" vertical="center"/>
    </xf>
    <xf numFmtId="176" fontId="5" fillId="0" borderId="84" xfId="0" applyNumberFormat="1" applyFont="1" applyBorder="1" applyAlignment="1">
      <alignment vertical="center"/>
    </xf>
    <xf numFmtId="0" fontId="5" fillId="0" borderId="111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176" fontId="22" fillId="0" borderId="84" xfId="0" applyNumberFormat="1" applyFont="1" applyBorder="1" applyAlignment="1">
      <alignment vertical="center"/>
    </xf>
    <xf numFmtId="0" fontId="5" fillId="0" borderId="113" xfId="0" applyFont="1" applyBorder="1" applyAlignment="1">
      <alignment horizontal="center" vertical="center"/>
    </xf>
    <xf numFmtId="0" fontId="5" fillId="0" borderId="83" xfId="0" applyFont="1" applyBorder="1" applyAlignment="1">
      <alignment horizontal="distributed" vertical="center"/>
    </xf>
    <xf numFmtId="0" fontId="5" fillId="0" borderId="114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20" fillId="0" borderId="110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198" fontId="6" fillId="0" borderId="21" xfId="0" applyNumberFormat="1" applyFont="1" applyBorder="1" applyAlignment="1">
      <alignment horizontal="right" vertical="center"/>
    </xf>
    <xf numFmtId="0" fontId="20" fillId="0" borderId="0" xfId="0" applyFont="1"/>
    <xf numFmtId="20" fontId="4" fillId="0" borderId="0" xfId="0" applyNumberFormat="1" applyFont="1" applyAlignment="1">
      <alignment vertical="center"/>
    </xf>
    <xf numFmtId="176" fontId="6" fillId="0" borderId="21" xfId="0" applyNumberFormat="1" applyFont="1" applyBorder="1" applyAlignment="1">
      <alignment vertical="center"/>
    </xf>
    <xf numFmtId="0" fontId="8" fillId="0" borderId="0" xfId="0" applyFont="1"/>
    <xf numFmtId="38" fontId="5" fillId="0" borderId="0" xfId="2" applyFont="1" applyAlignment="1">
      <alignment vertical="center"/>
    </xf>
    <xf numFmtId="199" fontId="5" fillId="0" borderId="0" xfId="2" applyNumberFormat="1" applyFont="1" applyAlignment="1">
      <alignment vertical="center"/>
    </xf>
    <xf numFmtId="38" fontId="5" fillId="0" borderId="0" xfId="2" applyFont="1" applyAlignment="1">
      <alignment horizontal="center" vertical="center"/>
    </xf>
    <xf numFmtId="38" fontId="23" fillId="0" borderId="0" xfId="2" applyFont="1" applyAlignment="1">
      <alignment vertical="center"/>
    </xf>
    <xf numFmtId="40" fontId="10" fillId="0" borderId="0" xfId="2" applyNumberFormat="1" applyFont="1" applyAlignment="1">
      <alignment vertical="center" shrinkToFit="1"/>
    </xf>
    <xf numFmtId="38" fontId="10" fillId="0" borderId="0" xfId="2" applyFont="1" applyAlignment="1">
      <alignment vertical="center" shrinkToFit="1"/>
    </xf>
    <xf numFmtId="38" fontId="4" fillId="0" borderId="0" xfId="2" applyFont="1" applyAlignment="1">
      <alignment vertical="center"/>
    </xf>
    <xf numFmtId="38" fontId="24" fillId="0" borderId="0" xfId="2" applyFont="1" applyAlignment="1">
      <alignment vertical="center"/>
    </xf>
    <xf numFmtId="38" fontId="14" fillId="0" borderId="0" xfId="2" applyFont="1" applyAlignment="1">
      <alignment vertical="center"/>
    </xf>
    <xf numFmtId="38" fontId="23" fillId="0" borderId="0" xfId="2" applyFont="1" applyAlignment="1">
      <alignment horizontal="left" vertical="center"/>
    </xf>
    <xf numFmtId="200" fontId="5" fillId="0" borderId="0" xfId="2" applyNumberFormat="1" applyFont="1" applyAlignment="1">
      <alignment vertical="center"/>
    </xf>
    <xf numFmtId="38" fontId="4" fillId="0" borderId="0" xfId="2" applyFont="1" applyAlignment="1">
      <alignment horizontal="right" vertical="top"/>
    </xf>
    <xf numFmtId="0" fontId="4" fillId="0" borderId="0" xfId="2" applyNumberFormat="1" applyFont="1" applyBorder="1" applyAlignment="1">
      <alignment vertical="center"/>
    </xf>
    <xf numFmtId="38" fontId="25" fillId="0" borderId="0" xfId="2" applyFont="1" applyFill="1" applyBorder="1" applyAlignment="1">
      <alignment vertical="center"/>
    </xf>
    <xf numFmtId="38" fontId="26" fillId="0" borderId="0" xfId="2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38" fontId="25" fillId="0" borderId="0" xfId="2" applyFont="1" applyFill="1" applyBorder="1" applyAlignment="1">
      <alignment vertical="center" wrapText="1"/>
    </xf>
    <xf numFmtId="202" fontId="5" fillId="0" borderId="0" xfId="2" applyNumberFormat="1" applyFont="1" applyFill="1" applyBorder="1" applyAlignment="1">
      <alignment vertical="center"/>
    </xf>
    <xf numFmtId="180" fontId="27" fillId="0" borderId="0" xfId="2" applyNumberFormat="1" applyFont="1" applyFill="1" applyBorder="1" applyAlignment="1">
      <alignment vertical="center"/>
    </xf>
    <xf numFmtId="201" fontId="5" fillId="0" borderId="0" xfId="2" applyNumberFormat="1" applyFont="1" applyFill="1" applyBorder="1" applyAlignment="1">
      <alignment vertical="center"/>
    </xf>
    <xf numFmtId="38" fontId="25" fillId="0" borderId="0" xfId="2" applyFont="1" applyFill="1" applyBorder="1" applyAlignment="1">
      <alignment vertical="center" shrinkToFit="1"/>
    </xf>
    <xf numFmtId="202" fontId="27" fillId="0" borderId="0" xfId="2" applyNumberFormat="1" applyFont="1" applyFill="1" applyBorder="1" applyAlignment="1">
      <alignment vertical="center"/>
    </xf>
    <xf numFmtId="38" fontId="25" fillId="0" borderId="0" xfId="2" applyFont="1" applyFill="1" applyBorder="1" applyAlignment="1">
      <alignment horizontal="left" vertical="center"/>
    </xf>
    <xf numFmtId="38" fontId="5" fillId="2" borderId="0" xfId="2" applyFont="1" applyFill="1" applyBorder="1" applyAlignment="1">
      <alignment vertical="center"/>
    </xf>
    <xf numFmtId="183" fontId="5" fillId="0" borderId="0" xfId="2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 shrinkToFit="1"/>
    </xf>
    <xf numFmtId="38" fontId="5" fillId="0" borderId="0" xfId="2" applyFont="1" applyFill="1" applyBorder="1" applyAlignment="1">
      <alignment horizontal="center" vertical="center" shrinkToFit="1"/>
    </xf>
    <xf numFmtId="205" fontId="5" fillId="0" borderId="0" xfId="2" applyNumberFormat="1" applyFont="1" applyFill="1" applyBorder="1" applyAlignment="1">
      <alignment vertical="center" shrinkToFit="1"/>
    </xf>
    <xf numFmtId="38" fontId="5" fillId="0" borderId="0" xfId="2" applyFont="1" applyFill="1" applyAlignment="1">
      <alignment vertical="center" shrinkToFit="1"/>
    </xf>
    <xf numFmtId="38" fontId="29" fillId="0" borderId="0" xfId="2" applyFont="1" applyFill="1" applyAlignment="1">
      <alignment vertical="center"/>
    </xf>
    <xf numFmtId="38" fontId="29" fillId="0" borderId="0" xfId="2" applyFont="1" applyFill="1" applyAlignment="1">
      <alignment vertical="center" shrinkToFit="1"/>
    </xf>
    <xf numFmtId="200" fontId="25" fillId="0" borderId="0" xfId="2" applyNumberFormat="1" applyFont="1" applyFill="1" applyBorder="1" applyAlignment="1">
      <alignment horizontal="left" vertical="center"/>
    </xf>
    <xf numFmtId="204" fontId="25" fillId="0" borderId="0" xfId="2" applyNumberFormat="1" applyFont="1" applyFill="1" applyBorder="1" applyAlignment="1">
      <alignment vertical="center" shrinkToFit="1"/>
    </xf>
    <xf numFmtId="204" fontId="5" fillId="0" borderId="0" xfId="2" applyNumberFormat="1" applyFont="1" applyFill="1" applyBorder="1" applyAlignment="1">
      <alignment vertical="center" shrinkToFit="1"/>
    </xf>
    <xf numFmtId="0" fontId="25" fillId="0" borderId="0" xfId="6" applyFont="1" applyAlignment="1">
      <alignment horizontal="left" vertical="center"/>
    </xf>
    <xf numFmtId="0" fontId="25" fillId="0" borderId="0" xfId="2" applyNumberFormat="1" applyFont="1" applyFill="1" applyBorder="1" applyAlignment="1">
      <alignment vertical="center"/>
    </xf>
    <xf numFmtId="38" fontId="26" fillId="0" borderId="0" xfId="2" applyFont="1" applyFill="1" applyBorder="1" applyAlignment="1">
      <alignment vertical="center" shrinkToFit="1"/>
    </xf>
    <xf numFmtId="0" fontId="5" fillId="0" borderId="0" xfId="0" applyFont="1" applyAlignment="1">
      <alignment horizontal="distributed" vertical="center" shrinkToFit="1"/>
    </xf>
    <xf numFmtId="0" fontId="25" fillId="0" borderId="0" xfId="6" applyFont="1" applyAlignment="1">
      <alignment horizontal="center"/>
    </xf>
    <xf numFmtId="0" fontId="25" fillId="0" borderId="0" xfId="6" applyFont="1" applyAlignment="1">
      <alignment horizontal="center" shrinkToFit="1"/>
    </xf>
    <xf numFmtId="4" fontId="25" fillId="0" borderId="0" xfId="2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40" fontId="25" fillId="0" borderId="0" xfId="2" applyNumberFormat="1" applyFont="1" applyFill="1" applyBorder="1" applyAlignment="1">
      <alignment vertical="center" shrinkToFit="1"/>
    </xf>
    <xf numFmtId="205" fontId="25" fillId="0" borderId="0" xfId="2" applyNumberFormat="1" applyFont="1" applyFill="1" applyBorder="1" applyAlignment="1">
      <alignment vertical="center" shrinkToFit="1"/>
    </xf>
    <xf numFmtId="205" fontId="5" fillId="0" borderId="0" xfId="2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6" fillId="0" borderId="37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12" fillId="0" borderId="50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2" fillId="0" borderId="47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176" fontId="6" fillId="0" borderId="87" xfId="0" applyNumberFormat="1" applyFont="1" applyBorder="1" applyAlignment="1">
      <alignment vertical="center"/>
    </xf>
    <xf numFmtId="176" fontId="6" fillId="0" borderId="58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186" fontId="6" fillId="0" borderId="12" xfId="2" applyNumberFormat="1" applyFont="1" applyFill="1" applyBorder="1" applyAlignment="1">
      <alignment horizontal="right" vertical="center"/>
    </xf>
    <xf numFmtId="186" fontId="6" fillId="0" borderId="12" xfId="0" applyNumberFormat="1" applyFont="1" applyBorder="1" applyAlignment="1">
      <alignment horizontal="right" vertical="center"/>
    </xf>
    <xf numFmtId="186" fontId="6" fillId="0" borderId="8" xfId="2" applyNumberFormat="1" applyFont="1" applyFill="1" applyBorder="1" applyAlignment="1">
      <alignment horizontal="right" vertical="center"/>
    </xf>
    <xf numFmtId="181" fontId="6" fillId="0" borderId="12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38" fontId="16" fillId="0" borderId="98" xfId="2" applyFont="1" applyFill="1" applyBorder="1" applyAlignment="1">
      <alignment horizontal="right" vertical="center"/>
    </xf>
    <xf numFmtId="193" fontId="16" fillId="0" borderId="13" xfId="2" applyNumberFormat="1" applyFont="1" applyFill="1" applyBorder="1" applyAlignment="1">
      <alignment vertical="center"/>
    </xf>
    <xf numFmtId="193" fontId="16" fillId="0" borderId="13" xfId="2" applyNumberFormat="1" applyFont="1" applyFill="1" applyBorder="1" applyAlignment="1">
      <alignment horizontal="right" vertical="center"/>
    </xf>
    <xf numFmtId="193" fontId="16" fillId="0" borderId="9" xfId="2" applyNumberFormat="1" applyFont="1" applyFill="1" applyBorder="1" applyAlignment="1">
      <alignment horizontal="right" vertical="center"/>
    </xf>
    <xf numFmtId="190" fontId="16" fillId="0" borderId="11" xfId="2" applyNumberFormat="1" applyFont="1" applyFill="1" applyBorder="1" applyAlignment="1">
      <alignment vertical="center"/>
    </xf>
    <xf numFmtId="182" fontId="16" fillId="0" borderId="13" xfId="2" applyNumberFormat="1" applyFont="1" applyFill="1" applyBorder="1" applyAlignment="1">
      <alignment vertical="center"/>
    </xf>
    <xf numFmtId="190" fontId="16" fillId="0" borderId="11" xfId="2" applyNumberFormat="1" applyFont="1" applyFill="1" applyBorder="1" applyAlignment="1">
      <alignment horizontal="right" vertical="center"/>
    </xf>
    <xf numFmtId="182" fontId="16" fillId="0" borderId="13" xfId="2" applyNumberFormat="1" applyFont="1" applyFill="1" applyBorder="1" applyAlignment="1">
      <alignment horizontal="right" vertical="center"/>
    </xf>
    <xf numFmtId="190" fontId="16" fillId="0" borderId="7" xfId="2" applyNumberFormat="1" applyFont="1" applyFill="1" applyBorder="1" applyAlignment="1">
      <alignment horizontal="right" vertical="center"/>
    </xf>
    <xf numFmtId="182" fontId="16" fillId="0" borderId="9" xfId="2" applyNumberFormat="1" applyFont="1" applyFill="1" applyBorder="1" applyAlignment="1">
      <alignment horizontal="right" vertical="center"/>
    </xf>
    <xf numFmtId="3" fontId="16" fillId="0" borderId="9" xfId="2" applyNumberFormat="1" applyFont="1" applyFill="1" applyBorder="1" applyAlignment="1">
      <alignment horizontal="right" vertical="center" shrinkToFit="1"/>
    </xf>
    <xf numFmtId="190" fontId="16" fillId="0" borderId="13" xfId="2" applyNumberFormat="1" applyFont="1" applyFill="1" applyBorder="1" applyAlignment="1">
      <alignment horizontal="right" vertical="center" shrinkToFit="1"/>
    </xf>
    <xf numFmtId="190" fontId="16" fillId="0" borderId="9" xfId="2" applyNumberFormat="1" applyFont="1" applyFill="1" applyBorder="1" applyAlignment="1">
      <alignment horizontal="right" vertical="center" shrinkToFit="1"/>
    </xf>
    <xf numFmtId="3" fontId="6" fillId="0" borderId="98" xfId="4" quotePrefix="1" applyNumberFormat="1" applyFont="1" applyBorder="1" applyAlignment="1">
      <alignment horizontal="right" vertical="center"/>
    </xf>
    <xf numFmtId="3" fontId="6" fillId="0" borderId="85" xfId="4" quotePrefix="1" applyNumberFormat="1" applyFont="1" applyBorder="1" applyAlignment="1">
      <alignment horizontal="right" vertical="center"/>
    </xf>
    <xf numFmtId="3" fontId="6" fillId="0" borderId="83" xfId="2" applyNumberFormat="1" applyFont="1" applyFill="1" applyBorder="1" applyAlignment="1">
      <alignment vertical="center"/>
    </xf>
    <xf numFmtId="3" fontId="6" fillId="0" borderId="83" xfId="4" quotePrefix="1" applyNumberFormat="1" applyFont="1" applyBorder="1" applyAlignment="1">
      <alignment horizontal="right" vertical="center"/>
    </xf>
    <xf numFmtId="3" fontId="6" fillId="0" borderId="31" xfId="4" quotePrefix="1" applyNumberFormat="1" applyFont="1" applyBorder="1" applyAlignment="1">
      <alignment horizontal="right" vertical="center"/>
    </xf>
    <xf numFmtId="3" fontId="6" fillId="0" borderId="22" xfId="4" quotePrefix="1" applyNumberFormat="1" applyFont="1" applyBorder="1" applyAlignment="1">
      <alignment horizontal="right" vertical="center"/>
    </xf>
    <xf numFmtId="38" fontId="6" fillId="0" borderId="59" xfId="2" applyFont="1" applyFill="1" applyBorder="1" applyAlignment="1">
      <alignment horizontal="right" vertical="center"/>
    </xf>
    <xf numFmtId="183" fontId="6" fillId="0" borderId="13" xfId="2" applyNumberFormat="1" applyFont="1" applyFill="1" applyBorder="1" applyAlignment="1">
      <alignment horizontal="right" vertical="center"/>
    </xf>
    <xf numFmtId="38" fontId="6" fillId="0" borderId="56" xfId="2" applyFont="1" applyFill="1" applyBorder="1" applyAlignment="1">
      <alignment horizontal="right" vertical="center"/>
    </xf>
    <xf numFmtId="0" fontId="6" fillId="0" borderId="13" xfId="2" applyNumberFormat="1" applyFont="1" applyFill="1" applyBorder="1" applyAlignment="1">
      <alignment horizontal="right" vertical="center" wrapText="1"/>
    </xf>
    <xf numFmtId="38" fontId="6" fillId="0" borderId="9" xfId="2" applyFont="1" applyFill="1" applyBorder="1" applyAlignment="1">
      <alignment horizontal="right" vertical="center"/>
    </xf>
    <xf numFmtId="183" fontId="6" fillId="0" borderId="87" xfId="2" applyNumberFormat="1" applyFont="1" applyFill="1" applyBorder="1" applyAlignment="1">
      <alignment horizontal="right" vertical="center"/>
    </xf>
    <xf numFmtId="183" fontId="6" fillId="0" borderId="58" xfId="2" applyNumberFormat="1" applyFont="1" applyFill="1" applyBorder="1" applyAlignment="1">
      <alignment horizontal="right" vertical="center"/>
    </xf>
    <xf numFmtId="183" fontId="6" fillId="0" borderId="11" xfId="2" applyNumberFormat="1" applyFont="1" applyFill="1" applyBorder="1" applyAlignment="1">
      <alignment horizontal="right" vertical="center"/>
    </xf>
    <xf numFmtId="183" fontId="6" fillId="0" borderId="12" xfId="2" applyNumberFormat="1" applyFont="1" applyFill="1" applyBorder="1" applyAlignment="1">
      <alignment horizontal="right" vertical="center"/>
    </xf>
    <xf numFmtId="183" fontId="6" fillId="0" borderId="7" xfId="2" applyNumberFormat="1" applyFont="1" applyFill="1" applyBorder="1" applyAlignment="1">
      <alignment horizontal="right" vertical="center"/>
    </xf>
    <xf numFmtId="183" fontId="6" fillId="0" borderId="8" xfId="2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97" fontId="5" fillId="0" borderId="4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0" borderId="67" xfId="0" applyFont="1" applyBorder="1" applyAlignment="1">
      <alignment horizontal="left"/>
    </xf>
    <xf numFmtId="176" fontId="15" fillId="0" borderId="108" xfId="0" applyNumberFormat="1" applyFont="1" applyBorder="1" applyAlignment="1">
      <alignment vertical="center"/>
    </xf>
    <xf numFmtId="176" fontId="5" fillId="0" borderId="108" xfId="0" applyNumberFormat="1" applyFont="1" applyBorder="1" applyAlignment="1">
      <alignment vertical="center"/>
    </xf>
    <xf numFmtId="176" fontId="5" fillId="0" borderId="108" xfId="0" applyNumberFormat="1" applyFont="1" applyBorder="1" applyAlignment="1">
      <alignment horizontal="right" vertical="center"/>
    </xf>
    <xf numFmtId="176" fontId="6" fillId="0" borderId="108" xfId="0" applyNumberFormat="1" applyFont="1" applyBorder="1" applyAlignment="1">
      <alignment vertical="center"/>
    </xf>
    <xf numFmtId="176" fontId="6" fillId="0" borderId="108" xfId="0" applyNumberFormat="1" applyFont="1" applyBorder="1" applyAlignment="1">
      <alignment horizontal="right" vertical="center"/>
    </xf>
    <xf numFmtId="176" fontId="6" fillId="0" borderId="115" xfId="0" applyNumberFormat="1" applyFont="1" applyBorder="1" applyAlignment="1">
      <alignment vertical="center"/>
    </xf>
    <xf numFmtId="176" fontId="6" fillId="0" borderId="46" xfId="0" applyNumberFormat="1" applyFont="1" applyBorder="1" applyAlignment="1">
      <alignment vertical="center"/>
    </xf>
    <xf numFmtId="176" fontId="22" fillId="0" borderId="56" xfId="0" applyNumberFormat="1" applyFont="1" applyBorder="1" applyAlignment="1">
      <alignment vertical="center"/>
    </xf>
    <xf numFmtId="176" fontId="6" fillId="0" borderId="85" xfId="0" applyNumberFormat="1" applyFont="1" applyBorder="1" applyAlignment="1">
      <alignment vertical="center"/>
    </xf>
    <xf numFmtId="176" fontId="22" fillId="0" borderId="85" xfId="0" applyNumberFormat="1" applyFont="1" applyBorder="1" applyAlignment="1">
      <alignment vertical="center"/>
    </xf>
    <xf numFmtId="176" fontId="6" fillId="0" borderId="85" xfId="0" applyNumberFormat="1" applyFont="1" applyBorder="1" applyAlignment="1">
      <alignment horizontal="right" vertical="center"/>
    </xf>
    <xf numFmtId="181" fontId="6" fillId="0" borderId="84" xfId="0" applyNumberFormat="1" applyFont="1" applyBorder="1" applyAlignment="1">
      <alignment vertical="center"/>
    </xf>
    <xf numFmtId="181" fontId="6" fillId="0" borderId="85" xfId="0" applyNumberFormat="1" applyFont="1" applyBorder="1" applyAlignment="1">
      <alignment vertical="center"/>
    </xf>
    <xf numFmtId="198" fontId="22" fillId="0" borderId="84" xfId="0" applyNumberFormat="1" applyFont="1" applyBorder="1" applyAlignment="1">
      <alignment vertical="center"/>
    </xf>
    <xf numFmtId="198" fontId="6" fillId="0" borderId="84" xfId="0" applyNumberFormat="1" applyFont="1" applyBorder="1" applyAlignment="1">
      <alignment vertical="center"/>
    </xf>
    <xf numFmtId="198" fontId="6" fillId="0" borderId="85" xfId="0" applyNumberFormat="1" applyFont="1" applyBorder="1" applyAlignment="1">
      <alignment vertical="center"/>
    </xf>
    <xf numFmtId="198" fontId="6" fillId="0" borderId="85" xfId="0" applyNumberFormat="1" applyFont="1" applyBorder="1" applyAlignment="1">
      <alignment horizontal="right" vertical="center"/>
    </xf>
    <xf numFmtId="198" fontId="6" fillId="0" borderId="84" xfId="0" quotePrefix="1" applyNumberFormat="1" applyFont="1" applyBorder="1" applyAlignment="1">
      <alignment horizontal="right" vertical="center"/>
    </xf>
    <xf numFmtId="198" fontId="6" fillId="0" borderId="85" xfId="0" quotePrefix="1" applyNumberFormat="1" applyFont="1" applyBorder="1" applyAlignment="1">
      <alignment horizontal="right" vertical="center"/>
    </xf>
    <xf numFmtId="198" fontId="6" fillId="0" borderId="84" xfId="0" applyNumberFormat="1" applyFont="1" applyBorder="1" applyAlignment="1">
      <alignment horizontal="right" vertical="center"/>
    </xf>
    <xf numFmtId="0" fontId="5" fillId="0" borderId="93" xfId="0" applyFont="1" applyBorder="1" applyAlignment="1">
      <alignment vertical="center" justifyLastLine="1"/>
    </xf>
    <xf numFmtId="176" fontId="15" fillId="0" borderId="55" xfId="0" applyNumberFormat="1" applyFont="1" applyBorder="1" applyAlignment="1">
      <alignment vertical="center"/>
    </xf>
    <xf numFmtId="176" fontId="15" fillId="0" borderId="63" xfId="0" applyNumberFormat="1" applyFont="1" applyBorder="1" applyAlignment="1">
      <alignment vertical="center"/>
    </xf>
    <xf numFmtId="0" fontId="5" fillId="0" borderId="116" xfId="0" applyFont="1" applyBorder="1" applyAlignment="1">
      <alignment horizontal="center" vertical="center"/>
    </xf>
    <xf numFmtId="198" fontId="6" fillId="0" borderId="22" xfId="0" applyNumberFormat="1" applyFont="1" applyBorder="1" applyAlignment="1">
      <alignment horizontal="right" vertical="center"/>
    </xf>
    <xf numFmtId="0" fontId="4" fillId="0" borderId="117" xfId="0" applyFont="1" applyBorder="1" applyAlignment="1">
      <alignment vertical="center"/>
    </xf>
    <xf numFmtId="176" fontId="22" fillId="0" borderId="115" xfId="0" applyNumberFormat="1" applyFont="1" applyBorder="1" applyAlignment="1">
      <alignment vertical="center"/>
    </xf>
    <xf numFmtId="0" fontId="15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98" fontId="22" fillId="0" borderId="85" xfId="0" applyNumberFormat="1" applyFont="1" applyBorder="1" applyAlignment="1">
      <alignment vertical="center"/>
    </xf>
    <xf numFmtId="38" fontId="25" fillId="3" borderId="0" xfId="2" applyFont="1" applyFill="1" applyBorder="1" applyAlignment="1">
      <alignment vertical="center"/>
    </xf>
    <xf numFmtId="201" fontId="25" fillId="3" borderId="0" xfId="2" applyNumberFormat="1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38" fontId="25" fillId="3" borderId="0" xfId="2" applyFont="1" applyFill="1" applyBorder="1" applyAlignment="1">
      <alignment vertical="center" wrapText="1"/>
    </xf>
    <xf numFmtId="0" fontId="25" fillId="3" borderId="0" xfId="0" applyFont="1" applyFill="1" applyAlignment="1">
      <alignment vertical="center" wrapText="1"/>
    </xf>
    <xf numFmtId="179" fontId="25" fillId="3" borderId="0" xfId="2" applyNumberFormat="1" applyFont="1" applyFill="1" applyBorder="1" applyAlignment="1">
      <alignment vertical="center"/>
    </xf>
    <xf numFmtId="38" fontId="25" fillId="3" borderId="0" xfId="2" applyFont="1" applyFill="1" applyBorder="1" applyAlignment="1">
      <alignment vertical="center" shrinkToFit="1"/>
    </xf>
    <xf numFmtId="203" fontId="25" fillId="3" borderId="0" xfId="2" applyNumberFormat="1" applyFont="1" applyFill="1" applyBorder="1" applyAlignment="1">
      <alignment vertical="center" shrinkToFit="1"/>
    </xf>
    <xf numFmtId="0" fontId="25" fillId="3" borderId="0" xfId="2" applyNumberFormat="1" applyFont="1" applyFill="1" applyBorder="1" applyAlignment="1">
      <alignment vertical="center" shrinkToFit="1"/>
    </xf>
    <xf numFmtId="202" fontId="25" fillId="3" borderId="0" xfId="2" applyNumberFormat="1" applyFont="1" applyFill="1" applyBorder="1" applyAlignment="1">
      <alignment vertical="center" shrinkToFit="1"/>
    </xf>
    <xf numFmtId="181" fontId="25" fillId="3" borderId="0" xfId="2" applyNumberFormat="1" applyFont="1" applyFill="1" applyBorder="1" applyAlignment="1">
      <alignment vertical="center" shrinkToFit="1"/>
    </xf>
    <xf numFmtId="200" fontId="25" fillId="3" borderId="0" xfId="2" applyNumberFormat="1" applyFont="1" applyFill="1" applyBorder="1" applyAlignment="1">
      <alignment horizontal="left" vertical="center"/>
    </xf>
    <xf numFmtId="181" fontId="28" fillId="3" borderId="0" xfId="2" applyNumberFormat="1" applyFont="1" applyFill="1" applyBorder="1" applyAlignment="1">
      <alignment vertical="center" shrinkToFit="1"/>
    </xf>
    <xf numFmtId="204" fontId="25" fillId="3" borderId="0" xfId="2" applyNumberFormat="1" applyFont="1" applyFill="1" applyBorder="1" applyAlignment="1">
      <alignment vertical="center" shrinkToFit="1"/>
    </xf>
    <xf numFmtId="38" fontId="26" fillId="3" borderId="0" xfId="2" applyFont="1" applyFill="1" applyBorder="1" applyAlignment="1">
      <alignment vertical="center"/>
    </xf>
    <xf numFmtId="181" fontId="27" fillId="3" borderId="0" xfId="2" applyNumberFormat="1" applyFont="1" applyFill="1" applyBorder="1" applyAlignment="1">
      <alignment vertical="center" shrinkToFit="1"/>
    </xf>
    <xf numFmtId="200" fontId="25" fillId="3" borderId="0" xfId="2" applyNumberFormat="1" applyFont="1" applyFill="1" applyBorder="1" applyAlignment="1">
      <alignment vertical="center" shrinkToFit="1"/>
    </xf>
    <xf numFmtId="9" fontId="25" fillId="3" borderId="0" xfId="2" applyNumberFormat="1" applyFont="1" applyFill="1" applyBorder="1" applyAlignment="1">
      <alignment vertical="center" shrinkToFit="1"/>
    </xf>
    <xf numFmtId="40" fontId="25" fillId="3" borderId="0" xfId="2" applyNumberFormat="1" applyFont="1" applyFill="1" applyBorder="1" applyAlignment="1">
      <alignment vertical="center" shrinkToFit="1"/>
    </xf>
    <xf numFmtId="40" fontId="25" fillId="3" borderId="0" xfId="2" applyNumberFormat="1" applyFont="1" applyFill="1" applyBorder="1" applyAlignment="1">
      <alignment vertical="center"/>
    </xf>
    <xf numFmtId="0" fontId="25" fillId="3" borderId="0" xfId="6" applyFont="1" applyFill="1" applyAlignment="1">
      <alignment horizontal="center"/>
    </xf>
    <xf numFmtId="4" fontId="25" fillId="3" borderId="0" xfId="2" applyNumberFormat="1" applyFont="1" applyFill="1" applyBorder="1" applyAlignment="1">
      <alignment vertical="center" shrinkToFit="1"/>
    </xf>
    <xf numFmtId="206" fontId="6" fillId="0" borderId="12" xfId="0" applyNumberFormat="1" applyFont="1" applyBorder="1" applyAlignment="1">
      <alignment horizontal="right" vertical="center"/>
    </xf>
    <xf numFmtId="206" fontId="6" fillId="0" borderId="8" xfId="0" applyNumberFormat="1" applyFont="1" applyBorder="1" applyAlignment="1">
      <alignment horizontal="right" vertical="center"/>
    </xf>
    <xf numFmtId="38" fontId="6" fillId="0" borderId="40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38" fontId="25" fillId="3" borderId="0" xfId="2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 shrinkToFit="1"/>
    </xf>
    <xf numFmtId="38" fontId="23" fillId="0" borderId="0" xfId="2" applyFont="1" applyAlignment="1">
      <alignment horizontal="center" vertical="center"/>
    </xf>
    <xf numFmtId="38" fontId="5" fillId="0" borderId="0" xfId="2" applyFont="1" applyAlignment="1">
      <alignment horizontal="center" vertical="center"/>
    </xf>
    <xf numFmtId="38" fontId="27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distributed" textRotation="255"/>
    </xf>
    <xf numFmtId="0" fontId="1" fillId="0" borderId="20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10" fillId="0" borderId="28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29" xfId="0" applyFont="1" applyBorder="1" applyAlignment="1">
      <alignment horizontal="center" vertical="distributed" textRotation="255" wrapText="1"/>
    </xf>
    <xf numFmtId="0" fontId="10" fillId="0" borderId="32" xfId="0" applyFont="1" applyBorder="1" applyAlignment="1">
      <alignment horizontal="center" vertical="distributed" textRotation="255" wrapText="1"/>
    </xf>
    <xf numFmtId="0" fontId="4" fillId="0" borderId="25" xfId="0" applyFont="1" applyBorder="1"/>
    <xf numFmtId="0" fontId="4" fillId="0" borderId="30" xfId="0" applyFont="1" applyBorder="1"/>
    <xf numFmtId="0" fontId="10" fillId="0" borderId="26" xfId="0" applyFont="1" applyBorder="1" applyAlignment="1">
      <alignment horizontal="center" vertical="distributed" textRotation="255"/>
    </xf>
    <xf numFmtId="0" fontId="10" fillId="0" borderId="31" xfId="0" applyFont="1" applyBorder="1" applyAlignment="1">
      <alignment horizontal="center" vertical="distributed" textRotation="255"/>
    </xf>
    <xf numFmtId="0" fontId="10" fillId="0" borderId="27" xfId="0" applyFont="1" applyBorder="1" applyAlignment="1">
      <alignment horizontal="center" vertical="distributed" textRotation="255"/>
    </xf>
    <xf numFmtId="0" fontId="10" fillId="0" borderId="21" xfId="0" applyFont="1" applyBorder="1" applyAlignment="1">
      <alignment horizontal="center" vertical="distributed" textRotation="255"/>
    </xf>
    <xf numFmtId="0" fontId="10" fillId="0" borderId="27" xfId="0" applyFont="1" applyBorder="1" applyAlignment="1">
      <alignment horizontal="center" vertical="distributed" textRotation="255" wrapText="1"/>
    </xf>
    <xf numFmtId="0" fontId="7" fillId="0" borderId="21" xfId="0" applyFont="1" applyBorder="1"/>
    <xf numFmtId="0" fontId="0" fillId="0" borderId="8" xfId="0" applyBorder="1" applyAlignment="1">
      <alignment horizontal="center" vertical="distributed" textRotation="255"/>
    </xf>
    <xf numFmtId="0" fontId="10" fillId="0" borderId="28" xfId="0" applyFont="1" applyBorder="1" applyAlignment="1">
      <alignment horizontal="center" vertical="distributed" textRotation="255" wrapText="1"/>
    </xf>
    <xf numFmtId="0" fontId="4" fillId="0" borderId="39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1" fillId="0" borderId="0" xfId="0" applyFont="1" applyAlignment="1">
      <alignment horizontal="center"/>
    </xf>
    <xf numFmtId="0" fontId="4" fillId="0" borderId="43" xfId="0" applyFont="1" applyBorder="1" applyAlignment="1">
      <alignment horizontal="center" vertical="distributed"/>
    </xf>
    <xf numFmtId="0" fontId="4" fillId="0" borderId="14" xfId="0" applyFont="1" applyBorder="1" applyAlignment="1">
      <alignment horizontal="center" vertical="distributed"/>
    </xf>
    <xf numFmtId="0" fontId="4" fillId="0" borderId="44" xfId="0" applyFont="1" applyBorder="1" applyAlignment="1">
      <alignment horizontal="center" vertical="center" justifyLastLine="1"/>
    </xf>
    <xf numFmtId="0" fontId="4" fillId="0" borderId="47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5" fillId="0" borderId="80" xfId="0" applyFont="1" applyBorder="1" applyAlignment="1">
      <alignment horizontal="distributed" vertical="center"/>
    </xf>
    <xf numFmtId="0" fontId="5" fillId="0" borderId="81" xfId="0" applyFont="1" applyBorder="1" applyAlignment="1">
      <alignment horizontal="distributed" vertical="center"/>
    </xf>
    <xf numFmtId="0" fontId="5" fillId="0" borderId="82" xfId="0" applyFont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7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72" xfId="0" applyFont="1" applyBorder="1" applyAlignment="1">
      <alignment horizontal="right" vertical="top"/>
    </xf>
    <xf numFmtId="0" fontId="5" fillId="0" borderId="74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67" xfId="0" applyFont="1" applyBorder="1" applyAlignment="1">
      <alignment horizontal="right" vertical="top"/>
    </xf>
    <xf numFmtId="0" fontId="5" fillId="0" borderId="7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66" xfId="0" applyFont="1" applyBorder="1" applyAlignment="1">
      <alignment horizontal="distributed" vertical="center"/>
    </xf>
    <xf numFmtId="0" fontId="5" fillId="0" borderId="60" xfId="0" applyFont="1" applyBorder="1" applyAlignment="1">
      <alignment horizontal="distributed" vertical="center"/>
    </xf>
    <xf numFmtId="178" fontId="6" fillId="0" borderId="75" xfId="0" applyNumberFormat="1" applyFont="1" applyBorder="1" applyAlignment="1">
      <alignment horizontal="center" vertical="center"/>
    </xf>
    <xf numFmtId="178" fontId="6" fillId="0" borderId="76" xfId="0" applyNumberFormat="1" applyFont="1" applyBorder="1" applyAlignment="1">
      <alignment horizontal="center" vertical="center"/>
    </xf>
    <xf numFmtId="178" fontId="6" fillId="0" borderId="79" xfId="0" applyNumberFormat="1" applyFont="1" applyBorder="1" applyAlignment="1">
      <alignment horizontal="center" vertical="center"/>
    </xf>
    <xf numFmtId="0" fontId="5" fillId="0" borderId="77" xfId="0" applyFont="1" applyBorder="1" applyAlignment="1">
      <alignment horizontal="distributed" vertical="center"/>
    </xf>
    <xf numFmtId="0" fontId="5" fillId="0" borderId="78" xfId="0" applyFont="1" applyBorder="1" applyAlignment="1">
      <alignment horizontal="distributed" vertical="center"/>
    </xf>
    <xf numFmtId="0" fontId="5" fillId="0" borderId="65" xfId="0" applyFont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60" xfId="0" applyFont="1" applyFill="1" applyBorder="1" applyAlignment="1">
      <alignment horizontal="distributed" vertical="center"/>
    </xf>
    <xf numFmtId="0" fontId="5" fillId="2" borderId="86" xfId="0" applyFont="1" applyFill="1" applyBorder="1" applyAlignment="1">
      <alignment horizontal="distributed" vertical="center"/>
    </xf>
    <xf numFmtId="0" fontId="5" fillId="2" borderId="62" xfId="0" applyFont="1" applyFill="1" applyBorder="1" applyAlignment="1">
      <alignment horizontal="distributed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67" xfId="0" applyFont="1" applyFill="1" applyBorder="1" applyAlignment="1">
      <alignment horizontal="distributed" vertical="center"/>
    </xf>
    <xf numFmtId="0" fontId="6" fillId="0" borderId="76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9" xfId="0" applyFont="1" applyBorder="1" applyAlignment="1">
      <alignment vertical="center"/>
    </xf>
    <xf numFmtId="0" fontId="6" fillId="0" borderId="90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67" xfId="0" applyFont="1" applyBorder="1" applyAlignment="1">
      <alignment horizontal="distributed" vertical="center"/>
    </xf>
    <xf numFmtId="0" fontId="5" fillId="0" borderId="43" xfId="0" applyFont="1" applyBorder="1" applyAlignment="1">
      <alignment horizontal="right" vertical="top" justifyLastLine="1"/>
    </xf>
    <xf numFmtId="0" fontId="5" fillId="0" borderId="14" xfId="0" applyFont="1" applyBorder="1" applyAlignment="1">
      <alignment horizontal="right" vertical="top" justifyLastLine="1"/>
    </xf>
    <xf numFmtId="0" fontId="5" fillId="0" borderId="91" xfId="0" applyFont="1" applyBorder="1" applyAlignment="1">
      <alignment horizontal="distributed" vertical="center" justifyLastLine="1"/>
    </xf>
    <xf numFmtId="0" fontId="5" fillId="0" borderId="92" xfId="0" applyFont="1" applyBorder="1" applyAlignment="1">
      <alignment horizontal="distributed" vertical="center" justifyLastLine="1"/>
    </xf>
    <xf numFmtId="0" fontId="5" fillId="0" borderId="93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left" vertical="center"/>
    </xf>
    <xf numFmtId="0" fontId="5" fillId="0" borderId="41" xfId="0" applyFont="1" applyBorder="1" applyAlignment="1">
      <alignment horizontal="left" vertical="center" justifyLastLine="1"/>
    </xf>
    <xf numFmtId="0" fontId="5" fillId="0" borderId="92" xfId="0" applyFont="1" applyBorder="1" applyAlignment="1">
      <alignment horizontal="left" vertical="center" justifyLastLine="1"/>
    </xf>
    <xf numFmtId="0" fontId="10" fillId="0" borderId="66" xfId="0" applyFont="1" applyBorder="1" applyAlignment="1">
      <alignment horizontal="distributed" vertical="center"/>
    </xf>
    <xf numFmtId="0" fontId="7" fillId="0" borderId="60" xfId="0" applyFont="1" applyBorder="1" applyAlignment="1">
      <alignment horizontal="distributed" vertical="center"/>
    </xf>
    <xf numFmtId="0" fontId="1" fillId="0" borderId="72" xfId="0" applyFont="1" applyBorder="1" applyAlignment="1">
      <alignment horizontal="right" vertical="top"/>
    </xf>
    <xf numFmtId="0" fontId="1" fillId="0" borderId="74" xfId="0" applyFont="1" applyBorder="1" applyAlignment="1">
      <alignment horizontal="right" vertical="top"/>
    </xf>
    <xf numFmtId="0" fontId="1" fillId="0" borderId="67" xfId="0" applyFont="1" applyBorder="1" applyAlignment="1">
      <alignment horizontal="right" vertical="top"/>
    </xf>
    <xf numFmtId="0" fontId="5" fillId="0" borderId="91" xfId="0" applyFont="1" applyBorder="1" applyAlignment="1">
      <alignment horizontal="center" vertical="center" justifyLastLine="1"/>
    </xf>
    <xf numFmtId="0" fontId="5" fillId="0" borderId="41" xfId="0" applyFont="1" applyBorder="1" applyAlignment="1">
      <alignment horizontal="center" vertical="center" justifyLastLine="1"/>
    </xf>
    <xf numFmtId="0" fontId="5" fillId="0" borderId="92" xfId="0" applyFont="1" applyBorder="1" applyAlignment="1">
      <alignment horizontal="center" vertical="center" justifyLastLine="1"/>
    </xf>
    <xf numFmtId="0" fontId="5" fillId="0" borderId="93" xfId="0" applyFont="1" applyBorder="1" applyAlignment="1">
      <alignment horizontal="center" vertical="center" justifyLastLine="1"/>
    </xf>
    <xf numFmtId="0" fontId="5" fillId="0" borderId="96" xfId="0" applyFont="1" applyBorder="1" applyAlignment="1">
      <alignment horizontal="center" vertical="center" justifyLastLine="1"/>
    </xf>
    <xf numFmtId="0" fontId="2" fillId="0" borderId="0" xfId="0" applyFont="1" applyAlignment="1">
      <alignment horizontal="right" vertical="center"/>
    </xf>
    <xf numFmtId="0" fontId="10" fillId="0" borderId="93" xfId="0" applyFont="1" applyBorder="1" applyAlignment="1">
      <alignment horizontal="distributed" vertical="center" indent="2"/>
    </xf>
    <xf numFmtId="0" fontId="10" fillId="0" borderId="41" xfId="0" applyFont="1" applyBorder="1" applyAlignment="1">
      <alignment horizontal="distributed" vertical="center" indent="2"/>
    </xf>
    <xf numFmtId="0" fontId="10" fillId="0" borderId="92" xfId="0" applyFont="1" applyBorder="1" applyAlignment="1">
      <alignment horizontal="distributed" vertical="center" indent="2"/>
    </xf>
    <xf numFmtId="0" fontId="10" fillId="0" borderId="96" xfId="0" applyFont="1" applyBorder="1" applyAlignment="1">
      <alignment horizontal="distributed" vertical="center" indent="2"/>
    </xf>
    <xf numFmtId="0" fontId="10" fillId="0" borderId="91" xfId="0" applyFont="1" applyBorder="1" applyAlignment="1">
      <alignment horizontal="center" vertical="center" wrapText="1" justifyLastLine="1"/>
    </xf>
    <xf numFmtId="0" fontId="10" fillId="0" borderId="92" xfId="0" applyFont="1" applyBorder="1" applyAlignment="1">
      <alignment horizontal="center" vertical="center" wrapText="1" justifyLastLine="1"/>
    </xf>
    <xf numFmtId="0" fontId="10" fillId="0" borderId="5" xfId="0" applyFont="1" applyBorder="1" applyAlignment="1">
      <alignment horizontal="distributed" vertical="center" indent="2"/>
    </xf>
    <xf numFmtId="0" fontId="10" fillId="0" borderId="18" xfId="0" applyFont="1" applyBorder="1" applyAlignment="1">
      <alignment horizontal="distributed" vertical="center" indent="2"/>
    </xf>
    <xf numFmtId="0" fontId="10" fillId="0" borderId="0" xfId="0" applyFont="1" applyAlignment="1">
      <alignment horizontal="distributed" vertical="center" indent="2"/>
    </xf>
    <xf numFmtId="0" fontId="10" fillId="0" borderId="73" xfId="0" applyFont="1" applyBorder="1" applyAlignment="1">
      <alignment horizontal="distributed" vertical="center"/>
    </xf>
    <xf numFmtId="0" fontId="10" fillId="0" borderId="72" xfId="0" applyFont="1" applyBorder="1" applyAlignment="1">
      <alignment horizontal="distributed" vertical="center"/>
    </xf>
    <xf numFmtId="0" fontId="10" fillId="0" borderId="49" xfId="0" applyFont="1" applyBorder="1" applyAlignment="1">
      <alignment horizontal="distributed" vertical="center"/>
    </xf>
    <xf numFmtId="0" fontId="10" fillId="0" borderId="13" xfId="0" applyFont="1" applyBorder="1" applyAlignment="1">
      <alignment vertical="center"/>
    </xf>
    <xf numFmtId="0" fontId="10" fillId="0" borderId="99" xfId="0" applyFont="1" applyBorder="1" applyAlignment="1">
      <alignment horizontal="distributed" vertical="center"/>
    </xf>
    <xf numFmtId="0" fontId="10" fillId="0" borderId="22" xfId="0" applyFont="1" applyBorder="1" applyAlignment="1">
      <alignment horizontal="distributed" vertical="center"/>
    </xf>
    <xf numFmtId="0" fontId="4" fillId="0" borderId="15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0" fillId="0" borderId="73" xfId="3" applyFont="1" applyBorder="1" applyAlignment="1">
      <alignment horizontal="left"/>
    </xf>
    <xf numFmtId="0" fontId="10" fillId="0" borderId="3" xfId="3" applyFont="1" applyBorder="1" applyAlignment="1">
      <alignment horizontal="left"/>
    </xf>
    <xf numFmtId="0" fontId="10" fillId="0" borderId="74" xfId="3" applyFont="1" applyBorder="1" applyAlignment="1">
      <alignment horizontal="left"/>
    </xf>
    <xf numFmtId="0" fontId="10" fillId="0" borderId="7" xfId="3" applyFont="1" applyBorder="1" applyAlignment="1">
      <alignment horizontal="left"/>
    </xf>
    <xf numFmtId="0" fontId="10" fillId="0" borderId="93" xfId="3" applyFont="1" applyBorder="1" applyAlignment="1">
      <alignment horizontal="distributed" vertical="center" indent="2"/>
    </xf>
    <xf numFmtId="0" fontId="10" fillId="0" borderId="92" xfId="3" applyFont="1" applyBorder="1" applyAlignment="1">
      <alignment horizontal="distributed" vertical="center" indent="2"/>
    </xf>
    <xf numFmtId="0" fontId="10" fillId="0" borderId="18" xfId="3" applyFont="1" applyBorder="1" applyAlignment="1">
      <alignment horizontal="distributed" vertical="center" indent="2"/>
    </xf>
    <xf numFmtId="0" fontId="10" fillId="0" borderId="72" xfId="3" applyFont="1" applyBorder="1" applyAlignment="1">
      <alignment horizontal="left"/>
    </xf>
    <xf numFmtId="0" fontId="10" fillId="0" borderId="67" xfId="3" applyFont="1" applyBorder="1" applyAlignment="1">
      <alignment horizontal="left"/>
    </xf>
    <xf numFmtId="0" fontId="10" fillId="0" borderId="91" xfId="3" applyFont="1" applyBorder="1" applyAlignment="1">
      <alignment horizontal="distributed" vertical="center" indent="2"/>
    </xf>
    <xf numFmtId="0" fontId="10" fillId="0" borderId="96" xfId="3" applyFont="1" applyBorder="1" applyAlignment="1">
      <alignment horizontal="distributed" vertical="center" indent="2"/>
    </xf>
    <xf numFmtId="0" fontId="10" fillId="0" borderId="49" xfId="3" applyFont="1" applyBorder="1" applyAlignment="1">
      <alignment horizontal="distributed" vertical="center"/>
    </xf>
    <xf numFmtId="0" fontId="10" fillId="0" borderId="23" xfId="3" applyFont="1" applyBorder="1">
      <alignment vertical="center"/>
    </xf>
    <xf numFmtId="0" fontId="10" fillId="0" borderId="73" xfId="3" applyFont="1" applyBorder="1" applyAlignment="1">
      <alignment horizontal="distributed" vertical="center"/>
    </xf>
    <xf numFmtId="0" fontId="10" fillId="0" borderId="72" xfId="3" applyFont="1" applyBorder="1" applyAlignment="1">
      <alignment horizontal="distributed" vertical="center"/>
    </xf>
    <xf numFmtId="0" fontId="4" fillId="0" borderId="15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0" fillId="0" borderId="73" xfId="0" applyFont="1" applyBorder="1" applyAlignment="1">
      <alignment horizontal="right" vertical="top"/>
    </xf>
    <xf numFmtId="0" fontId="10" fillId="0" borderId="72" xfId="0" applyFont="1" applyBorder="1" applyAlignment="1">
      <alignment horizontal="right" vertical="top"/>
    </xf>
    <xf numFmtId="0" fontId="10" fillId="0" borderId="74" xfId="0" applyFont="1" applyBorder="1" applyAlignment="1">
      <alignment horizontal="right" vertical="top"/>
    </xf>
    <xf numFmtId="0" fontId="10" fillId="0" borderId="67" xfId="0" applyFont="1" applyBorder="1" applyAlignment="1">
      <alignment horizontal="right" vertical="top"/>
    </xf>
    <xf numFmtId="0" fontId="10" fillId="0" borderId="100" xfId="0" applyFont="1" applyBorder="1" applyAlignment="1">
      <alignment horizontal="distributed" vertical="center" justifyLastLine="1"/>
    </xf>
    <xf numFmtId="0" fontId="10" fillId="0" borderId="93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distributed" vertical="center" justifyLastLine="1"/>
    </xf>
    <xf numFmtId="0" fontId="10" fillId="0" borderId="92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10" fillId="0" borderId="100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54" xfId="4" applyFont="1" applyBorder="1" applyAlignment="1">
      <alignment horizontal="distributed" vertical="center"/>
    </xf>
    <xf numFmtId="0" fontId="5" fillId="0" borderId="56" xfId="4" applyFont="1" applyBorder="1" applyAlignment="1">
      <alignment horizontal="distributed" vertical="center"/>
    </xf>
    <xf numFmtId="0" fontId="2" fillId="0" borderId="0" xfId="4" applyFont="1" applyAlignment="1">
      <alignment horizontal="center" vertical="center"/>
    </xf>
    <xf numFmtId="0" fontId="5" fillId="0" borderId="100" xfId="4" applyFont="1" applyBorder="1" applyAlignment="1">
      <alignment horizontal="distributed" vertical="center" justifyLastLine="1"/>
    </xf>
    <xf numFmtId="0" fontId="5" fillId="0" borderId="18" xfId="4" applyFont="1" applyBorder="1" applyAlignment="1">
      <alignment horizontal="distributed" vertical="center" justifyLastLine="1"/>
    </xf>
    <xf numFmtId="0" fontId="5" fillId="0" borderId="99" xfId="4" applyFont="1" applyBorder="1" applyAlignment="1">
      <alignment horizontal="distributed" vertical="center" justifyLastLine="1"/>
    </xf>
    <xf numFmtId="0" fontId="5" fillId="0" borderId="22" xfId="4" applyFont="1" applyBorder="1" applyAlignment="1">
      <alignment horizontal="distributed" vertical="center" justifyLastLine="1"/>
    </xf>
    <xf numFmtId="0" fontId="5" fillId="0" borderId="91" xfId="4" applyFont="1" applyBorder="1" applyAlignment="1">
      <alignment horizontal="distributed" vertical="center" justifyLastLine="1"/>
    </xf>
    <xf numFmtId="0" fontId="5" fillId="0" borderId="96" xfId="4" applyFont="1" applyBorder="1" applyAlignment="1">
      <alignment horizontal="distributed" vertical="center" justifyLastLine="1"/>
    </xf>
    <xf numFmtId="0" fontId="5" fillId="0" borderId="92" xfId="4" applyFont="1" applyBorder="1" applyAlignment="1">
      <alignment horizontal="distributed" vertical="center" justifyLastLine="1"/>
    </xf>
    <xf numFmtId="0" fontId="5" fillId="0" borderId="63" xfId="4" applyFont="1" applyBorder="1" applyAlignment="1">
      <alignment horizontal="distributed" vertical="center"/>
    </xf>
    <xf numFmtId="0" fontId="5" fillId="0" borderId="77" xfId="4" applyFont="1" applyBorder="1" applyAlignment="1">
      <alignment horizontal="distributed" vertical="center"/>
    </xf>
    <xf numFmtId="0" fontId="5" fillId="0" borderId="65" xfId="4" applyFont="1" applyBorder="1" applyAlignment="1">
      <alignment horizontal="distributed" vertical="center"/>
    </xf>
    <xf numFmtId="0" fontId="5" fillId="0" borderId="93" xfId="4" applyFont="1" applyBorder="1" applyAlignment="1">
      <alignment horizontal="distributed" vertical="center" justifyLastLine="1"/>
    </xf>
    <xf numFmtId="0" fontId="5" fillId="0" borderId="97" xfId="4" applyFont="1" applyBorder="1" applyAlignment="1">
      <alignment horizontal="distributed" vertical="center" justifyLastLine="1"/>
    </xf>
    <xf numFmtId="0" fontId="5" fillId="0" borderId="0" xfId="4" applyFont="1" applyAlignment="1">
      <alignment horizontal="distributed" vertical="center" justifyLastLine="1"/>
    </xf>
    <xf numFmtId="0" fontId="5" fillId="0" borderId="41" xfId="4" applyFont="1" applyBorder="1" applyAlignment="1">
      <alignment horizontal="distributed" vertical="center" justifyLastLine="1"/>
    </xf>
    <xf numFmtId="0" fontId="5" fillId="0" borderId="54" xfId="4" applyFont="1" applyBorder="1" applyAlignment="1">
      <alignment vertical="center" shrinkToFit="1"/>
    </xf>
    <xf numFmtId="0" fontId="5" fillId="0" borderId="63" xfId="4" applyFont="1" applyBorder="1" applyAlignment="1">
      <alignment vertical="center" shrinkToFit="1"/>
    </xf>
    <xf numFmtId="0" fontId="5" fillId="0" borderId="77" xfId="4" applyFont="1" applyBorder="1" applyAlignment="1">
      <alignment vertical="center" shrinkToFit="1"/>
    </xf>
    <xf numFmtId="0" fontId="5" fillId="0" borderId="78" xfId="4" applyFont="1" applyBorder="1" applyAlignment="1">
      <alignment vertical="center" shrinkToFit="1"/>
    </xf>
    <xf numFmtId="0" fontId="5" fillId="0" borderId="94" xfId="0" applyFont="1" applyBorder="1" applyAlignment="1">
      <alignment horizontal="distributed" vertical="center" justifyLastLine="1"/>
    </xf>
    <xf numFmtId="0" fontId="5" fillId="0" borderId="70" xfId="0" applyFont="1" applyBorder="1" applyAlignment="1">
      <alignment horizontal="distributed" vertical="center" justifyLastLine="1"/>
    </xf>
    <xf numFmtId="0" fontId="5" fillId="0" borderId="91" xfId="0" applyFont="1" applyBorder="1" applyAlignment="1">
      <alignment horizontal="distributed" vertical="center"/>
    </xf>
    <xf numFmtId="0" fontId="5" fillId="0" borderId="96" xfId="0" applyFont="1" applyBorder="1" applyAlignment="1">
      <alignment horizontal="distributed" vertical="center"/>
    </xf>
    <xf numFmtId="0" fontId="5" fillId="0" borderId="64" xfId="0" applyFont="1" applyBorder="1" applyAlignment="1">
      <alignment horizontal="distributed" vertical="center"/>
    </xf>
    <xf numFmtId="0" fontId="5" fillId="0" borderId="62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/>
    </xf>
    <xf numFmtId="0" fontId="5" fillId="0" borderId="39" xfId="0" applyFont="1" applyBorder="1" applyAlignment="1">
      <alignment horizontal="justify" vertical="justify"/>
    </xf>
    <xf numFmtId="0" fontId="5" fillId="0" borderId="45" xfId="0" applyFont="1" applyBorder="1" applyAlignment="1">
      <alignment horizontal="justify" vertical="justify"/>
    </xf>
    <xf numFmtId="0" fontId="5" fillId="0" borderId="44" xfId="0" applyFont="1" applyBorder="1" applyAlignment="1">
      <alignment horizontal="distributed" vertical="center" justifyLastLine="1"/>
    </xf>
    <xf numFmtId="0" fontId="5" fillId="0" borderId="47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4" xfId="0" applyFont="1" applyBorder="1" applyAlignment="1">
      <alignment horizontal="justify" vertical="justify"/>
    </xf>
    <xf numFmtId="0" fontId="5" fillId="0" borderId="105" xfId="0" applyFont="1" applyBorder="1" applyAlignment="1">
      <alignment horizontal="justify" vertical="justify"/>
    </xf>
    <xf numFmtId="0" fontId="5" fillId="0" borderId="106" xfId="0" applyFont="1" applyBorder="1" applyAlignment="1">
      <alignment horizontal="justify" vertical="justify"/>
    </xf>
    <xf numFmtId="0" fontId="5" fillId="0" borderId="107" xfId="0" applyFont="1" applyBorder="1" applyAlignment="1">
      <alignment horizontal="justify" vertical="justify"/>
    </xf>
    <xf numFmtId="0" fontId="5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74" xfId="0" applyFont="1" applyBorder="1" applyAlignment="1">
      <alignment horizontal="distributed" vertical="center"/>
    </xf>
    <xf numFmtId="0" fontId="5" fillId="0" borderId="73" xfId="0" applyFont="1" applyBorder="1" applyAlignment="1">
      <alignment horizontal="distributed" vertical="center"/>
    </xf>
    <xf numFmtId="0" fontId="5" fillId="0" borderId="72" xfId="0" applyFont="1" applyBorder="1" applyAlignment="1">
      <alignment horizontal="distributed" vertical="center"/>
    </xf>
    <xf numFmtId="0" fontId="5" fillId="0" borderId="66" xfId="0" applyFont="1" applyBorder="1" applyAlignment="1">
      <alignment horizontal="distributed" vertical="center" wrapText="1"/>
    </xf>
    <xf numFmtId="0" fontId="5" fillId="0" borderId="60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6" fillId="0" borderId="75" xfId="0" applyFont="1" applyBorder="1" applyAlignment="1">
      <alignment horizontal="center"/>
    </xf>
    <xf numFmtId="0" fontId="6" fillId="0" borderId="76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6" fillId="0" borderId="88" xfId="0" applyFont="1" applyBorder="1"/>
    <xf numFmtId="0" fontId="6" fillId="0" borderId="89" xfId="0" applyFont="1" applyBorder="1"/>
    <xf numFmtId="0" fontId="6" fillId="0" borderId="90" xfId="0" applyFont="1" applyBorder="1"/>
    <xf numFmtId="0" fontId="5" fillId="0" borderId="73" xfId="0" applyFont="1" applyBorder="1" applyAlignment="1">
      <alignment horizontal="center" vertical="justify"/>
    </xf>
    <xf numFmtId="0" fontId="5" fillId="0" borderId="72" xfId="0" applyFont="1" applyBorder="1" applyAlignment="1">
      <alignment horizontal="center" vertical="justify"/>
    </xf>
    <xf numFmtId="0" fontId="5" fillId="0" borderId="66" xfId="0" applyFont="1" applyBorder="1" applyAlignment="1">
      <alignment horizontal="center" vertical="justify"/>
    </xf>
    <xf numFmtId="0" fontId="5" fillId="0" borderId="60" xfId="0" applyFont="1" applyBorder="1" applyAlignment="1">
      <alignment horizontal="center" vertical="justify"/>
    </xf>
    <xf numFmtId="0" fontId="5" fillId="0" borderId="74" xfId="0" applyFont="1" applyBorder="1" applyAlignment="1">
      <alignment horizontal="center" vertical="justify"/>
    </xf>
    <xf numFmtId="0" fontId="5" fillId="0" borderId="67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distributed" vertical="center" textRotation="255"/>
    </xf>
    <xf numFmtId="0" fontId="5" fillId="0" borderId="12" xfId="0" applyFont="1" applyBorder="1" applyAlignment="1">
      <alignment horizontal="distributed" vertical="center" textRotation="255"/>
    </xf>
    <xf numFmtId="0" fontId="5" fillId="0" borderId="8" xfId="0" applyFont="1" applyBorder="1" applyAlignment="1">
      <alignment horizontal="distributed" vertical="center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12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7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distributed" textRotation="255"/>
    </xf>
    <xf numFmtId="0" fontId="5" fillId="0" borderId="13" xfId="0" applyFont="1" applyBorder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0" fillId="0" borderId="0" xfId="0" applyAlignment="1">
      <alignment vertical="center"/>
    </xf>
    <xf numFmtId="0" fontId="5" fillId="0" borderId="9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5" fillId="0" borderId="24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wrapText="1"/>
    </xf>
    <xf numFmtId="196" fontId="1" fillId="0" borderId="0" xfId="0" applyNumberFormat="1" applyFont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1" xfId="0" applyFont="1" applyBorder="1" applyAlignment="1">
      <alignment horizontal="center"/>
    </xf>
    <xf numFmtId="194" fontId="6" fillId="0" borderId="108" xfId="0" applyNumberFormat="1" applyFont="1" applyBorder="1" applyAlignment="1">
      <alignment horizontal="center"/>
    </xf>
    <xf numFmtId="194" fontId="6" fillId="0" borderId="83" xfId="0" applyNumberFormat="1" applyFont="1" applyBorder="1" applyAlignment="1">
      <alignment horizontal="center"/>
    </xf>
    <xf numFmtId="0" fontId="6" fillId="0" borderId="108" xfId="0" applyFont="1" applyBorder="1" applyAlignment="1">
      <alignment horizontal="center"/>
    </xf>
    <xf numFmtId="195" fontId="6" fillId="0" borderId="108" xfId="0" applyNumberFormat="1" applyFont="1" applyBorder="1" applyAlignment="1">
      <alignment horizontal="center"/>
    </xf>
    <xf numFmtId="195" fontId="6" fillId="0" borderId="83" xfId="0" applyNumberFormat="1" applyFont="1" applyBorder="1" applyAlignment="1">
      <alignment horizontal="center"/>
    </xf>
    <xf numFmtId="195" fontId="6" fillId="0" borderId="81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195" fontId="6" fillId="0" borderId="108" xfId="0" applyNumberFormat="1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194" fontId="6" fillId="0" borderId="93" xfId="0" applyNumberFormat="1" applyFont="1" applyBorder="1" applyAlignment="1">
      <alignment horizontal="center"/>
    </xf>
    <xf numFmtId="194" fontId="6" fillId="0" borderId="92" xfId="0" applyNumberFormat="1" applyFont="1" applyBorder="1" applyAlignment="1">
      <alignment horizontal="center"/>
    </xf>
    <xf numFmtId="0" fontId="6" fillId="0" borderId="9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95" fontId="6" fillId="0" borderId="93" xfId="0" applyNumberFormat="1" applyFont="1" applyBorder="1" applyAlignment="1">
      <alignment horizontal="center"/>
    </xf>
    <xf numFmtId="195" fontId="6" fillId="0" borderId="92" xfId="0" applyNumberFormat="1" applyFont="1" applyBorder="1" applyAlignment="1">
      <alignment horizontal="center"/>
    </xf>
    <xf numFmtId="195" fontId="6" fillId="2" borderId="41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195" fontId="6" fillId="0" borderId="93" xfId="0" applyNumberFormat="1" applyFont="1" applyBorder="1" applyAlignment="1">
      <alignment horizontal="center" vertical="center"/>
    </xf>
    <xf numFmtId="195" fontId="6" fillId="0" borderId="96" xfId="0" applyNumberFormat="1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195" fontId="6" fillId="0" borderId="82" xfId="0" applyNumberFormat="1" applyFont="1" applyBorder="1" applyAlignment="1">
      <alignment horizontal="center" vertical="center"/>
    </xf>
    <xf numFmtId="0" fontId="4" fillId="0" borderId="108" xfId="0" applyFont="1" applyBorder="1" applyAlignment="1">
      <alignment horizontal="left" shrinkToFit="1"/>
    </xf>
    <xf numFmtId="0" fontId="4" fillId="0" borderId="81" xfId="0" applyFont="1" applyBorder="1" applyAlignment="1">
      <alignment horizontal="left" shrinkToFit="1"/>
    </xf>
    <xf numFmtId="0" fontId="4" fillId="0" borderId="82" xfId="0" applyFont="1" applyBorder="1" applyAlignment="1">
      <alignment horizontal="left" shrinkToFit="1"/>
    </xf>
    <xf numFmtId="196" fontId="1" fillId="0" borderId="66" xfId="0" applyNumberFormat="1" applyFont="1" applyBorder="1" applyAlignment="1">
      <alignment horizontal="center"/>
    </xf>
    <xf numFmtId="0" fontId="20" fillId="0" borderId="108" xfId="0" applyFont="1" applyBorder="1" applyAlignment="1">
      <alignment horizontal="left" shrinkToFit="1"/>
    </xf>
    <xf numFmtId="0" fontId="20" fillId="0" borderId="81" xfId="0" applyFont="1" applyBorder="1" applyAlignment="1">
      <alignment horizontal="left" shrinkToFit="1"/>
    </xf>
    <xf numFmtId="0" fontId="20" fillId="0" borderId="82" xfId="0" applyFont="1" applyBorder="1" applyAlignment="1">
      <alignment horizontal="left" shrinkToFit="1"/>
    </xf>
    <xf numFmtId="0" fontId="4" fillId="0" borderId="0" xfId="0" applyFont="1" applyAlignment="1">
      <alignment horizontal="center" vertical="center"/>
    </xf>
    <xf numFmtId="0" fontId="6" fillId="0" borderId="7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94" fontId="6" fillId="0" borderId="24" xfId="0" applyNumberFormat="1" applyFont="1" applyBorder="1" applyAlignment="1">
      <alignment horizontal="center"/>
    </xf>
    <xf numFmtId="194" fontId="6" fillId="0" borderId="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95" fontId="6" fillId="0" borderId="24" xfId="0" applyNumberFormat="1" applyFont="1" applyBorder="1" applyAlignment="1">
      <alignment horizontal="center"/>
    </xf>
    <xf numFmtId="195" fontId="6" fillId="0" borderId="7" xfId="0" applyNumberFormat="1" applyFont="1" applyBorder="1" applyAlignment="1">
      <alignment horizontal="center"/>
    </xf>
    <xf numFmtId="195" fontId="6" fillId="0" borderId="97" xfId="0" applyNumberFormat="1" applyFont="1" applyBorder="1" applyAlignment="1">
      <alignment horizontal="center" vertical="center"/>
    </xf>
    <xf numFmtId="195" fontId="6" fillId="0" borderId="101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5" fillId="0" borderId="109" xfId="0" applyFont="1" applyBorder="1" applyAlignment="1">
      <alignment horizontal="distributed" vertical="center" justifyLastLine="1"/>
    </xf>
    <xf numFmtId="0" fontId="15" fillId="0" borderId="54" xfId="0" applyFont="1" applyBorder="1" applyAlignment="1">
      <alignment horizontal="distributed" vertical="center"/>
    </xf>
    <xf numFmtId="0" fontId="15" fillId="0" borderId="55" xfId="0" applyFont="1" applyBorder="1" applyAlignment="1">
      <alignment horizontal="distributed" vertical="center"/>
    </xf>
  </cellXfs>
  <cellStyles count="7">
    <cellStyle name="桁区切り 2" xfId="2" xr:uid="{B6F006B8-3075-4AEA-A3BF-BED6D8DD56DC}"/>
    <cellStyle name="桁区切り 3" xfId="5" xr:uid="{0623D10F-24A2-4120-98A4-F4CD99A5B6E2}"/>
    <cellStyle name="標準" xfId="0" builtinId="0"/>
    <cellStyle name="標準 2" xfId="4" xr:uid="{AE78A599-EA6A-483B-9050-5B2B8AD39762}"/>
    <cellStyle name="標準 2 2" xfId="3" xr:uid="{F5821648-DFE3-4259-B8A0-79957643D6F9}"/>
    <cellStyle name="標準_グ ラ フ" xfId="6" xr:uid="{5D9AC901-3419-40E5-93AF-30B354F3C90E}"/>
    <cellStyle name="標準_自宅名簿22.9.28" xfId="1" xr:uid="{A64C3EA0-4E74-4509-8040-4206485CF3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36448211149175E-2"/>
          <c:y val="4.2470319448410919E-2"/>
          <c:w val="0.84404680701707913"/>
          <c:h val="0.734443307086614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'!$E$125</c:f>
              <c:strCache>
                <c:ptCount val="1"/>
                <c:pt idx="0">
                  <c:v>歳　　　入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179379295145358E-2"/>
                  <c:y val="-1.3667333034195429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6-4720-9543-A736E7AFCA70}"/>
                </c:ext>
              </c:extLst>
            </c:dLbl>
            <c:dLbl>
              <c:idx val="1"/>
              <c:layout>
                <c:manualLayout>
                  <c:x val="0"/>
                  <c:y val="2.60043036098682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6-4720-9543-A736E7AFCA70}"/>
                </c:ext>
              </c:extLst>
            </c:dLbl>
            <c:dLbl>
              <c:idx val="2"/>
              <c:layout>
                <c:manualLayout>
                  <c:x val="0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6-4720-9543-A736E7AFCA70}"/>
                </c:ext>
              </c:extLst>
            </c:dLbl>
            <c:dLbl>
              <c:idx val="3"/>
              <c:layout>
                <c:manualLayout>
                  <c:x val="0"/>
                  <c:y val="2.6055953416058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6-4720-9543-A736E7AFCA70}"/>
                </c:ext>
              </c:extLst>
            </c:dLbl>
            <c:dLbl>
              <c:idx val="4"/>
              <c:layout>
                <c:manualLayout>
                  <c:x val="0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6-4720-9543-A736E7AFCA70}"/>
                </c:ext>
              </c:extLst>
            </c:dLbl>
            <c:dLbl>
              <c:idx val="5"/>
              <c:layout>
                <c:manualLayout>
                  <c:x val="-6.2282293092141483E-17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36-4720-9543-A736E7AFCA70}"/>
                </c:ext>
              </c:extLst>
            </c:dLbl>
            <c:dLbl>
              <c:idx val="6"/>
              <c:layout>
                <c:manualLayout>
                  <c:x val="0"/>
                  <c:y val="2.6055953416058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36-4720-9543-A736E7AFCA70}"/>
                </c:ext>
              </c:extLst>
            </c:dLbl>
            <c:dLbl>
              <c:idx val="7"/>
              <c:layout>
                <c:manualLayout>
                  <c:x val="-1.2456458618428297E-16"/>
                  <c:y val="2.6055953416057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6-4720-9543-A736E7AFCA70}"/>
                </c:ext>
              </c:extLst>
            </c:dLbl>
            <c:dLbl>
              <c:idx val="8"/>
              <c:layout>
                <c:manualLayout>
                  <c:x val="0"/>
                  <c:y val="5.2111906832117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36-4720-9543-A736E7AFCA70}"/>
                </c:ext>
              </c:extLst>
            </c:dLbl>
            <c:dLbl>
              <c:idx val="9"/>
              <c:layout>
                <c:manualLayout>
                  <c:x val="-1.2456458618428297E-16"/>
                  <c:y val="5.2111906832117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36-4720-9543-A736E7AFCA70}"/>
                </c:ext>
              </c:extLst>
            </c:dLbl>
            <c:dLbl>
              <c:idx val="10"/>
              <c:layout>
                <c:manualLayout>
                  <c:x val="0"/>
                  <c:y val="5.2111906832117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36-4720-9543-A736E7AFCA7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'!$D$126:$D$136</c:f>
              <c:strCache>
                <c:ptCount val="11"/>
                <c:pt idx="0">
                  <c:v>国庫支出金</c:v>
                </c:pt>
                <c:pt idx="1">
                  <c:v>市　税</c:v>
                </c:pt>
                <c:pt idx="2">
                  <c:v>地方交付税</c:v>
                </c:pt>
                <c:pt idx="3">
                  <c:v>県支出金</c:v>
                </c:pt>
                <c:pt idx="4">
                  <c:v>市債</c:v>
                </c:pt>
                <c:pt idx="5">
                  <c:v>繰入金</c:v>
                </c:pt>
                <c:pt idx="6">
                  <c:v>繰越金</c:v>
                </c:pt>
                <c:pt idx="7">
                  <c:v>国有提供施設等
助成交付金</c:v>
                </c:pt>
                <c:pt idx="8">
                  <c:v>使用料及び手数料</c:v>
                </c:pt>
                <c:pt idx="9">
                  <c:v>地方消費税交付金</c:v>
                </c:pt>
                <c:pt idx="10">
                  <c:v>その他</c:v>
                </c:pt>
              </c:strCache>
            </c:strRef>
          </c:cat>
          <c:val>
            <c:numRef>
              <c:f>'グラフ '!$E$126:$E$136</c:f>
              <c:numCache>
                <c:formatCode>#,##0.0;[Red]\-#,##0.0</c:formatCode>
                <c:ptCount val="11"/>
                <c:pt idx="0">
                  <c:v>192.84914000000001</c:v>
                </c:pt>
                <c:pt idx="1">
                  <c:v>146.72568999999999</c:v>
                </c:pt>
                <c:pt idx="2">
                  <c:v>63.739260000000002</c:v>
                </c:pt>
                <c:pt idx="3">
                  <c:v>60.224460000000001</c:v>
                </c:pt>
                <c:pt idx="4">
                  <c:v>23.24043</c:v>
                </c:pt>
                <c:pt idx="5">
                  <c:v>35.000500000000002</c:v>
                </c:pt>
                <c:pt idx="6">
                  <c:v>17.754449999999999</c:v>
                </c:pt>
                <c:pt idx="7">
                  <c:v>6.7238800000000003</c:v>
                </c:pt>
                <c:pt idx="8">
                  <c:v>4.2718299999999996</c:v>
                </c:pt>
                <c:pt idx="9">
                  <c:v>24.296710000000001</c:v>
                </c:pt>
                <c:pt idx="10" formatCode="0.0_ ">
                  <c:v>22.150939999999999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36-4720-9543-A736E7AFC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2573920"/>
        <c:axId val="1"/>
      </c:barChart>
      <c:catAx>
        <c:axId val="116257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"/>
          <c:min val="0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573920"/>
        <c:crosses val="autoZero"/>
        <c:crossBetween val="between"/>
        <c:majorUnit val="25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87994682482872E-2"/>
          <c:y val="1.6224188790560472E-2"/>
          <c:w val="0.85714394422679618"/>
          <c:h val="0.83407079646017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'!$B$125</c:f>
              <c:strCache>
                <c:ptCount val="1"/>
                <c:pt idx="0">
                  <c:v>歳　　　出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26124007226382E-2"/>
                  <c:y val="8.86558427984112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C-4B3B-8A82-643155359B00}"/>
                </c:ext>
              </c:extLst>
            </c:dLbl>
            <c:dLbl>
              <c:idx val="1"/>
              <c:layout>
                <c:manualLayout>
                  <c:x val="0"/>
                  <c:y val="5.8997050147492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C-4B3B-8A82-643155359B0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'!$A$126:$A$135</c:f>
              <c:strCache>
                <c:ptCount val="10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衛生費</c:v>
                </c:pt>
                <c:pt idx="5">
                  <c:v>公債費</c:v>
                </c:pt>
                <c:pt idx="6">
                  <c:v>消防費</c:v>
                </c:pt>
                <c:pt idx="7">
                  <c:v>商工費</c:v>
                </c:pt>
                <c:pt idx="8">
                  <c:v>議会費</c:v>
                </c:pt>
                <c:pt idx="9">
                  <c:v>その他</c:v>
                </c:pt>
              </c:strCache>
            </c:strRef>
          </c:cat>
          <c:val>
            <c:numRef>
              <c:f>'グラフ '!$B$126:$B$135</c:f>
              <c:numCache>
                <c:formatCode>#,##0.0;[Red]\-#,##0.0</c:formatCode>
                <c:ptCount val="10"/>
                <c:pt idx="0">
                  <c:v>264.47946000000002</c:v>
                </c:pt>
                <c:pt idx="1">
                  <c:v>109.41146000000001</c:v>
                </c:pt>
                <c:pt idx="2">
                  <c:v>54.724420000000002</c:v>
                </c:pt>
                <c:pt idx="3">
                  <c:v>69.476249999999993</c:v>
                </c:pt>
                <c:pt idx="4">
                  <c:v>36.687159999999999</c:v>
                </c:pt>
                <c:pt idx="5">
                  <c:v>23.825610000000001</c:v>
                </c:pt>
                <c:pt idx="6">
                  <c:v>11.228999999999999</c:v>
                </c:pt>
                <c:pt idx="7">
                  <c:v>2.6751800000000001</c:v>
                </c:pt>
                <c:pt idx="8">
                  <c:v>3.0869399999999998</c:v>
                </c:pt>
                <c:pt idx="9">
                  <c:v>8.1088100000000001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4C-4B3B-8A82-643155359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2571840"/>
        <c:axId val="1"/>
      </c:barChart>
      <c:catAx>
        <c:axId val="1162571840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571840"/>
        <c:crosses val="autoZero"/>
        <c:crossBetween val="between"/>
        <c:majorUnit val="25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9451040842116"/>
          <c:y val="9.6153846153846159E-2"/>
          <c:w val="0.87566363793722601"/>
          <c:h val="0.7956730769230768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ashHorz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C-4B7B-9277-979485991762}"/>
              </c:ext>
            </c:extLst>
          </c:dPt>
          <c:dPt>
            <c:idx val="1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C-4B7B-9277-979485991762}"/>
              </c:ext>
            </c:extLst>
          </c:dPt>
          <c:dPt>
            <c:idx val="2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C-4B7B-9277-979485991762}"/>
              </c:ext>
            </c:extLst>
          </c:dPt>
          <c:dPt>
            <c:idx val="3"/>
            <c:bubble3D val="0"/>
            <c:spPr>
              <a:pattFill prst="lgGrid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C-4B7B-9277-979485991762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4C-4B7B-9277-979485991762}"/>
              </c:ext>
            </c:extLst>
          </c:dPt>
          <c:dPt>
            <c:idx val="5"/>
            <c:bubble3D val="0"/>
            <c:spPr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34C-4B7B-9277-979485991762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34C-4B7B-9277-979485991762}"/>
              </c:ext>
            </c:extLst>
          </c:dPt>
          <c:dLbls>
            <c:dLbl>
              <c:idx val="0"/>
              <c:layout>
                <c:manualLayout>
                  <c:x val="1.770875978443838E-2"/>
                  <c:y val="1.30423854420277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C-4B7B-9277-979485991762}"/>
                </c:ext>
              </c:extLst>
            </c:dLbl>
            <c:dLbl>
              <c:idx val="1"/>
              <c:layout>
                <c:manualLayout>
                  <c:x val="1.4034261848694125E-2"/>
                  <c:y val="1.3143540951164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C-4B7B-9277-979485991762}"/>
                </c:ext>
              </c:extLst>
            </c:dLbl>
            <c:dLbl>
              <c:idx val="2"/>
              <c:layout>
                <c:manualLayout>
                  <c:x val="-5.1874071296643476E-3"/>
                  <c:y val="-4.60362406622249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92945326278659"/>
                      <c:h val="0.100641025641025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34C-4B7B-9277-979485991762}"/>
                </c:ext>
              </c:extLst>
            </c:dLbl>
            <c:dLbl>
              <c:idx val="3"/>
              <c:layout>
                <c:manualLayout>
                  <c:x val="4.9335777472260409E-2"/>
                  <c:y val="8.0408338380779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C-4B7B-9277-979485991762}"/>
                </c:ext>
              </c:extLst>
            </c:dLbl>
            <c:dLbl>
              <c:idx val="4"/>
              <c:layout>
                <c:manualLayout>
                  <c:x val="2.6396700412448446E-3"/>
                  <c:y val="-3.5092873006258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4C-4B7B-9277-979485991762}"/>
                </c:ext>
              </c:extLst>
            </c:dLbl>
            <c:dLbl>
              <c:idx val="5"/>
              <c:layout>
                <c:manualLayout>
                  <c:x val="-5.6957602521906986E-2"/>
                  <c:y val="6.05509287300625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C-4B7B-9277-979485991762}"/>
                </c:ext>
              </c:extLst>
            </c:dLbl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'!$A$153:$A$159</c:f>
              <c:strCache>
                <c:ptCount val="7"/>
                <c:pt idx="0">
                  <c:v>教育債</c:v>
                </c:pt>
                <c:pt idx="1">
                  <c:v>下水道事業</c:v>
                </c:pt>
                <c:pt idx="2">
                  <c:v>総務債</c:v>
                </c:pt>
                <c:pt idx="3">
                  <c:v>区画整理
事業</c:v>
                </c:pt>
                <c:pt idx="4">
                  <c:v>公園債</c:v>
                </c:pt>
                <c:pt idx="5">
                  <c:v>土木債</c:v>
                </c:pt>
                <c:pt idx="6">
                  <c:v>その他</c:v>
                </c:pt>
              </c:strCache>
            </c:strRef>
          </c:cat>
          <c:val>
            <c:numRef>
              <c:f>'グラフ '!$B$153:$B$159</c:f>
              <c:numCache>
                <c:formatCode>#,##0_);[Red]\(#,##0\)</c:formatCode>
                <c:ptCount val="7"/>
                <c:pt idx="0">
                  <c:v>5735892</c:v>
                </c:pt>
                <c:pt idx="1">
                  <c:v>4839926</c:v>
                </c:pt>
                <c:pt idx="2" formatCode="#,##0_);[Red]\(#,##0\)">
                  <c:v>5418047</c:v>
                </c:pt>
                <c:pt idx="3">
                  <c:v>1766695</c:v>
                </c:pt>
                <c:pt idx="4">
                  <c:v>1681310</c:v>
                </c:pt>
                <c:pt idx="5">
                  <c:v>1458285</c:v>
                </c:pt>
                <c:pt idx="6">
                  <c:v>13166278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4C-4B7B-9277-979485991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(単位：万円）</a:t>
            </a:r>
          </a:p>
        </c:rich>
      </c:tx>
      <c:layout>
        <c:manualLayout>
          <c:xMode val="edge"/>
          <c:yMode val="edge"/>
          <c:x val="1.3089000238606537E-2"/>
          <c:y val="1.20191704575211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69740584276553E-2"/>
          <c:y val="7.2115384615384609E-2"/>
          <c:w val="0.9057603200674903"/>
          <c:h val="0.8485576923076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'!$B$163</c:f>
              <c:strCache>
                <c:ptCount val="1"/>
                <c:pt idx="0">
                  <c:v>市税負担金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4904013961605585E-3"/>
                  <c:y val="0.1075615788411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CE-485C-9E25-C86E5EA043DF}"/>
                </c:ext>
              </c:extLst>
            </c:dLbl>
            <c:dLbl>
              <c:idx val="1"/>
              <c:layout>
                <c:manualLayout>
                  <c:x val="-3.4785613230672971E-3"/>
                  <c:y val="0.11084934985046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CE-485C-9E25-C86E5EA043DF}"/>
                </c:ext>
              </c:extLst>
            </c:dLbl>
            <c:dLbl>
              <c:idx val="2"/>
              <c:layout>
                <c:manualLayout>
                  <c:x val="3.4974688864827875E-3"/>
                  <c:y val="0.11407662376309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CE-485C-9E25-C86E5EA043DF}"/>
                </c:ext>
              </c:extLst>
            </c:dLbl>
            <c:dLbl>
              <c:idx val="3"/>
              <c:layout>
                <c:manualLayout>
                  <c:x val="0"/>
                  <c:y val="0.11728183605593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CE-485C-9E25-C86E5EA043DF}"/>
                </c:ext>
              </c:extLst>
            </c:dLbl>
            <c:dLbl>
              <c:idx val="4"/>
              <c:layout>
                <c:manualLayout>
                  <c:x val="3.4821318952899484E-3"/>
                  <c:y val="0.114149051895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CE-485C-9E25-C86E5EA043DF}"/>
                </c:ext>
              </c:extLst>
            </c:dLbl>
            <c:dLbl>
              <c:idx val="5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CE-485C-9E25-C86E5EA043DF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'!$A$164:$A$168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'グラフ '!$B$164:$B$168</c:f>
              <c:numCache>
                <c:formatCode>#,##0.00</c:formatCode>
                <c:ptCount val="5"/>
                <c:pt idx="0">
                  <c:v>12.27065</c:v>
                </c:pt>
                <c:pt idx="1">
                  <c:v>12.155099999999999</c:v>
                </c:pt>
                <c:pt idx="2">
                  <c:v>12.8203</c:v>
                </c:pt>
                <c:pt idx="3" formatCode="#,##0.00_);[Red]\(#,##0.00\)">
                  <c:v>14.074199999999999</c:v>
                </c:pt>
                <c:pt idx="4" formatCode="#,##0.00_);[Red]\(#,##0.00\)">
                  <c:v>14.8428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CE-485C-9E25-C86E5EA043DF}"/>
            </c:ext>
          </c:extLst>
        </c:ser>
        <c:ser>
          <c:idx val="1"/>
          <c:order val="1"/>
          <c:tx>
            <c:strRef>
              <c:f>'グラフ '!$C$163</c:f>
              <c:strCache>
                <c:ptCount val="1"/>
                <c:pt idx="0">
                  <c:v>支出負担金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 cmpd="sng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751346174392791E-3"/>
                  <c:y val="0.1915362516693572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56.31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CCE-485C-9E25-C86E5EA043DF}"/>
                </c:ext>
              </c:extLst>
            </c:dLbl>
            <c:dLbl>
              <c:idx val="1"/>
              <c:layout>
                <c:manualLayout>
                  <c:x val="-4.1056087372451609E-3"/>
                  <c:y val="0.1952061948822652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51.46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CCE-485C-9E25-C86E5EA043DF}"/>
                </c:ext>
              </c:extLst>
            </c:dLbl>
            <c:dLbl>
              <c:idx val="2"/>
              <c:layout>
                <c:manualLayout>
                  <c:x val="2.8328370695708881E-3"/>
                  <c:y val="0.2140129863788501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54.32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CCE-485C-9E25-C86E5EA043DF}"/>
                </c:ext>
              </c:extLst>
            </c:dLbl>
            <c:dLbl>
              <c:idx val="3"/>
              <c:layout>
                <c:manualLayout>
                  <c:x val="2.7721373417857569E-3"/>
                  <c:y val="0.3807347739263635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53.44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CCE-485C-9E25-C86E5EA043DF}"/>
                </c:ext>
              </c:extLst>
            </c:dLbl>
            <c:dLbl>
              <c:idx val="4"/>
              <c:layout>
                <c:manualLayout>
                  <c:x val="-4.9589754984587491E-3"/>
                  <c:y val="0.31341909034941606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CE-485C-9E25-C86E5EA043DF}"/>
                </c:ext>
              </c:extLst>
            </c:dLbl>
            <c:dLbl>
              <c:idx val="5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CE-485C-9E25-C86E5EA043DF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'!$A$164:$A$168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'グラフ '!$C$164:$C$168</c:f>
              <c:numCache>
                <c:formatCode>#,##0.00</c:formatCode>
                <c:ptCount val="5"/>
                <c:pt idx="0">
                  <c:v>56.308399999999999</c:v>
                </c:pt>
                <c:pt idx="1">
                  <c:v>51.459499999999998</c:v>
                </c:pt>
                <c:pt idx="2">
                  <c:v>54.3215</c:v>
                </c:pt>
                <c:pt idx="3" formatCode="#,##0.00_);[Red]\(#,##0.00\)">
                  <c:v>53.44</c:v>
                </c:pt>
                <c:pt idx="4" formatCode="#,##0.00_);[Red]\(#,##0.00\)">
                  <c:v>58.35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CE-485C-9E25-C86E5EA0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577664"/>
        <c:axId val="1"/>
      </c:barChart>
      <c:catAx>
        <c:axId val="1162577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12700">
              <a:noFill/>
            </a:ln>
          </c:spPr>
        </c:min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57766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93634827060228"/>
          <c:y val="5.1155108015344238E-2"/>
          <c:w val="0.35578341560361698"/>
          <c:h val="8.59902227861327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36180775642558E-2"/>
          <c:y val="3.6781691769243376E-2"/>
          <c:w val="0.80296318324942639"/>
          <c:h val="0.59540363551462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'!$B$171</c:f>
              <c:strCache>
                <c:ptCount val="1"/>
                <c:pt idx="0">
                  <c:v>歳出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714943561204517E-3"/>
                  <c:y val="2.11633022726551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A07-A30A-2A71AD0A27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'!$A$172:$A$177</c:f>
              <c:strCache>
                <c:ptCount val="6"/>
                <c:pt idx="0">
                  <c:v>国民健康保険</c:v>
                </c:pt>
                <c:pt idx="1">
                  <c:v>介護保険</c:v>
                </c:pt>
                <c:pt idx="2">
                  <c:v>西普天間区画整理</c:v>
                </c:pt>
                <c:pt idx="3">
                  <c:v>後期高齢者医療</c:v>
                </c:pt>
                <c:pt idx="4">
                  <c:v>宇地泊第二区画整理</c:v>
                </c:pt>
                <c:pt idx="5">
                  <c:v>佐真下第二区画整理</c:v>
                </c:pt>
              </c:strCache>
            </c:strRef>
          </c:cat>
          <c:val>
            <c:numRef>
              <c:f>'グラフ '!$B$172:$B$177</c:f>
              <c:numCache>
                <c:formatCode>#,##0.00_);[Red]\(#,##0.00\)</c:formatCode>
                <c:ptCount val="6"/>
                <c:pt idx="0">
                  <c:v>114.21430746</c:v>
                </c:pt>
                <c:pt idx="1">
                  <c:v>71.106155529999995</c:v>
                </c:pt>
                <c:pt idx="2">
                  <c:v>16.05359936</c:v>
                </c:pt>
                <c:pt idx="3">
                  <c:v>14.17547106</c:v>
                </c:pt>
                <c:pt idx="4">
                  <c:v>2.9962426999999998</c:v>
                </c:pt>
                <c:pt idx="5">
                  <c:v>3.6324531000000002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D-4A07-A30A-2A71AD0A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7490224"/>
        <c:axId val="1"/>
      </c:barChart>
      <c:catAx>
        <c:axId val="11674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490224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6530612244897961E-2"/>
          <c:y val="8.8235391592052723E-2"/>
          <c:w val="0.90816326530612246"/>
          <c:h val="0.80543075401976327"/>
        </c:manualLayout>
      </c:layout>
      <c:pieChart>
        <c:varyColors val="1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DA-4682-9B6E-5C4ED8A75FCA}"/>
              </c:ext>
            </c:extLst>
          </c:dPt>
          <c:dPt>
            <c:idx val="1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DA-4682-9B6E-5C4ED8A75FCA}"/>
              </c:ext>
            </c:extLst>
          </c:dPt>
          <c:dPt>
            <c:idx val="2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DA-4682-9B6E-5C4ED8A75FCA}"/>
              </c:ext>
            </c:extLst>
          </c:dPt>
          <c:dPt>
            <c:idx val="3"/>
            <c:bubble3D val="0"/>
            <c:spPr>
              <a:pattFill prst="dash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DA-4682-9B6E-5C4ED8A75FCA}"/>
              </c:ext>
            </c:extLst>
          </c:dPt>
          <c:dPt>
            <c:idx val="4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DA-4682-9B6E-5C4ED8A75FCA}"/>
              </c:ext>
            </c:extLst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3DA-4682-9B6E-5C4ED8A75FCA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3DA-4682-9B6E-5C4ED8A75FCA}"/>
              </c:ext>
            </c:extLst>
          </c:dPt>
          <c:dLbls>
            <c:dLbl>
              <c:idx val="0"/>
              <c:layout>
                <c:manualLayout>
                  <c:x val="-0.26793929946573952"/>
                  <c:y val="0.1043571871396870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DFF2E8A9-7C1A-4A01-820C-660C895BD3D5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4A132FD8-1F7D-439D-8C3F-DA958436F229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3DA-4682-9B6E-5C4ED8A75FCA}"/>
                </c:ext>
              </c:extLst>
            </c:dLbl>
            <c:dLbl>
              <c:idx val="1"/>
              <c:layout>
                <c:manualLayout>
                  <c:x val="-0.1525488628642232"/>
                  <c:y val="-0.2431129883598987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84395985-C2B9-41AA-B673-950CA02B903D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BFA255C5-3F72-4FD6-A80C-74CC2C6AE02E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3DA-4682-9B6E-5C4ED8A75FCA}"/>
                </c:ext>
              </c:extLst>
            </c:dLbl>
            <c:dLbl>
              <c:idx val="2"/>
              <c:layout>
                <c:manualLayout>
                  <c:x val="0.13640513209960423"/>
                  <c:y val="-0.26176194863059338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2DDFE6B2-8554-47A6-93EF-4960C199A29F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1749AB2E-095B-4CC7-9170-4938EF645D09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3DA-4682-9B6E-5C4ED8A75FCA}"/>
                </c:ext>
              </c:extLst>
            </c:dLbl>
            <c:dLbl>
              <c:idx val="3"/>
              <c:layout>
                <c:manualLayout>
                  <c:x val="0.28865342339821737"/>
                  <c:y val="-0.1503935849078467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04D445D6-C3F8-43DD-8AE2-F803D1D1AFA0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2281B01C-E08E-44A8-88E8-A017D0FA5ED7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3DA-4682-9B6E-5C4ED8A75FCA}"/>
                </c:ext>
              </c:extLst>
            </c:dLbl>
            <c:dLbl>
              <c:idx val="4"/>
              <c:layout>
                <c:manualLayout>
                  <c:x val="0.2584617024394793"/>
                  <c:y val="5.629104308981239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951C7A85-62B9-4CEF-AE6B-1734ACF0FDFB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D14F6EE1-2307-4E6A-8335-72A38D91F795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3DA-4682-9B6E-5C4ED8A75FCA}"/>
                </c:ext>
              </c:extLst>
            </c:dLbl>
            <c:dLbl>
              <c:idx val="5"/>
              <c:layout>
                <c:manualLayout>
                  <c:x val="0.24350133898237339"/>
                  <c:y val="0.199298928693515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D33817F9-8319-41FD-A0C5-27F6D222F338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2E2B77CE-1D65-4DB7-9B30-55A387D3C047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3DA-4682-9B6E-5C4ED8A75FCA}"/>
                </c:ext>
              </c:extLst>
            </c:dLbl>
            <c:dLbl>
              <c:idx val="6"/>
              <c:layout>
                <c:manualLayout>
                  <c:x val="0.1248259322914585"/>
                  <c:y val="0.2295865996882839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8E03EE71-ED13-4964-8482-82F5C96B2D44}" type="CATEGORYNAME">
                      <a:rPr lang="ja-JP" altLang="en-US" sz="88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880" baseline="0"/>
                      <a:t>
</a:t>
                    </a:r>
                    <a:fld id="{79D05489-8F51-4748-A346-6CB9AA62D5FE}" type="PERCENTAGE">
                      <a:rPr lang="en-US" altLang="ja-JP" sz="88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880" baseline="0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3DA-4682-9B6E-5C4ED8A75FCA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'!$A$141:$A$147</c:f>
              <c:strCache>
                <c:ptCount val="7"/>
                <c:pt idx="0">
                  <c:v>扶助費</c:v>
                </c:pt>
                <c:pt idx="1">
                  <c:v>人件費</c:v>
                </c:pt>
                <c:pt idx="2">
                  <c:v>物件費</c:v>
                </c:pt>
                <c:pt idx="3">
                  <c:v>補助費等</c:v>
                </c:pt>
                <c:pt idx="4">
                  <c:v>普通建設
事業費</c:v>
                </c:pt>
                <c:pt idx="5">
                  <c:v>繰出金</c:v>
                </c:pt>
                <c:pt idx="6">
                  <c:v>その他</c:v>
                </c:pt>
              </c:strCache>
            </c:strRef>
          </c:cat>
          <c:val>
            <c:numRef>
              <c:f>'グラフ '!$B$141:$B$147</c:f>
              <c:numCache>
                <c:formatCode>#,##0_ </c:formatCode>
                <c:ptCount val="7"/>
                <c:pt idx="0">
                  <c:v>20049408</c:v>
                </c:pt>
                <c:pt idx="1">
                  <c:v>7399607</c:v>
                </c:pt>
                <c:pt idx="2">
                  <c:v>5231574</c:v>
                </c:pt>
                <c:pt idx="3">
                  <c:v>6428053</c:v>
                </c:pt>
                <c:pt idx="4">
                  <c:v>11061730</c:v>
                </c:pt>
                <c:pt idx="5">
                  <c:v>3460918</c:v>
                </c:pt>
                <c:pt idx="6">
                  <c:v>4739139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DA-4682-9B6E-5C4ED8A75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3DA-4682-9B6E-5C4ED8A75FCA}"/>
              </c:ext>
            </c:extLst>
          </c:dPt>
          <c:dPt>
            <c:idx val="1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3DA-4682-9B6E-5C4ED8A75FCA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3DA-4682-9B6E-5C4ED8A75FCA}"/>
              </c:ext>
            </c:extLst>
          </c:dPt>
          <c:dLbls>
            <c:dLbl>
              <c:idx val="0"/>
              <c:layout>
                <c:manualLayout>
                  <c:x val="3.1052133711712306E-2"/>
                  <c:y val="-4.046120062806718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EECF5C21-20AE-4BFD-9A2E-1B581CD27EF8}" type="CATEGORYNAME">
                      <a:rPr lang="ja-JP" altLang="en-US" sz="93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930" baseline="0"/>
                      <a:t>
</a:t>
                    </a:r>
                    <a:fld id="{44EF58E3-D026-49BA-9D19-2526AC1B7821}" type="PERCENTAGE">
                      <a:rPr lang="en-US" altLang="ja-JP" sz="93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93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03DA-4682-9B6E-5C4ED8A75FCA}"/>
                </c:ext>
              </c:extLst>
            </c:dLbl>
            <c:dLbl>
              <c:idx val="1"/>
              <c:layout>
                <c:manualLayout>
                  <c:x val="-6.7947213040728737E-3"/>
                  <c:y val="-5.978041758269173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139B757E-50B6-482A-96D7-C10ED48B04F3}" type="CATEGORYNAME">
                      <a:rPr lang="ja-JP" altLang="en-US" sz="93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930" baseline="0"/>
                      <a:t>
</a:t>
                    </a:r>
                    <a:fld id="{0D813ABC-69EB-4C8F-ABC6-B43BE6B35971}" type="PERCENTAGE">
                      <a:rPr lang="en-US" altLang="ja-JP" sz="93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93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03DA-4682-9B6E-5C4ED8A75FCA}"/>
                </c:ext>
              </c:extLst>
            </c:dLbl>
            <c:dLbl>
              <c:idx val="2"/>
              <c:layout>
                <c:manualLayout>
                  <c:x val="1.6938326871577602E-2"/>
                  <c:y val="-3.125966870035285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fld id="{5A0DD443-2537-4344-A642-C85F50673B67}" type="CATEGORYNAME">
                      <a:rPr lang="ja-JP" altLang="en-US" sz="93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[分類名]</a:t>
                    </a:fld>
                    <a:r>
                      <a:rPr lang="ja-JP" altLang="en-US" sz="930" baseline="0"/>
                      <a:t>
</a:t>
                    </a:r>
                    <a:fld id="{6AE84A87-E1D1-4336-8B1C-EDE96254A635}" type="PERCENTAGE">
                      <a:rPr lang="en-US" altLang="ja-JP" sz="930" baseline="0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明朝"/>
                          <a:ea typeface="ＭＳ 明朝"/>
                          <a:cs typeface="ＭＳ 明朝"/>
                        </a:defRPr>
                      </a:pPr>
                      <a:t>[パーセンテージ]</a:t>
                    </a:fld>
                    <a:endParaRPr lang="ja-JP" altLang="en-US" sz="93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03DA-4682-9B6E-5C4ED8A75FCA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'!$A$148:$A$150</c:f>
              <c:strCache>
                <c:ptCount val="3"/>
                <c:pt idx="0">
                  <c:v>消費的経費</c:v>
                </c:pt>
                <c:pt idx="1">
                  <c:v>投資的経費</c:v>
                </c:pt>
                <c:pt idx="2">
                  <c:v>その他経費</c:v>
                </c:pt>
              </c:strCache>
            </c:strRef>
          </c:cat>
          <c:val>
            <c:numRef>
              <c:f>'グラフ '!$B$148:$B$150</c:f>
              <c:numCache>
                <c:formatCode>#,##0_ </c:formatCode>
                <c:ptCount val="3"/>
                <c:pt idx="0">
                  <c:v>39108642</c:v>
                </c:pt>
                <c:pt idx="1">
                  <c:v>11061730</c:v>
                </c:pt>
                <c:pt idx="2">
                  <c:v>8200057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3DA-4682-9B6E-5C4ED8A75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6890951276102"/>
          <c:y val="0.15686307883790943"/>
          <c:w val="0.83758700696055688"/>
          <c:h val="0.78649404806229584"/>
        </c:manualLayout>
      </c:layout>
      <c:pieChart>
        <c:varyColors val="1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A5-466C-83D4-8C29492A057B}"/>
              </c:ext>
            </c:extLst>
          </c:dPt>
          <c:dPt>
            <c:idx val="1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A5-466C-83D4-8C29492A057B}"/>
              </c:ext>
            </c:extLst>
          </c:dPt>
          <c:dPt>
            <c:idx val="2"/>
            <c:bubble3D val="0"/>
            <c:spPr>
              <a:pattFill prst="pct4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A5-466C-83D4-8C29492A057B}"/>
              </c:ext>
            </c:extLst>
          </c:dPt>
          <c:dPt>
            <c:idx val="3"/>
            <c:bubble3D val="0"/>
            <c:spPr>
              <a:pattFill prst="pct5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A5-466C-83D4-8C29492A057B}"/>
              </c:ext>
            </c:extLst>
          </c:dPt>
          <c:dPt>
            <c:idx val="4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A5-466C-83D4-8C29492A057B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A5-466C-83D4-8C29492A057B}"/>
              </c:ext>
            </c:extLst>
          </c:dPt>
          <c:dLbls>
            <c:dLbl>
              <c:idx val="0"/>
              <c:layout>
                <c:manualLayout>
                  <c:x val="-0.23331648209100894"/>
                  <c:y val="0.21198391690400403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5-466C-83D4-8C29492A057B}"/>
                </c:ext>
              </c:extLst>
            </c:dLbl>
            <c:dLbl>
              <c:idx val="1"/>
              <c:layout>
                <c:manualLayout>
                  <c:x val="-0.24123195916907617"/>
                  <c:y val="-0.10335377226782823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5-466C-83D4-8C29492A057B}"/>
                </c:ext>
              </c:extLst>
            </c:dLbl>
            <c:dLbl>
              <c:idx val="2"/>
              <c:layout>
                <c:manualLayout>
                  <c:x val="0.10515102471313482"/>
                  <c:y val="-0.29081454179929639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A5-466C-83D4-8C29492A057B}"/>
                </c:ext>
              </c:extLst>
            </c:dLbl>
            <c:dLbl>
              <c:idx val="3"/>
              <c:layout>
                <c:manualLayout>
                  <c:x val="0.26511659483673083"/>
                  <c:y val="6.9003183112749207E-3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A5-466C-83D4-8C29492A057B}"/>
                </c:ext>
              </c:extLst>
            </c:dLbl>
            <c:dLbl>
              <c:idx val="4"/>
              <c:layout>
                <c:manualLayout>
                  <c:x val="0.20755663047892686"/>
                  <c:y val="0.11217356341095651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44264819091609E-2"/>
                      <c:h val="8.44255319148936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3A5-466C-83D4-8C29492A057B}"/>
                </c:ext>
              </c:extLst>
            </c:dLbl>
            <c:dLbl>
              <c:idx val="5"/>
              <c:layout>
                <c:manualLayout>
                  <c:x val="0.18666399956356494"/>
                  <c:y val="0.25626068018093484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A5-466C-83D4-8C29492A057B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'!$D$141:$D$146</c:f>
              <c:strCache>
                <c:ptCount val="6"/>
                <c:pt idx="0">
                  <c:v>市税</c:v>
                </c:pt>
                <c:pt idx="1">
                  <c:v>その他</c:v>
                </c:pt>
                <c:pt idx="2">
                  <c:v>国庫支出金</c:v>
                </c:pt>
                <c:pt idx="3">
                  <c:v>地方交付税</c:v>
                </c:pt>
                <c:pt idx="4">
                  <c:v>市債</c:v>
                </c:pt>
                <c:pt idx="5">
                  <c:v>その他</c:v>
                </c:pt>
              </c:strCache>
            </c:strRef>
          </c:cat>
          <c:val>
            <c:numRef>
              <c:f>'グラフ '!$E$141:$E$146</c:f>
              <c:numCache>
                <c:formatCode>#,##0_);[Red]\(#,##0\)</c:formatCode>
                <c:ptCount val="6"/>
                <c:pt idx="0">
                  <c:v>14672569</c:v>
                </c:pt>
                <c:pt idx="1">
                  <c:v>6998929</c:v>
                </c:pt>
                <c:pt idx="2">
                  <c:v>19284914</c:v>
                </c:pt>
                <c:pt idx="3">
                  <c:v>6373926</c:v>
                </c:pt>
                <c:pt idx="4">
                  <c:v>2324043</c:v>
                </c:pt>
                <c:pt idx="5">
                  <c:v>10043348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A5-466C-83D4-8C29492A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3A5-466C-83D4-8C29492A057B}"/>
              </c:ext>
            </c:extLst>
          </c:dPt>
          <c:dPt>
            <c:idx val="1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3A5-466C-83D4-8C29492A057B}"/>
              </c:ext>
            </c:extLst>
          </c:dPt>
          <c:dLbls>
            <c:dLbl>
              <c:idx val="0"/>
              <c:layout>
                <c:manualLayout>
                  <c:x val="1.2317167051578023E-2"/>
                  <c:y val="-5.39007092198582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A5-466C-83D4-8C29492A057B}"/>
                </c:ext>
              </c:extLst>
            </c:dLbl>
            <c:dLbl>
              <c:idx val="1"/>
              <c:layout>
                <c:manualLayout>
                  <c:x val="-2.8344759445485018E-2"/>
                  <c:y val="-0.14415435304629476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A5-466C-83D4-8C29492A057B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'!$D$147:$D$148</c:f>
              <c:strCache>
                <c:ptCount val="2"/>
                <c:pt idx="0">
                  <c:v>自主財源</c:v>
                </c:pt>
                <c:pt idx="1">
                  <c:v>依存財源</c:v>
                </c:pt>
              </c:strCache>
            </c:strRef>
          </c:cat>
          <c:val>
            <c:numRef>
              <c:f>'グラフ '!$E$147:$E$148</c:f>
              <c:numCache>
                <c:formatCode>#,##0_);[Red]\(#,##0\)</c:formatCode>
                <c:ptCount val="2"/>
                <c:pt idx="0">
                  <c:v>21671498</c:v>
                </c:pt>
                <c:pt idx="1">
                  <c:v>38026231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3A5-466C-83D4-8C29492A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5</xdr:row>
      <xdr:rowOff>28575</xdr:rowOff>
    </xdr:from>
    <xdr:to>
      <xdr:col>10</xdr:col>
      <xdr:colOff>200025</xdr:colOff>
      <xdr:row>33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20DC9A-4331-466C-91DD-454935DF8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5</xdr:row>
      <xdr:rowOff>152400</xdr:rowOff>
    </xdr:from>
    <xdr:to>
      <xdr:col>5</xdr:col>
      <xdr:colOff>200026</xdr:colOff>
      <xdr:row>31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43F0B31-EA8B-4216-A514-925965BE2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180975</xdr:colOff>
      <xdr:row>4</xdr:row>
      <xdr:rowOff>111125</xdr:rowOff>
    </xdr:from>
    <xdr:to>
      <xdr:col>4</xdr:col>
      <xdr:colOff>644525</xdr:colOff>
      <xdr:row>5</xdr:row>
      <xdr:rowOff>95250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0561E1B-B0B4-44D2-9A24-428C1E0971EC}"/>
            </a:ext>
          </a:extLst>
        </xdr:cNvPr>
        <xdr:cNvSpPr txBox="1">
          <a:spLocks noChangeArrowheads="1"/>
        </xdr:cNvSpPr>
      </xdr:nvSpPr>
      <xdr:spPr bwMode="auto">
        <a:xfrm>
          <a:off x="3152775" y="892175"/>
          <a:ext cx="463550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億 円</a:t>
          </a:r>
        </a:p>
      </xdr:txBody>
    </xdr:sp>
    <xdr:clientData/>
  </xdr:twoCellAnchor>
  <xdr:twoCellAnchor>
    <xdr:from>
      <xdr:col>6</xdr:col>
      <xdr:colOff>19050</xdr:colOff>
      <xdr:row>142</xdr:row>
      <xdr:rowOff>76200</xdr:rowOff>
    </xdr:from>
    <xdr:to>
      <xdr:col>6</xdr:col>
      <xdr:colOff>95250</xdr:colOff>
      <xdr:row>150</xdr:row>
      <xdr:rowOff>66675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9E36EEA-B04E-4661-AAEE-BDA0F2D0CCEF}"/>
            </a:ext>
          </a:extLst>
        </xdr:cNvPr>
        <xdr:cNvSpPr>
          <a:spLocks/>
        </xdr:cNvSpPr>
      </xdr:nvSpPr>
      <xdr:spPr bwMode="auto">
        <a:xfrm>
          <a:off x="4476750" y="27365325"/>
          <a:ext cx="76200" cy="2390775"/>
        </a:xfrm>
        <a:prstGeom prst="rightBrace">
          <a:avLst>
            <a:gd name="adj1" fmla="val 2614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257175</xdr:colOff>
      <xdr:row>66</xdr:row>
      <xdr:rowOff>38100</xdr:rowOff>
    </xdr:from>
    <xdr:to>
      <xdr:col>5</xdr:col>
      <xdr:colOff>142875</xdr:colOff>
      <xdr:row>89</xdr:row>
      <xdr:rowOff>57150</xdr:rowOff>
    </xdr:to>
    <xdr:graphicFrame macro="">
      <xdr:nvGraphicFramePr>
        <xdr:cNvPr id="6" name="グラフ 9">
          <a:extLst>
            <a:ext uri="{FF2B5EF4-FFF2-40B4-BE49-F238E27FC236}">
              <a16:creationId xmlns:a16="http://schemas.microsoft.com/office/drawing/2014/main" id="{EE627526-AD13-492B-B4C4-5D4A6C88E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375308</xdr:colOff>
      <xdr:row>67</xdr:row>
      <xdr:rowOff>21896</xdr:rowOff>
    </xdr:from>
    <xdr:to>
      <xdr:col>10</xdr:col>
      <xdr:colOff>299108</xdr:colOff>
      <xdr:row>90</xdr:row>
      <xdr:rowOff>40947</xdr:rowOff>
    </xdr:to>
    <xdr:graphicFrame macro="">
      <xdr:nvGraphicFramePr>
        <xdr:cNvPr id="7" name="グラフ 10">
          <a:extLst>
            <a:ext uri="{FF2B5EF4-FFF2-40B4-BE49-F238E27FC236}">
              <a16:creationId xmlns:a16="http://schemas.microsoft.com/office/drawing/2014/main" id="{58BF35E2-BF30-4BFC-93F4-A9520C898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57150</xdr:colOff>
      <xdr:row>94</xdr:row>
      <xdr:rowOff>57150</xdr:rowOff>
    </xdr:from>
    <xdr:to>
      <xdr:col>10</xdr:col>
      <xdr:colOff>314325</xdr:colOff>
      <xdr:row>118</xdr:row>
      <xdr:rowOff>85725</xdr:rowOff>
    </xdr:to>
    <xdr:graphicFrame macro="">
      <xdr:nvGraphicFramePr>
        <xdr:cNvPr id="8" name="グラフ 11">
          <a:extLst>
            <a:ext uri="{FF2B5EF4-FFF2-40B4-BE49-F238E27FC236}">
              <a16:creationId xmlns:a16="http://schemas.microsoft.com/office/drawing/2014/main" id="{9BD0738D-96E9-4E7C-9489-94BCDFDCB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723900</xdr:colOff>
      <xdr:row>93</xdr:row>
      <xdr:rowOff>76200</xdr:rowOff>
    </xdr:from>
    <xdr:to>
      <xdr:col>1</xdr:col>
      <xdr:colOff>419100</xdr:colOff>
      <xdr:row>94</xdr:row>
      <xdr:rowOff>76200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3D14D740-7567-4E1E-820D-F706A6429DCB}"/>
            </a:ext>
          </a:extLst>
        </xdr:cNvPr>
        <xdr:cNvSpPr txBox="1">
          <a:spLocks noChangeArrowheads="1"/>
        </xdr:cNvSpPr>
      </xdr:nvSpPr>
      <xdr:spPr bwMode="auto">
        <a:xfrm>
          <a:off x="723900" y="18278475"/>
          <a:ext cx="4381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億 円</a:t>
          </a:r>
        </a:p>
      </xdr:txBody>
    </xdr:sp>
    <xdr:clientData/>
  </xdr:twoCellAnchor>
  <xdr:twoCellAnchor>
    <xdr:from>
      <xdr:col>2</xdr:col>
      <xdr:colOff>171450</xdr:colOff>
      <xdr:row>76</xdr:row>
      <xdr:rowOff>9525</xdr:rowOff>
    </xdr:from>
    <xdr:to>
      <xdr:col>3</xdr:col>
      <xdr:colOff>590550</xdr:colOff>
      <xdr:row>79</xdr:row>
      <xdr:rowOff>47625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EC4CABC7-70B9-4DC3-981B-DB7B98C3300D}"/>
            </a:ext>
          </a:extLst>
        </xdr:cNvPr>
        <xdr:cNvSpPr txBox="1">
          <a:spLocks noChangeArrowheads="1"/>
        </xdr:cNvSpPr>
      </xdr:nvSpPr>
      <xdr:spPr bwMode="auto">
        <a:xfrm>
          <a:off x="1657350" y="14144625"/>
          <a:ext cx="116205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市債現在高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34,066,433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千円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</a:t>
          </a:r>
        </a:p>
      </xdr:txBody>
    </xdr:sp>
    <xdr:clientData/>
  </xdr:twoCellAnchor>
  <xdr:twoCellAnchor>
    <xdr:from>
      <xdr:col>6</xdr:col>
      <xdr:colOff>66675</xdr:colOff>
      <xdr:row>140</xdr:row>
      <xdr:rowOff>0</xdr:rowOff>
    </xdr:from>
    <xdr:to>
      <xdr:col>6</xdr:col>
      <xdr:colOff>142875</xdr:colOff>
      <xdr:row>142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19C20F92-5344-477A-92E0-4E7F981C6CC2}"/>
            </a:ext>
          </a:extLst>
        </xdr:cNvPr>
        <xdr:cNvSpPr>
          <a:spLocks/>
        </xdr:cNvSpPr>
      </xdr:nvSpPr>
      <xdr:spPr bwMode="auto">
        <a:xfrm>
          <a:off x="4524375" y="2694622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419100</xdr:colOff>
      <xdr:row>4</xdr:row>
      <xdr:rowOff>114067</xdr:rowOff>
    </xdr:from>
    <xdr:to>
      <xdr:col>6</xdr:col>
      <xdr:colOff>133350</xdr:colOff>
      <xdr:row>5</xdr:row>
      <xdr:rowOff>104542</xdr:rowOff>
    </xdr:to>
    <xdr:sp macro="" textlink="">
      <xdr:nvSpPr>
        <xdr:cNvPr id="12" name="Text Box 24">
          <a:extLst>
            <a:ext uri="{FF2B5EF4-FFF2-40B4-BE49-F238E27FC236}">
              <a16:creationId xmlns:a16="http://schemas.microsoft.com/office/drawing/2014/main" id="{D5E523EF-3A8E-44FA-9E77-D890C8129425}"/>
            </a:ext>
          </a:extLst>
        </xdr:cNvPr>
        <xdr:cNvSpPr txBox="1">
          <a:spLocks noChangeArrowheads="1"/>
        </xdr:cNvSpPr>
      </xdr:nvSpPr>
      <xdr:spPr bwMode="auto">
        <a:xfrm>
          <a:off x="4133850" y="895117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億 円</a:t>
          </a:r>
        </a:p>
      </xdr:txBody>
    </xdr:sp>
    <xdr:clientData/>
  </xdr:twoCellAnchor>
  <xdr:twoCellAnchor>
    <xdr:from>
      <xdr:col>6</xdr:col>
      <xdr:colOff>47625</xdr:colOff>
      <xdr:row>142</xdr:row>
      <xdr:rowOff>9525</xdr:rowOff>
    </xdr:from>
    <xdr:to>
      <xdr:col>6</xdr:col>
      <xdr:colOff>123825</xdr:colOff>
      <xdr:row>146</xdr:row>
      <xdr:rowOff>9525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5B6CE770-0EAA-4541-99ED-4FBCDE5C5492}"/>
            </a:ext>
          </a:extLst>
        </xdr:cNvPr>
        <xdr:cNvSpPr>
          <a:spLocks/>
        </xdr:cNvSpPr>
      </xdr:nvSpPr>
      <xdr:spPr bwMode="auto">
        <a:xfrm>
          <a:off x="4505325" y="27298650"/>
          <a:ext cx="76200" cy="1028700"/>
        </a:xfrm>
        <a:prstGeom prst="rightBrace">
          <a:avLst>
            <a:gd name="adj1" fmla="val 112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66675</xdr:colOff>
      <xdr:row>140</xdr:row>
      <xdr:rowOff>0</xdr:rowOff>
    </xdr:from>
    <xdr:to>
      <xdr:col>6</xdr:col>
      <xdr:colOff>142875</xdr:colOff>
      <xdr:row>142</xdr:row>
      <xdr:rowOff>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6BFF5BE3-F88D-4DA0-8621-83CD070C1D0C}"/>
            </a:ext>
          </a:extLst>
        </xdr:cNvPr>
        <xdr:cNvSpPr>
          <a:spLocks/>
        </xdr:cNvSpPr>
      </xdr:nvSpPr>
      <xdr:spPr bwMode="auto">
        <a:xfrm>
          <a:off x="4524375" y="2694622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266700</xdr:colOff>
      <xdr:row>37</xdr:row>
      <xdr:rowOff>57150</xdr:rowOff>
    </xdr:from>
    <xdr:to>
      <xdr:col>5</xdr:col>
      <xdr:colOff>304800</xdr:colOff>
      <xdr:row>61</xdr:row>
      <xdr:rowOff>85725</xdr:rowOff>
    </xdr:to>
    <xdr:graphicFrame macro="">
      <xdr:nvGraphicFramePr>
        <xdr:cNvPr id="15" name="グラフ 7">
          <a:extLst>
            <a:ext uri="{FF2B5EF4-FFF2-40B4-BE49-F238E27FC236}">
              <a16:creationId xmlns:a16="http://schemas.microsoft.com/office/drawing/2014/main" id="{3BE8ADAC-74BC-4B9A-BB74-0CE08488C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238125</xdr:colOff>
      <xdr:row>35</xdr:row>
      <xdr:rowOff>114300</xdr:rowOff>
    </xdr:from>
    <xdr:to>
      <xdr:col>10</xdr:col>
      <xdr:colOff>647700</xdr:colOff>
      <xdr:row>60</xdr:row>
      <xdr:rowOff>257175</xdr:rowOff>
    </xdr:to>
    <xdr:graphicFrame macro="">
      <xdr:nvGraphicFramePr>
        <xdr:cNvPr id="16" name="グラフ 8">
          <a:extLst>
            <a:ext uri="{FF2B5EF4-FFF2-40B4-BE49-F238E27FC236}">
              <a16:creationId xmlns:a16="http://schemas.microsoft.com/office/drawing/2014/main" id="{98CBFFFD-5972-4FA5-867D-FBE70E8D4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133350</xdr:rowOff>
    </xdr:from>
    <xdr:to>
      <xdr:col>1</xdr:col>
      <xdr:colOff>851646</xdr:colOff>
      <xdr:row>4</xdr:row>
      <xdr:rowOff>186017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6FE73-759E-4457-97E8-E2BA115E1C5F}"/>
            </a:ext>
          </a:extLst>
        </xdr:cNvPr>
        <xdr:cNvSpPr txBox="1"/>
      </xdr:nvSpPr>
      <xdr:spPr>
        <a:xfrm>
          <a:off x="0" y="819150"/>
          <a:ext cx="1089771" cy="405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0</xdr:colOff>
      <xdr:row>3</xdr:row>
      <xdr:rowOff>112619</xdr:rowOff>
    </xdr:from>
    <xdr:to>
      <xdr:col>9</xdr:col>
      <xdr:colOff>963705</xdr:colOff>
      <xdr:row>3</xdr:row>
      <xdr:rowOff>333374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2B79F7-46F1-4D4E-A7EC-53E40448545D}"/>
            </a:ext>
          </a:extLst>
        </xdr:cNvPr>
        <xdr:cNvSpPr txBox="1"/>
      </xdr:nvSpPr>
      <xdr:spPr>
        <a:xfrm>
          <a:off x="6715125" y="798419"/>
          <a:ext cx="1201830" cy="220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3</xdr:row>
      <xdr:rowOff>133350</xdr:rowOff>
    </xdr:from>
    <xdr:to>
      <xdr:col>1</xdr:col>
      <xdr:colOff>851646</xdr:colOff>
      <xdr:row>4</xdr:row>
      <xdr:rowOff>186017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56B0E5-C69B-44EC-9802-B0D8459CF131}"/>
            </a:ext>
          </a:extLst>
        </xdr:cNvPr>
        <xdr:cNvSpPr txBox="1"/>
      </xdr:nvSpPr>
      <xdr:spPr>
        <a:xfrm>
          <a:off x="0" y="819150"/>
          <a:ext cx="1089771" cy="405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3C1E1CD-37EA-47FC-9268-EF6327DD3607}"/>
            </a:ext>
          </a:extLst>
        </xdr:cNvPr>
        <xdr:cNvCxnSpPr/>
      </xdr:nvCxnSpPr>
      <xdr:spPr>
        <a:xfrm>
          <a:off x="0" y="476250"/>
          <a:ext cx="1428750" cy="56197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</xdr:row>
      <xdr:rowOff>0</xdr:rowOff>
    </xdr:from>
    <xdr:to>
      <xdr:col>10</xdr:col>
      <xdr:colOff>0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0CAB27F-34AA-4491-9F38-9D20B5945757}"/>
            </a:ext>
          </a:extLst>
        </xdr:cNvPr>
        <xdr:cNvCxnSpPr/>
      </xdr:nvCxnSpPr>
      <xdr:spPr>
        <a:xfrm>
          <a:off x="6715125" y="476250"/>
          <a:ext cx="1428750" cy="56197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293369</xdr:colOff>
      <xdr:row>1</xdr:row>
      <xdr:rowOff>190500</xdr:rowOff>
    </xdr:from>
    <xdr:to>
      <xdr:col>2</xdr:col>
      <xdr:colOff>0</xdr:colOff>
      <xdr:row>3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5CAAA1-E8B3-4445-BEA1-4F56399ED3CE}"/>
            </a:ext>
          </a:extLst>
        </xdr:cNvPr>
        <xdr:cNvSpPr txBox="1"/>
      </xdr:nvSpPr>
      <xdr:spPr>
        <a:xfrm>
          <a:off x="541019" y="457200"/>
          <a:ext cx="84963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年度・区分</a:t>
          </a:r>
        </a:p>
      </xdr:txBody>
    </xdr:sp>
    <xdr:clientData/>
  </xdr:twoCellAnchor>
  <xdr:twoCellAnchor>
    <xdr:from>
      <xdr:col>10</xdr:col>
      <xdr:colOff>293369</xdr:colOff>
      <xdr:row>1</xdr:row>
      <xdr:rowOff>190500</xdr:rowOff>
    </xdr:from>
    <xdr:to>
      <xdr:col>11</xdr:col>
      <xdr:colOff>0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36B897-78AC-40D7-8C14-C2932DE918B1}"/>
            </a:ext>
          </a:extLst>
        </xdr:cNvPr>
        <xdr:cNvSpPr txBox="1"/>
      </xdr:nvSpPr>
      <xdr:spPr>
        <a:xfrm>
          <a:off x="7370444" y="457200"/>
          <a:ext cx="84963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年度・区分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4763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78DD2B3-7387-4A34-A09E-9A6CB6F273A4}"/>
            </a:ext>
          </a:extLst>
        </xdr:cNvPr>
        <xdr:cNvCxnSpPr/>
      </xdr:nvCxnSpPr>
      <xdr:spPr>
        <a:xfrm>
          <a:off x="0" y="476250"/>
          <a:ext cx="1395413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</xdr:row>
      <xdr:rowOff>0</xdr:rowOff>
    </xdr:from>
    <xdr:to>
      <xdr:col>11</xdr:col>
      <xdr:colOff>14288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84CDB82-82D8-4C86-AAE9-69733CF4FCDA}"/>
            </a:ext>
          </a:extLst>
        </xdr:cNvPr>
        <xdr:cNvCxnSpPr/>
      </xdr:nvCxnSpPr>
      <xdr:spPr>
        <a:xfrm>
          <a:off x="6838950" y="476250"/>
          <a:ext cx="1395413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771526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7A91A9-9366-423B-8481-86FD5ECA9F00}"/>
            </a:ext>
          </a:extLst>
        </xdr:cNvPr>
        <xdr:cNvSpPr txBox="1"/>
      </xdr:nvSpPr>
      <xdr:spPr>
        <a:xfrm>
          <a:off x="0" y="676275"/>
          <a:ext cx="96202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771526</xdr:colOff>
      <xdr:row>18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DEE99E-FC85-4B7C-A149-233D96B99E91}"/>
            </a:ext>
          </a:extLst>
        </xdr:cNvPr>
        <xdr:cNvSpPr txBox="1"/>
      </xdr:nvSpPr>
      <xdr:spPr>
        <a:xfrm>
          <a:off x="0" y="3829050"/>
          <a:ext cx="96202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83D66A8-F4CD-4E0D-B7F6-FC94CDB66A11}"/>
            </a:ext>
          </a:extLst>
        </xdr:cNvPr>
        <xdr:cNvCxnSpPr/>
      </xdr:nvCxnSpPr>
      <xdr:spPr>
        <a:xfrm>
          <a:off x="0" y="466725"/>
          <a:ext cx="1152525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0</xdr:rowOff>
    </xdr:from>
    <xdr:to>
      <xdr:col>2</xdr:col>
      <xdr:colOff>0</xdr:colOff>
      <xdr:row>18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C9AF758-F855-43F6-8671-C302B2B74A45}"/>
            </a:ext>
          </a:extLst>
        </xdr:cNvPr>
        <xdr:cNvCxnSpPr/>
      </xdr:nvCxnSpPr>
      <xdr:spPr>
        <a:xfrm>
          <a:off x="0" y="3619500"/>
          <a:ext cx="1152525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771526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FA12E-0A0A-4323-9908-D24C4608D8C1}"/>
            </a:ext>
          </a:extLst>
        </xdr:cNvPr>
        <xdr:cNvSpPr txBox="1"/>
      </xdr:nvSpPr>
      <xdr:spPr>
        <a:xfrm>
          <a:off x="0" y="6762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771526</xdr:colOff>
      <xdr:row>17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D094B9-CA3B-4288-A273-F33E816DEADC}"/>
            </a:ext>
          </a:extLst>
        </xdr:cNvPr>
        <xdr:cNvSpPr txBox="1"/>
      </xdr:nvSpPr>
      <xdr:spPr>
        <a:xfrm>
          <a:off x="0" y="34194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F536822-C4C2-4CE0-AB66-ECF8B5B54F2F}"/>
            </a:ext>
          </a:extLst>
        </xdr:cNvPr>
        <xdr:cNvCxnSpPr/>
      </xdr:nvCxnSpPr>
      <xdr:spPr>
        <a:xfrm>
          <a:off x="0" y="4667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DE989B8-F850-4A1E-9E86-858629049501}"/>
            </a:ext>
          </a:extLst>
        </xdr:cNvPr>
        <xdr:cNvCxnSpPr/>
      </xdr:nvCxnSpPr>
      <xdr:spPr>
        <a:xfrm>
          <a:off x="0" y="32099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771526</xdr:colOff>
      <xdr:row>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D02AC-EE98-4742-B5DE-91BA1277C5EF}"/>
            </a:ext>
          </a:extLst>
        </xdr:cNvPr>
        <xdr:cNvSpPr txBox="1"/>
      </xdr:nvSpPr>
      <xdr:spPr>
        <a:xfrm>
          <a:off x="0" y="6762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771526</xdr:colOff>
      <xdr:row>17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6FFAFD-6F98-4784-8E28-81454DFBD8DA}"/>
            </a:ext>
          </a:extLst>
        </xdr:cNvPr>
        <xdr:cNvSpPr txBox="1"/>
      </xdr:nvSpPr>
      <xdr:spPr>
        <a:xfrm>
          <a:off x="0" y="3381375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76B922F-5154-4186-97C6-05B4C0CB08CE}"/>
            </a:ext>
          </a:extLst>
        </xdr:cNvPr>
        <xdr:cNvCxnSpPr/>
      </xdr:nvCxnSpPr>
      <xdr:spPr>
        <a:xfrm>
          <a:off x="0" y="4667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404F18E-0386-4FA6-9C31-EBFE5145A1BD}"/>
            </a:ext>
          </a:extLst>
        </xdr:cNvPr>
        <xdr:cNvCxnSpPr/>
      </xdr:nvCxnSpPr>
      <xdr:spPr>
        <a:xfrm>
          <a:off x="0" y="3171825"/>
          <a:ext cx="1123950" cy="4191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914400</xdr:colOff>
      <xdr:row>4</xdr:row>
      <xdr:rowOff>38100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827C358-9049-4E01-8A4F-22ACBB2D7A42}"/>
            </a:ext>
          </a:extLst>
        </xdr:cNvPr>
        <xdr:cNvSpPr>
          <a:spLocks noChangeArrowheads="1"/>
        </xdr:cNvSpPr>
      </xdr:nvSpPr>
      <xdr:spPr bwMode="auto">
        <a:xfrm>
          <a:off x="0" y="647700"/>
          <a:ext cx="9144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会計別</a:t>
          </a:r>
        </a:p>
      </xdr:txBody>
    </xdr:sp>
    <xdr:clientData/>
  </xdr:twoCellAnchor>
  <xdr:twoCellAnchor>
    <xdr:from>
      <xdr:col>0</xdr:col>
      <xdr:colOff>657225</xdr:colOff>
      <xdr:row>1</xdr:row>
      <xdr:rowOff>152401</xdr:rowOff>
    </xdr:from>
    <xdr:to>
      <xdr:col>1</xdr:col>
      <xdr:colOff>114300</xdr:colOff>
      <xdr:row>2</xdr:row>
      <xdr:rowOff>190501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C6631D58-9324-4FC2-9B3B-1F7CAD158F78}"/>
            </a:ext>
          </a:extLst>
        </xdr:cNvPr>
        <xdr:cNvSpPr>
          <a:spLocks noChangeArrowheads="1"/>
        </xdr:cNvSpPr>
      </xdr:nvSpPr>
      <xdr:spPr bwMode="auto">
        <a:xfrm>
          <a:off x="657225" y="419101"/>
          <a:ext cx="8096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借入先別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19050</xdr:rowOff>
    </xdr:from>
    <xdr:to>
      <xdr:col>2</xdr:col>
      <xdr:colOff>0</xdr:colOff>
      <xdr:row>3</xdr:row>
      <xdr:rowOff>38100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4285B31-8444-4DEF-A7B1-5BEA40072F39}"/>
            </a:ext>
          </a:extLst>
        </xdr:cNvPr>
        <xdr:cNvSpPr>
          <a:spLocks noChangeArrowheads="1"/>
        </xdr:cNvSpPr>
      </xdr:nvSpPr>
      <xdr:spPr bwMode="auto">
        <a:xfrm>
          <a:off x="1171575" y="457200"/>
          <a:ext cx="5429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度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28575</xdr:colOff>
      <xdr:row>2</xdr:row>
      <xdr:rowOff>180975</xdr:rowOff>
    </xdr:from>
    <xdr:to>
      <xdr:col>1</xdr:col>
      <xdr:colOff>247650</xdr:colOff>
      <xdr:row>4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DA8EEAC9-179A-41A1-86AC-77386AC62ACC}"/>
            </a:ext>
          </a:extLst>
        </xdr:cNvPr>
        <xdr:cNvSpPr>
          <a:spLocks noChangeArrowheads="1"/>
        </xdr:cNvSpPr>
      </xdr:nvSpPr>
      <xdr:spPr bwMode="auto">
        <a:xfrm>
          <a:off x="28575" y="619125"/>
          <a:ext cx="13525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114300</xdr:rowOff>
    </xdr:from>
    <xdr:to>
      <xdr:col>1</xdr:col>
      <xdr:colOff>1181100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ED28A-D0F7-4D1D-A3D9-EB14B5CF3D32}"/>
            </a:ext>
          </a:extLst>
        </xdr:cNvPr>
        <xdr:cNvSpPr txBox="1"/>
      </xdr:nvSpPr>
      <xdr:spPr>
        <a:xfrm>
          <a:off x="0" y="714375"/>
          <a:ext cx="14478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年度・科目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〉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E13035-923C-4DF4-BCFA-F06250A41A9E}"/>
            </a:ext>
          </a:extLst>
        </xdr:cNvPr>
        <xdr:cNvCxnSpPr/>
      </xdr:nvCxnSpPr>
      <xdr:spPr>
        <a:xfrm>
          <a:off x="0" y="438150"/>
          <a:ext cx="1819275" cy="50482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2</xdr:col>
      <xdr:colOff>133350</xdr:colOff>
      <xdr:row>3</xdr:row>
      <xdr:rowOff>104775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87D001B-5DBA-4D0B-8484-A673CFC675F2}"/>
            </a:ext>
          </a:extLst>
        </xdr:cNvPr>
        <xdr:cNvSpPr>
          <a:spLocks noChangeArrowheads="1"/>
        </xdr:cNvSpPr>
      </xdr:nvSpPr>
      <xdr:spPr bwMode="auto">
        <a:xfrm>
          <a:off x="647700" y="438150"/>
          <a:ext cx="5334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9525</xdr:colOff>
      <xdr:row>5</xdr:row>
      <xdr:rowOff>161925</xdr:rowOff>
    </xdr:from>
    <xdr:to>
      <xdr:col>0</xdr:col>
      <xdr:colOff>885825</xdr:colOff>
      <xdr:row>7</xdr:row>
      <xdr:rowOff>0</xdr:rowOff>
    </xdr:to>
    <xdr:sp macro="" textlink="">
      <xdr:nvSpPr>
        <xdr:cNvPr id="3" name="Rectangle 172">
          <a:extLst>
            <a:ext uri="{FF2B5EF4-FFF2-40B4-BE49-F238E27FC236}">
              <a16:creationId xmlns:a16="http://schemas.microsoft.com/office/drawing/2014/main" id="{EADAC2A5-2B79-4BEE-8D21-871BA9FB092D}"/>
            </a:ext>
          </a:extLst>
        </xdr:cNvPr>
        <xdr:cNvSpPr>
          <a:spLocks noChangeArrowheads="1"/>
        </xdr:cNvSpPr>
      </xdr:nvSpPr>
      <xdr:spPr bwMode="auto">
        <a:xfrm>
          <a:off x="9525" y="1143000"/>
          <a:ext cx="6096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2</xdr:col>
      <xdr:colOff>356906</xdr:colOff>
      <xdr:row>18</xdr:row>
      <xdr:rowOff>4763</xdr:rowOff>
    </xdr:from>
    <xdr:to>
      <xdr:col>3</xdr:col>
      <xdr:colOff>374836</xdr:colOff>
      <xdr:row>19</xdr:row>
      <xdr:rowOff>27175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CC528E0C-7D52-43B2-BDA7-E7CAAE2A0F14}"/>
            </a:ext>
          </a:extLst>
        </xdr:cNvPr>
        <xdr:cNvSpPr>
          <a:spLocks noChangeArrowheads="1"/>
        </xdr:cNvSpPr>
      </xdr:nvSpPr>
      <xdr:spPr bwMode="auto">
        <a:xfrm>
          <a:off x="1404656" y="3595688"/>
          <a:ext cx="417980" cy="2224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19050</xdr:colOff>
      <xdr:row>19</xdr:row>
      <xdr:rowOff>0</xdr:rowOff>
    </xdr:from>
    <xdr:to>
      <xdr:col>2</xdr:col>
      <xdr:colOff>276225</xdr:colOff>
      <xdr:row>20</xdr:row>
      <xdr:rowOff>85724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78E938F2-52A9-41B3-B293-3DEDD2ED85E8}"/>
            </a:ext>
          </a:extLst>
        </xdr:cNvPr>
        <xdr:cNvSpPr>
          <a:spLocks noChangeArrowheads="1"/>
        </xdr:cNvSpPr>
      </xdr:nvSpPr>
      <xdr:spPr bwMode="auto">
        <a:xfrm>
          <a:off x="19050" y="3790950"/>
          <a:ext cx="1304925" cy="285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商品大分類</a:t>
          </a:r>
        </a:p>
      </xdr:txBody>
    </xdr:sp>
    <xdr:clientData/>
  </xdr:twoCellAnchor>
  <xdr:twoCellAnchor>
    <xdr:from>
      <xdr:col>0</xdr:col>
      <xdr:colOff>0</xdr:colOff>
      <xdr:row>18</xdr:row>
      <xdr:rowOff>8021</xdr:rowOff>
    </xdr:from>
    <xdr:to>
      <xdr:col>3</xdr:col>
      <xdr:colOff>397328</xdr:colOff>
      <xdr:row>19</xdr:row>
      <xdr:rowOff>195943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D2C8E8E-4F96-4151-886C-5F2957E3DC86}"/>
            </a:ext>
          </a:extLst>
        </xdr:cNvPr>
        <xdr:cNvCxnSpPr/>
      </xdr:nvCxnSpPr>
      <xdr:spPr>
        <a:xfrm>
          <a:off x="0" y="3598946"/>
          <a:ext cx="1845128" cy="387947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4330</xdr:colOff>
      <xdr:row>2</xdr:row>
      <xdr:rowOff>4329</xdr:rowOff>
    </xdr:from>
    <xdr:to>
      <xdr:col>2</xdr:col>
      <xdr:colOff>1360</xdr:colOff>
      <xdr:row>7</xdr:row>
      <xdr:rowOff>5443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21DBDEA-96E1-458D-BA78-E2E82942BEFC}"/>
            </a:ext>
          </a:extLst>
        </xdr:cNvPr>
        <xdr:cNvCxnSpPr/>
      </xdr:nvCxnSpPr>
      <xdr:spPr>
        <a:xfrm>
          <a:off x="4330" y="442479"/>
          <a:ext cx="1044780" cy="905989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2" name="IMG_24" descr="ecblank">
          <a:extLst>
            <a:ext uri="{FF2B5EF4-FFF2-40B4-BE49-F238E27FC236}">
              <a16:creationId xmlns:a16="http://schemas.microsoft.com/office/drawing/2014/main" id="{12DA75FB-B22B-4B06-8EC1-C0034423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3" name="IMG_25" descr="ecblank">
          <a:extLst>
            <a:ext uri="{FF2B5EF4-FFF2-40B4-BE49-F238E27FC236}">
              <a16:creationId xmlns:a16="http://schemas.microsoft.com/office/drawing/2014/main" id="{4340EEF2-3A54-4D28-9AE0-114E1064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4" name="IMG_26" descr="ecblank">
          <a:extLst>
            <a:ext uri="{FF2B5EF4-FFF2-40B4-BE49-F238E27FC236}">
              <a16:creationId xmlns:a16="http://schemas.microsoft.com/office/drawing/2014/main" id="{688C4B6F-642A-4707-A9BF-8FA1953F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5" name="IMG_27" descr="ecblank">
          <a:extLst>
            <a:ext uri="{FF2B5EF4-FFF2-40B4-BE49-F238E27FC236}">
              <a16:creationId xmlns:a16="http://schemas.microsoft.com/office/drawing/2014/main" id="{319DA016-9141-43AE-85C4-871A7013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6" name="IMG_28" descr="ecblank">
          <a:extLst>
            <a:ext uri="{FF2B5EF4-FFF2-40B4-BE49-F238E27FC236}">
              <a16:creationId xmlns:a16="http://schemas.microsoft.com/office/drawing/2014/main" id="{E6BA2AD0-2979-4E82-B52A-93404446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9525</xdr:rowOff>
    </xdr:to>
    <xdr:pic>
      <xdr:nvPicPr>
        <xdr:cNvPr id="7" name="IMG_29" descr="ecblank">
          <a:extLst>
            <a:ext uri="{FF2B5EF4-FFF2-40B4-BE49-F238E27FC236}">
              <a16:creationId xmlns:a16="http://schemas.microsoft.com/office/drawing/2014/main" id="{5942FED5-43F9-4C98-8B52-AD77028A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8" name="IMG_26" descr="ecblank">
          <a:extLst>
            <a:ext uri="{FF2B5EF4-FFF2-40B4-BE49-F238E27FC236}">
              <a16:creationId xmlns:a16="http://schemas.microsoft.com/office/drawing/2014/main" id="{5BC32D64-0418-495A-A08A-E1FBDB41D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9" name="IMG_29" descr="ecblank">
          <a:extLst>
            <a:ext uri="{FF2B5EF4-FFF2-40B4-BE49-F238E27FC236}">
              <a16:creationId xmlns:a16="http://schemas.microsoft.com/office/drawing/2014/main" id="{45EA0857-5D77-4D45-8FE1-1FD4D217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0" name="IMG_26" descr="ecblank">
          <a:extLst>
            <a:ext uri="{FF2B5EF4-FFF2-40B4-BE49-F238E27FC236}">
              <a16:creationId xmlns:a16="http://schemas.microsoft.com/office/drawing/2014/main" id="{CE6AA3F0-1BA4-4617-92AA-82C60101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1" name="IMG_29" descr="ecblank">
          <a:extLst>
            <a:ext uri="{FF2B5EF4-FFF2-40B4-BE49-F238E27FC236}">
              <a16:creationId xmlns:a16="http://schemas.microsoft.com/office/drawing/2014/main" id="{B1805693-0722-404E-BB50-7A74D92E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2" name="IMG_26" descr="ecblank">
          <a:extLst>
            <a:ext uri="{FF2B5EF4-FFF2-40B4-BE49-F238E27FC236}">
              <a16:creationId xmlns:a16="http://schemas.microsoft.com/office/drawing/2014/main" id="{DCAC4244-3745-4180-BBA9-F8C85FEF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3" name="IMG_29" descr="ecblank">
          <a:extLst>
            <a:ext uri="{FF2B5EF4-FFF2-40B4-BE49-F238E27FC236}">
              <a16:creationId xmlns:a16="http://schemas.microsoft.com/office/drawing/2014/main" id="{A57E8291-8DDE-49C7-AF93-1F751986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4" name="IMG_26" descr="ecblank">
          <a:extLst>
            <a:ext uri="{FF2B5EF4-FFF2-40B4-BE49-F238E27FC236}">
              <a16:creationId xmlns:a16="http://schemas.microsoft.com/office/drawing/2014/main" id="{7DDBF154-DAE4-4033-B292-5527BEDB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5" name="IMG_29" descr="ecblank">
          <a:extLst>
            <a:ext uri="{FF2B5EF4-FFF2-40B4-BE49-F238E27FC236}">
              <a16:creationId xmlns:a16="http://schemas.microsoft.com/office/drawing/2014/main" id="{C90B4207-80B4-438B-AC85-2912B771E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16" name="IMG_26" descr="ecblank">
          <a:extLst>
            <a:ext uri="{FF2B5EF4-FFF2-40B4-BE49-F238E27FC236}">
              <a16:creationId xmlns:a16="http://schemas.microsoft.com/office/drawing/2014/main" id="{16D7F2E7-AEB7-408E-A248-A4A1EEA1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238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17" name="IMG_26" descr="ecblank">
          <a:extLst>
            <a:ext uri="{FF2B5EF4-FFF2-40B4-BE49-F238E27FC236}">
              <a16:creationId xmlns:a16="http://schemas.microsoft.com/office/drawing/2014/main" id="{F9A1B8B5-1751-41D8-AF46-BC04D3CE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29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18" name="IMG_26" descr="ecblank">
          <a:extLst>
            <a:ext uri="{FF2B5EF4-FFF2-40B4-BE49-F238E27FC236}">
              <a16:creationId xmlns:a16="http://schemas.microsoft.com/office/drawing/2014/main" id="{2F766C6C-0C47-4876-BBBA-662D37FA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29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19" name="IMG_26" descr="ecblank">
          <a:extLst>
            <a:ext uri="{FF2B5EF4-FFF2-40B4-BE49-F238E27FC236}">
              <a16:creationId xmlns:a16="http://schemas.microsoft.com/office/drawing/2014/main" id="{F97114A1-1287-44B2-8535-11292B95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29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20" name="IMG_29" descr="ecblank">
          <a:extLst>
            <a:ext uri="{FF2B5EF4-FFF2-40B4-BE49-F238E27FC236}">
              <a16:creationId xmlns:a16="http://schemas.microsoft.com/office/drawing/2014/main" id="{0904D059-99F7-460D-9196-2EA45893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29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21" name="IMG_29" descr="ecblank">
          <a:extLst>
            <a:ext uri="{FF2B5EF4-FFF2-40B4-BE49-F238E27FC236}">
              <a16:creationId xmlns:a16="http://schemas.microsoft.com/office/drawing/2014/main" id="{DBCB0DCE-6098-47B1-852A-0218EDC3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29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2" name="IMG_29" descr="ecblank">
          <a:extLst>
            <a:ext uri="{FF2B5EF4-FFF2-40B4-BE49-F238E27FC236}">
              <a16:creationId xmlns:a16="http://schemas.microsoft.com/office/drawing/2014/main" id="{8D12C6B6-C42B-4D91-A687-06335628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3" name="IMG_29" descr="ecblank">
          <a:extLst>
            <a:ext uri="{FF2B5EF4-FFF2-40B4-BE49-F238E27FC236}">
              <a16:creationId xmlns:a16="http://schemas.microsoft.com/office/drawing/2014/main" id="{1B0DE198-D824-42A8-BB42-88C29FC1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24" name="IMG_26" descr="ecblank">
          <a:extLst>
            <a:ext uri="{FF2B5EF4-FFF2-40B4-BE49-F238E27FC236}">
              <a16:creationId xmlns:a16="http://schemas.microsoft.com/office/drawing/2014/main" id="{978825DA-F9D0-42CD-AB36-4A3957BC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25" name="IMG_26" descr="ecblank">
          <a:extLst>
            <a:ext uri="{FF2B5EF4-FFF2-40B4-BE49-F238E27FC236}">
              <a16:creationId xmlns:a16="http://schemas.microsoft.com/office/drawing/2014/main" id="{E1E426B1-90F8-42CB-B34D-D5FAB07D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505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6" name="IMG_26" descr="ecblank">
          <a:extLst>
            <a:ext uri="{FF2B5EF4-FFF2-40B4-BE49-F238E27FC236}">
              <a16:creationId xmlns:a16="http://schemas.microsoft.com/office/drawing/2014/main" id="{C1F7CE34-D27F-4A39-8288-5B00BA7D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27" name="IMG_24" descr="ecblank">
          <a:extLst>
            <a:ext uri="{FF2B5EF4-FFF2-40B4-BE49-F238E27FC236}">
              <a16:creationId xmlns:a16="http://schemas.microsoft.com/office/drawing/2014/main" id="{55B63BE3-1999-4F7C-8AF6-15880D7AD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28" name="IMG_25" descr="ecblank">
          <a:extLst>
            <a:ext uri="{FF2B5EF4-FFF2-40B4-BE49-F238E27FC236}">
              <a16:creationId xmlns:a16="http://schemas.microsoft.com/office/drawing/2014/main" id="{E897A951-0DFC-45A5-B775-C9D2A05B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29" name="IMG_26" descr="ecblank">
          <a:extLst>
            <a:ext uri="{FF2B5EF4-FFF2-40B4-BE49-F238E27FC236}">
              <a16:creationId xmlns:a16="http://schemas.microsoft.com/office/drawing/2014/main" id="{CC13CC10-6EA8-4D7E-A2C7-1F16758F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30" name="IMG_27" descr="ecblank">
          <a:extLst>
            <a:ext uri="{FF2B5EF4-FFF2-40B4-BE49-F238E27FC236}">
              <a16:creationId xmlns:a16="http://schemas.microsoft.com/office/drawing/2014/main" id="{7905E25F-03BB-434F-BFD5-EBC677255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31" name="IMG_28" descr="ecblank">
          <a:extLst>
            <a:ext uri="{FF2B5EF4-FFF2-40B4-BE49-F238E27FC236}">
              <a16:creationId xmlns:a16="http://schemas.microsoft.com/office/drawing/2014/main" id="{CA833BD8-2784-40F6-BAB7-AF702879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32" name="IMG_29" descr="ecblank">
          <a:extLst>
            <a:ext uri="{FF2B5EF4-FFF2-40B4-BE49-F238E27FC236}">
              <a16:creationId xmlns:a16="http://schemas.microsoft.com/office/drawing/2014/main" id="{1C16D69E-6914-4296-8730-B81A4FEDB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3" name="IMG_26" descr="ecblank">
          <a:extLst>
            <a:ext uri="{FF2B5EF4-FFF2-40B4-BE49-F238E27FC236}">
              <a16:creationId xmlns:a16="http://schemas.microsoft.com/office/drawing/2014/main" id="{58C1E984-DAAF-4E03-8CDB-0B78495A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4" name="IMG_29" descr="ecblank">
          <a:extLst>
            <a:ext uri="{FF2B5EF4-FFF2-40B4-BE49-F238E27FC236}">
              <a16:creationId xmlns:a16="http://schemas.microsoft.com/office/drawing/2014/main" id="{40819731-783D-4BB7-807A-60853148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35" name="IMG_26" descr="ecblank">
          <a:extLst>
            <a:ext uri="{FF2B5EF4-FFF2-40B4-BE49-F238E27FC236}">
              <a16:creationId xmlns:a16="http://schemas.microsoft.com/office/drawing/2014/main" id="{138C8920-D532-450B-977D-89E67DF9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36" name="IMG_29" descr="ecblank">
          <a:extLst>
            <a:ext uri="{FF2B5EF4-FFF2-40B4-BE49-F238E27FC236}">
              <a16:creationId xmlns:a16="http://schemas.microsoft.com/office/drawing/2014/main" id="{D1107966-D5FE-4EE1-BDFE-83C945E5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7" name="IMG_26" descr="ecblank">
          <a:extLst>
            <a:ext uri="{FF2B5EF4-FFF2-40B4-BE49-F238E27FC236}">
              <a16:creationId xmlns:a16="http://schemas.microsoft.com/office/drawing/2014/main" id="{2F41061E-8511-4219-A345-E603BC97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38" name="IMG_29" descr="ecblank">
          <a:extLst>
            <a:ext uri="{FF2B5EF4-FFF2-40B4-BE49-F238E27FC236}">
              <a16:creationId xmlns:a16="http://schemas.microsoft.com/office/drawing/2014/main" id="{7850ADB7-6ED0-4969-9631-58B438DA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9" name="IMG_26" descr="ecblank">
          <a:extLst>
            <a:ext uri="{FF2B5EF4-FFF2-40B4-BE49-F238E27FC236}">
              <a16:creationId xmlns:a16="http://schemas.microsoft.com/office/drawing/2014/main" id="{D0556F7D-0A89-41D5-88C1-40F5C650D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40" name="IMG_29" descr="ecblank">
          <a:extLst>
            <a:ext uri="{FF2B5EF4-FFF2-40B4-BE49-F238E27FC236}">
              <a16:creationId xmlns:a16="http://schemas.microsoft.com/office/drawing/2014/main" id="{DFC78F83-F619-4F04-8391-25E924E6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1" name="IMG_26" descr="ecblank">
          <a:extLst>
            <a:ext uri="{FF2B5EF4-FFF2-40B4-BE49-F238E27FC236}">
              <a16:creationId xmlns:a16="http://schemas.microsoft.com/office/drawing/2014/main" id="{EF55AD26-EC3D-44C9-B7AF-3BE83E06B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42" name="IMG_26" descr="ecblank">
          <a:extLst>
            <a:ext uri="{FF2B5EF4-FFF2-40B4-BE49-F238E27FC236}">
              <a16:creationId xmlns:a16="http://schemas.microsoft.com/office/drawing/2014/main" id="{2F978C88-AC2D-4A47-AAD9-ECEA65C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12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43" name="IMG_26" descr="ecblank">
          <a:extLst>
            <a:ext uri="{FF2B5EF4-FFF2-40B4-BE49-F238E27FC236}">
              <a16:creationId xmlns:a16="http://schemas.microsoft.com/office/drawing/2014/main" id="{29D8B1DC-DF6E-49DA-90A0-DEB40CE6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12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44" name="IMG_26" descr="ecblank">
          <a:extLst>
            <a:ext uri="{FF2B5EF4-FFF2-40B4-BE49-F238E27FC236}">
              <a16:creationId xmlns:a16="http://schemas.microsoft.com/office/drawing/2014/main" id="{795BE179-2128-499D-9A3D-7879F87C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12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45" name="IMG_29" descr="ecblank">
          <a:extLst>
            <a:ext uri="{FF2B5EF4-FFF2-40B4-BE49-F238E27FC236}">
              <a16:creationId xmlns:a16="http://schemas.microsoft.com/office/drawing/2014/main" id="{6A74B7A2-9950-4A87-847E-8409B9E05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12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46" name="IMG_29" descr="ecblank">
          <a:extLst>
            <a:ext uri="{FF2B5EF4-FFF2-40B4-BE49-F238E27FC236}">
              <a16:creationId xmlns:a16="http://schemas.microsoft.com/office/drawing/2014/main" id="{63F4397A-6CF3-400C-A508-66D4E99E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12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47" name="IMG_29" descr="ecblank">
          <a:extLst>
            <a:ext uri="{FF2B5EF4-FFF2-40B4-BE49-F238E27FC236}">
              <a16:creationId xmlns:a16="http://schemas.microsoft.com/office/drawing/2014/main" id="{252B2271-5681-49BB-9DCC-096A34372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48" name="IMG_29" descr="ecblank">
          <a:extLst>
            <a:ext uri="{FF2B5EF4-FFF2-40B4-BE49-F238E27FC236}">
              <a16:creationId xmlns:a16="http://schemas.microsoft.com/office/drawing/2014/main" id="{352DEFEA-A3EA-48C6-9D98-C69FEBD78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49" name="IMG_26" descr="ecblank">
          <a:extLst>
            <a:ext uri="{FF2B5EF4-FFF2-40B4-BE49-F238E27FC236}">
              <a16:creationId xmlns:a16="http://schemas.microsoft.com/office/drawing/2014/main" id="{0FE1E6F0-B031-4413-9B15-C3834EDD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50" name="IMG_26" descr="ecblank">
          <a:extLst>
            <a:ext uri="{FF2B5EF4-FFF2-40B4-BE49-F238E27FC236}">
              <a16:creationId xmlns:a16="http://schemas.microsoft.com/office/drawing/2014/main" id="{DBDC3728-F13C-4E60-86A5-F3A20C13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505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51" name="IMG_26" descr="ecblank">
          <a:extLst>
            <a:ext uri="{FF2B5EF4-FFF2-40B4-BE49-F238E27FC236}">
              <a16:creationId xmlns:a16="http://schemas.microsoft.com/office/drawing/2014/main" id="{29347B40-3DC4-425C-BB8A-5BDB03FF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52" name="IMG_29" descr="ecblank">
          <a:extLst>
            <a:ext uri="{FF2B5EF4-FFF2-40B4-BE49-F238E27FC236}">
              <a16:creationId xmlns:a16="http://schemas.microsoft.com/office/drawing/2014/main" id="{FA3AE5B5-5669-4B12-9C90-97329FF7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53" name="IMG_29" descr="ecblank">
          <a:extLst>
            <a:ext uri="{FF2B5EF4-FFF2-40B4-BE49-F238E27FC236}">
              <a16:creationId xmlns:a16="http://schemas.microsoft.com/office/drawing/2014/main" id="{B8400B83-96E7-4AED-BAF0-6A96EDB24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54" name="IMG_26" descr="ecblank">
          <a:extLst>
            <a:ext uri="{FF2B5EF4-FFF2-40B4-BE49-F238E27FC236}">
              <a16:creationId xmlns:a16="http://schemas.microsoft.com/office/drawing/2014/main" id="{9D38AAF1-1AD7-4ED2-BCB0-6BE4C8A8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55" name="IMG_29" descr="ecblank">
          <a:extLst>
            <a:ext uri="{FF2B5EF4-FFF2-40B4-BE49-F238E27FC236}">
              <a16:creationId xmlns:a16="http://schemas.microsoft.com/office/drawing/2014/main" id="{542A8A0A-93AC-49B0-AF15-A74D2ED47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56" name="IMG_26" descr="ecblank">
          <a:extLst>
            <a:ext uri="{FF2B5EF4-FFF2-40B4-BE49-F238E27FC236}">
              <a16:creationId xmlns:a16="http://schemas.microsoft.com/office/drawing/2014/main" id="{8FAC45E0-C85A-4EB7-B908-C894102C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57" name="IMG_29" descr="ecblank">
          <a:extLst>
            <a:ext uri="{FF2B5EF4-FFF2-40B4-BE49-F238E27FC236}">
              <a16:creationId xmlns:a16="http://schemas.microsoft.com/office/drawing/2014/main" id="{4427E85A-F8DB-4324-96B6-8CA9E022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58" name="IMG_26" descr="ecblank">
          <a:extLst>
            <a:ext uri="{FF2B5EF4-FFF2-40B4-BE49-F238E27FC236}">
              <a16:creationId xmlns:a16="http://schemas.microsoft.com/office/drawing/2014/main" id="{99FE086F-31DF-47B4-A3FE-A2BB020D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59" name="IMG_29" descr="ecblank">
          <a:extLst>
            <a:ext uri="{FF2B5EF4-FFF2-40B4-BE49-F238E27FC236}">
              <a16:creationId xmlns:a16="http://schemas.microsoft.com/office/drawing/2014/main" id="{F94579B6-79BD-4CF5-9B12-9EC75998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0" name="IMG_26" descr="ecblank">
          <a:extLst>
            <a:ext uri="{FF2B5EF4-FFF2-40B4-BE49-F238E27FC236}">
              <a16:creationId xmlns:a16="http://schemas.microsoft.com/office/drawing/2014/main" id="{89F2CCA7-8DED-463F-85B6-B8803968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61" name="IMG_29" descr="ecblank">
          <a:extLst>
            <a:ext uri="{FF2B5EF4-FFF2-40B4-BE49-F238E27FC236}">
              <a16:creationId xmlns:a16="http://schemas.microsoft.com/office/drawing/2014/main" id="{A2B769E0-FEA8-4749-A1A8-0E407540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62" name="IMG_26" descr="ecblank">
          <a:extLst>
            <a:ext uri="{FF2B5EF4-FFF2-40B4-BE49-F238E27FC236}">
              <a16:creationId xmlns:a16="http://schemas.microsoft.com/office/drawing/2014/main" id="{7E09AB5F-FF04-4292-9C2A-F9475C31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63" name="IMG_29" descr="ecblank">
          <a:extLst>
            <a:ext uri="{FF2B5EF4-FFF2-40B4-BE49-F238E27FC236}">
              <a16:creationId xmlns:a16="http://schemas.microsoft.com/office/drawing/2014/main" id="{2B1BB924-8582-4E6D-9CDD-9388104D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64" name="IMG_29" descr="ecblank">
          <a:extLst>
            <a:ext uri="{FF2B5EF4-FFF2-40B4-BE49-F238E27FC236}">
              <a16:creationId xmlns:a16="http://schemas.microsoft.com/office/drawing/2014/main" id="{4C049D92-F31D-4D46-B360-E97A7DDF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5" name="IMG_26" descr="ecblank">
          <a:extLst>
            <a:ext uri="{FF2B5EF4-FFF2-40B4-BE49-F238E27FC236}">
              <a16:creationId xmlns:a16="http://schemas.microsoft.com/office/drawing/2014/main" id="{AFEBE4DE-44BC-4D7F-8298-A4B6B224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6" name="IMG_26" descr="ecblank">
          <a:extLst>
            <a:ext uri="{FF2B5EF4-FFF2-40B4-BE49-F238E27FC236}">
              <a16:creationId xmlns:a16="http://schemas.microsoft.com/office/drawing/2014/main" id="{A96CBD8D-400C-4DEE-B262-630C4C98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7" name="IMG_29" descr="ecblank">
          <a:extLst>
            <a:ext uri="{FF2B5EF4-FFF2-40B4-BE49-F238E27FC236}">
              <a16:creationId xmlns:a16="http://schemas.microsoft.com/office/drawing/2014/main" id="{E6E58EB6-7372-4DE2-9277-5BFC90C1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8" name="IMG_29" descr="ecblank">
          <a:extLst>
            <a:ext uri="{FF2B5EF4-FFF2-40B4-BE49-F238E27FC236}">
              <a16:creationId xmlns:a16="http://schemas.microsoft.com/office/drawing/2014/main" id="{EE1EBCAE-3B2A-450F-BC01-F44376AE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9" name="IMG_26" descr="ecblank">
          <a:extLst>
            <a:ext uri="{FF2B5EF4-FFF2-40B4-BE49-F238E27FC236}">
              <a16:creationId xmlns:a16="http://schemas.microsoft.com/office/drawing/2014/main" id="{0B356D37-44E3-4757-816E-20DBE6CA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70" name="IMG_29" descr="ecblank">
          <a:extLst>
            <a:ext uri="{FF2B5EF4-FFF2-40B4-BE49-F238E27FC236}">
              <a16:creationId xmlns:a16="http://schemas.microsoft.com/office/drawing/2014/main" id="{E12D1836-AF04-496C-82EC-74F189B5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71" name="IMG_26" descr="ecblank">
          <a:extLst>
            <a:ext uri="{FF2B5EF4-FFF2-40B4-BE49-F238E27FC236}">
              <a16:creationId xmlns:a16="http://schemas.microsoft.com/office/drawing/2014/main" id="{E19C36BF-8297-43FE-B9B6-B5C23D07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72" name="IMG_29" descr="ecblank">
          <a:extLst>
            <a:ext uri="{FF2B5EF4-FFF2-40B4-BE49-F238E27FC236}">
              <a16:creationId xmlns:a16="http://schemas.microsoft.com/office/drawing/2014/main" id="{940E6F5F-0334-4DA9-8581-A7F0C784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73" name="IMG_26" descr="ecblank">
          <a:extLst>
            <a:ext uri="{FF2B5EF4-FFF2-40B4-BE49-F238E27FC236}">
              <a16:creationId xmlns:a16="http://schemas.microsoft.com/office/drawing/2014/main" id="{54DC6901-8812-46E7-9B5D-626D672B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74" name="IMG_29" descr="ecblank">
          <a:extLst>
            <a:ext uri="{FF2B5EF4-FFF2-40B4-BE49-F238E27FC236}">
              <a16:creationId xmlns:a16="http://schemas.microsoft.com/office/drawing/2014/main" id="{C9C9401B-6395-4F6D-9D32-80ECB38C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75" name="IMG_26" descr="ecblank">
          <a:extLst>
            <a:ext uri="{FF2B5EF4-FFF2-40B4-BE49-F238E27FC236}">
              <a16:creationId xmlns:a16="http://schemas.microsoft.com/office/drawing/2014/main" id="{B6D68DF5-C881-4CDD-9BC7-69AB11D8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76" name="IMG_29" descr="ecblank">
          <a:extLst>
            <a:ext uri="{FF2B5EF4-FFF2-40B4-BE49-F238E27FC236}">
              <a16:creationId xmlns:a16="http://schemas.microsoft.com/office/drawing/2014/main" id="{69A485D2-B542-4C9B-BEAB-0E5061DD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77" name="IMG_26" descr="ecblank">
          <a:extLst>
            <a:ext uri="{FF2B5EF4-FFF2-40B4-BE49-F238E27FC236}">
              <a16:creationId xmlns:a16="http://schemas.microsoft.com/office/drawing/2014/main" id="{645B1075-E066-4E5B-93E0-2BDE064C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78" name="IMG_29" descr="ecblank">
          <a:extLst>
            <a:ext uri="{FF2B5EF4-FFF2-40B4-BE49-F238E27FC236}">
              <a16:creationId xmlns:a16="http://schemas.microsoft.com/office/drawing/2014/main" id="{BD77E809-71BB-4E0F-896C-12B25928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79" name="IMG_29" descr="ecblank">
          <a:extLst>
            <a:ext uri="{FF2B5EF4-FFF2-40B4-BE49-F238E27FC236}">
              <a16:creationId xmlns:a16="http://schemas.microsoft.com/office/drawing/2014/main" id="{0BACF43E-4C35-4240-98D1-30F91C60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80" name="IMG_26" descr="ecblank">
          <a:extLst>
            <a:ext uri="{FF2B5EF4-FFF2-40B4-BE49-F238E27FC236}">
              <a16:creationId xmlns:a16="http://schemas.microsoft.com/office/drawing/2014/main" id="{5963C123-26EF-4057-99CB-0389F4AA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81" name="IMG_26" descr="ecblank">
          <a:extLst>
            <a:ext uri="{FF2B5EF4-FFF2-40B4-BE49-F238E27FC236}">
              <a16:creationId xmlns:a16="http://schemas.microsoft.com/office/drawing/2014/main" id="{42A4F154-3C15-46D1-8903-7931E9CE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82" name="IMG_29" descr="ecblank">
          <a:extLst>
            <a:ext uri="{FF2B5EF4-FFF2-40B4-BE49-F238E27FC236}">
              <a16:creationId xmlns:a16="http://schemas.microsoft.com/office/drawing/2014/main" id="{8C116645-8DA6-4AC8-A6FE-43F0D724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83" name="IMG_29" descr="ecblank">
          <a:extLst>
            <a:ext uri="{FF2B5EF4-FFF2-40B4-BE49-F238E27FC236}">
              <a16:creationId xmlns:a16="http://schemas.microsoft.com/office/drawing/2014/main" id="{B61B391C-CCC6-4504-A046-62F7E5DC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84" name="IMG_26" descr="ecblank">
          <a:extLst>
            <a:ext uri="{FF2B5EF4-FFF2-40B4-BE49-F238E27FC236}">
              <a16:creationId xmlns:a16="http://schemas.microsoft.com/office/drawing/2014/main" id="{58FCDB4B-4920-4D7C-B4D9-1924258A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85" name="IMG_26" descr="ecblank">
          <a:extLst>
            <a:ext uri="{FF2B5EF4-FFF2-40B4-BE49-F238E27FC236}">
              <a16:creationId xmlns:a16="http://schemas.microsoft.com/office/drawing/2014/main" id="{93C24DD5-9862-42D7-9A48-04CBD9E45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86" name="IMG_29" descr="ecblank">
          <a:extLst>
            <a:ext uri="{FF2B5EF4-FFF2-40B4-BE49-F238E27FC236}">
              <a16:creationId xmlns:a16="http://schemas.microsoft.com/office/drawing/2014/main" id="{2AF9676B-57D2-47E1-B483-3C5977AC8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87" name="IMG_29" descr="ecblank">
          <a:extLst>
            <a:ext uri="{FF2B5EF4-FFF2-40B4-BE49-F238E27FC236}">
              <a16:creationId xmlns:a16="http://schemas.microsoft.com/office/drawing/2014/main" id="{168ACA80-E8C2-4F58-B116-4488D7CF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88" name="IMG_29" descr="ecblank">
          <a:extLst>
            <a:ext uri="{FF2B5EF4-FFF2-40B4-BE49-F238E27FC236}">
              <a16:creationId xmlns:a16="http://schemas.microsoft.com/office/drawing/2014/main" id="{C1504F7B-6571-4AE7-98AE-B54DD3B51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89" name="IMG_29" descr="ecblank">
          <a:extLst>
            <a:ext uri="{FF2B5EF4-FFF2-40B4-BE49-F238E27FC236}">
              <a16:creationId xmlns:a16="http://schemas.microsoft.com/office/drawing/2014/main" id="{02170470-BEF3-4ECB-A6FE-5053A5A3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90" name="IMG_26" descr="ecblank">
          <a:extLst>
            <a:ext uri="{FF2B5EF4-FFF2-40B4-BE49-F238E27FC236}">
              <a16:creationId xmlns:a16="http://schemas.microsoft.com/office/drawing/2014/main" id="{7007D97D-3DE3-4D3F-87C5-3A3F8EBD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91" name="IMG_29" descr="ecblank">
          <a:extLst>
            <a:ext uri="{FF2B5EF4-FFF2-40B4-BE49-F238E27FC236}">
              <a16:creationId xmlns:a16="http://schemas.microsoft.com/office/drawing/2014/main" id="{6B4A4AC5-1AE8-485E-A755-D8BB1AFD6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92" name="IMG_26" descr="ecblank">
          <a:extLst>
            <a:ext uri="{FF2B5EF4-FFF2-40B4-BE49-F238E27FC236}">
              <a16:creationId xmlns:a16="http://schemas.microsoft.com/office/drawing/2014/main" id="{10B3EA6A-5534-4024-A9B4-0A43CB4C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93" name="IMG_29" descr="ecblank">
          <a:extLst>
            <a:ext uri="{FF2B5EF4-FFF2-40B4-BE49-F238E27FC236}">
              <a16:creationId xmlns:a16="http://schemas.microsoft.com/office/drawing/2014/main" id="{860E01C5-C782-4E93-A89A-55B95AAF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94" name="IMG_26" descr="ecblank">
          <a:extLst>
            <a:ext uri="{FF2B5EF4-FFF2-40B4-BE49-F238E27FC236}">
              <a16:creationId xmlns:a16="http://schemas.microsoft.com/office/drawing/2014/main" id="{FC79D0BC-1EE7-470B-B90B-20588FF9A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95" name="IMG_29" descr="ecblank">
          <a:extLst>
            <a:ext uri="{FF2B5EF4-FFF2-40B4-BE49-F238E27FC236}">
              <a16:creationId xmlns:a16="http://schemas.microsoft.com/office/drawing/2014/main" id="{E1BB51ED-A5E5-4D49-8A1F-B0C56B4DE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96" name="IMG_26" descr="ecblank">
          <a:extLst>
            <a:ext uri="{FF2B5EF4-FFF2-40B4-BE49-F238E27FC236}">
              <a16:creationId xmlns:a16="http://schemas.microsoft.com/office/drawing/2014/main" id="{096930DB-78CA-46FC-A5B9-23D968F1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97" name="IMG_29" descr="ecblank">
          <a:extLst>
            <a:ext uri="{FF2B5EF4-FFF2-40B4-BE49-F238E27FC236}">
              <a16:creationId xmlns:a16="http://schemas.microsoft.com/office/drawing/2014/main" id="{18808824-98B2-48CE-B813-ED3AB8D9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98" name="IMG_26" descr="ecblank">
          <a:extLst>
            <a:ext uri="{FF2B5EF4-FFF2-40B4-BE49-F238E27FC236}">
              <a16:creationId xmlns:a16="http://schemas.microsoft.com/office/drawing/2014/main" id="{467B855B-8D61-43D5-AC6E-ACD9BB63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238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99" name="IMG_29" descr="ecblank">
          <a:extLst>
            <a:ext uri="{FF2B5EF4-FFF2-40B4-BE49-F238E27FC236}">
              <a16:creationId xmlns:a16="http://schemas.microsoft.com/office/drawing/2014/main" id="{60C81886-6CAB-4CA3-BCB1-90529575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00" name="IMG_29" descr="ecblank">
          <a:extLst>
            <a:ext uri="{FF2B5EF4-FFF2-40B4-BE49-F238E27FC236}">
              <a16:creationId xmlns:a16="http://schemas.microsoft.com/office/drawing/2014/main" id="{C2114F42-5188-4C5F-996C-4EA168ED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01" name="IMG_26" descr="ecblank">
          <a:extLst>
            <a:ext uri="{FF2B5EF4-FFF2-40B4-BE49-F238E27FC236}">
              <a16:creationId xmlns:a16="http://schemas.microsoft.com/office/drawing/2014/main" id="{8F03D014-A4E2-4F3A-B856-7E69B9C3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02" name="IMG_26" descr="ecblank">
          <a:extLst>
            <a:ext uri="{FF2B5EF4-FFF2-40B4-BE49-F238E27FC236}">
              <a16:creationId xmlns:a16="http://schemas.microsoft.com/office/drawing/2014/main" id="{EADBC0C2-D680-40FD-9A9C-D0507AA9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03" name="IMG_26" descr="ecblank">
          <a:extLst>
            <a:ext uri="{FF2B5EF4-FFF2-40B4-BE49-F238E27FC236}">
              <a16:creationId xmlns:a16="http://schemas.microsoft.com/office/drawing/2014/main" id="{9AE55E31-00DE-4975-B92A-DC942F1D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04" name="IMG_29" descr="ecblank">
          <a:extLst>
            <a:ext uri="{FF2B5EF4-FFF2-40B4-BE49-F238E27FC236}">
              <a16:creationId xmlns:a16="http://schemas.microsoft.com/office/drawing/2014/main" id="{962B32D5-1AF9-4E8A-8E32-FD37F218B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05" name="IMG_26" descr="ecblank">
          <a:extLst>
            <a:ext uri="{FF2B5EF4-FFF2-40B4-BE49-F238E27FC236}">
              <a16:creationId xmlns:a16="http://schemas.microsoft.com/office/drawing/2014/main" id="{CF64486C-C9FC-467D-A570-F0E40965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06" name="IMG_29" descr="ecblank">
          <a:extLst>
            <a:ext uri="{FF2B5EF4-FFF2-40B4-BE49-F238E27FC236}">
              <a16:creationId xmlns:a16="http://schemas.microsoft.com/office/drawing/2014/main" id="{D259CB72-0C79-484A-9C53-C83AD2E7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07" name="IMG_26" descr="ecblank">
          <a:extLst>
            <a:ext uri="{FF2B5EF4-FFF2-40B4-BE49-F238E27FC236}">
              <a16:creationId xmlns:a16="http://schemas.microsoft.com/office/drawing/2014/main" id="{C3999710-2122-4616-BE5E-DC23B872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08" name="IMG_29" descr="ecblank">
          <a:extLst>
            <a:ext uri="{FF2B5EF4-FFF2-40B4-BE49-F238E27FC236}">
              <a16:creationId xmlns:a16="http://schemas.microsoft.com/office/drawing/2014/main" id="{220F07DD-847D-4BA0-A346-DDA4632C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09" name="IMG_26" descr="ecblank">
          <a:extLst>
            <a:ext uri="{FF2B5EF4-FFF2-40B4-BE49-F238E27FC236}">
              <a16:creationId xmlns:a16="http://schemas.microsoft.com/office/drawing/2014/main" id="{3C23E83F-7A7E-47D2-95AA-2294AFE52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10" name="IMG_29" descr="ecblank">
          <a:extLst>
            <a:ext uri="{FF2B5EF4-FFF2-40B4-BE49-F238E27FC236}">
              <a16:creationId xmlns:a16="http://schemas.microsoft.com/office/drawing/2014/main" id="{FAA39043-7DF6-47B8-9561-30DE3EE91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11" name="IMG_26" descr="ecblank">
          <a:extLst>
            <a:ext uri="{FF2B5EF4-FFF2-40B4-BE49-F238E27FC236}">
              <a16:creationId xmlns:a16="http://schemas.microsoft.com/office/drawing/2014/main" id="{C7ED20A5-9BD5-467B-93CE-7445CB4F1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12" name="IMG_29" descr="ecblank">
          <a:extLst>
            <a:ext uri="{FF2B5EF4-FFF2-40B4-BE49-F238E27FC236}">
              <a16:creationId xmlns:a16="http://schemas.microsoft.com/office/drawing/2014/main" id="{34B73451-E3BE-432C-AF47-A3577B97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13" name="IMG_29" descr="ecblank">
          <a:extLst>
            <a:ext uri="{FF2B5EF4-FFF2-40B4-BE49-F238E27FC236}">
              <a16:creationId xmlns:a16="http://schemas.microsoft.com/office/drawing/2014/main" id="{687EEC5F-8B04-4A5C-8B3A-4ED51919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14" name="IMG_26" descr="ecblank">
          <a:extLst>
            <a:ext uri="{FF2B5EF4-FFF2-40B4-BE49-F238E27FC236}">
              <a16:creationId xmlns:a16="http://schemas.microsoft.com/office/drawing/2014/main" id="{91C87535-4A84-43B5-BF73-E80D148FB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15" name="IMG_26" descr="ecblank">
          <a:extLst>
            <a:ext uri="{FF2B5EF4-FFF2-40B4-BE49-F238E27FC236}">
              <a16:creationId xmlns:a16="http://schemas.microsoft.com/office/drawing/2014/main" id="{8044E0A0-9653-4AC1-AC60-12730803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16" name="IMG_29" descr="ecblank">
          <a:extLst>
            <a:ext uri="{FF2B5EF4-FFF2-40B4-BE49-F238E27FC236}">
              <a16:creationId xmlns:a16="http://schemas.microsoft.com/office/drawing/2014/main" id="{F4ABE9DB-A864-4801-AA95-B86994A09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17" name="IMG_29" descr="ecblank">
          <a:extLst>
            <a:ext uri="{FF2B5EF4-FFF2-40B4-BE49-F238E27FC236}">
              <a16:creationId xmlns:a16="http://schemas.microsoft.com/office/drawing/2014/main" id="{26138E95-02B3-48C2-BD01-406C4F37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18" name="IMG_26" descr="ecblank">
          <a:extLst>
            <a:ext uri="{FF2B5EF4-FFF2-40B4-BE49-F238E27FC236}">
              <a16:creationId xmlns:a16="http://schemas.microsoft.com/office/drawing/2014/main" id="{E550021A-5295-4BB5-A5B2-AC7A0D64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19" name="IMG_29" descr="ecblank">
          <a:extLst>
            <a:ext uri="{FF2B5EF4-FFF2-40B4-BE49-F238E27FC236}">
              <a16:creationId xmlns:a16="http://schemas.microsoft.com/office/drawing/2014/main" id="{36B8056B-6658-4731-8230-5672BF99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20" name="IMG_26" descr="ecblank">
          <a:extLst>
            <a:ext uri="{FF2B5EF4-FFF2-40B4-BE49-F238E27FC236}">
              <a16:creationId xmlns:a16="http://schemas.microsoft.com/office/drawing/2014/main" id="{E9895AAD-D27B-411C-8320-7A8810A0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21" name="IMG_29" descr="ecblank">
          <a:extLst>
            <a:ext uri="{FF2B5EF4-FFF2-40B4-BE49-F238E27FC236}">
              <a16:creationId xmlns:a16="http://schemas.microsoft.com/office/drawing/2014/main" id="{A2869A13-C43F-4547-87E4-C8F31480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22" name="IMG_26" descr="ecblank">
          <a:extLst>
            <a:ext uri="{FF2B5EF4-FFF2-40B4-BE49-F238E27FC236}">
              <a16:creationId xmlns:a16="http://schemas.microsoft.com/office/drawing/2014/main" id="{00EF7DE3-50EE-4CDC-ACE1-AECC12FA9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23" name="IMG_29" descr="ecblank">
          <a:extLst>
            <a:ext uri="{FF2B5EF4-FFF2-40B4-BE49-F238E27FC236}">
              <a16:creationId xmlns:a16="http://schemas.microsoft.com/office/drawing/2014/main" id="{5FF714F0-AC61-499A-AE15-DBAD93384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24" name="IMG_26" descr="ecblank">
          <a:extLst>
            <a:ext uri="{FF2B5EF4-FFF2-40B4-BE49-F238E27FC236}">
              <a16:creationId xmlns:a16="http://schemas.microsoft.com/office/drawing/2014/main" id="{C7C221AE-AD31-422B-BF51-E2DF590F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25" name="IMG_29" descr="ecblank">
          <a:extLst>
            <a:ext uri="{FF2B5EF4-FFF2-40B4-BE49-F238E27FC236}">
              <a16:creationId xmlns:a16="http://schemas.microsoft.com/office/drawing/2014/main" id="{C6DAA272-245C-4F03-9F2A-5FB8BDC0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26" name="IMG_26" descr="ecblank">
          <a:extLst>
            <a:ext uri="{FF2B5EF4-FFF2-40B4-BE49-F238E27FC236}">
              <a16:creationId xmlns:a16="http://schemas.microsoft.com/office/drawing/2014/main" id="{FE474AF1-E779-4131-925C-A144B813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27" name="IMG_29" descr="ecblank">
          <a:extLst>
            <a:ext uri="{FF2B5EF4-FFF2-40B4-BE49-F238E27FC236}">
              <a16:creationId xmlns:a16="http://schemas.microsoft.com/office/drawing/2014/main" id="{8AB7AC35-24A0-4416-9448-222A6444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28" name="IMG_29" descr="ecblank">
          <a:extLst>
            <a:ext uri="{FF2B5EF4-FFF2-40B4-BE49-F238E27FC236}">
              <a16:creationId xmlns:a16="http://schemas.microsoft.com/office/drawing/2014/main" id="{637DE114-389A-448C-BC1F-89B0B676E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29" name="IMG_26" descr="ecblank">
          <a:extLst>
            <a:ext uri="{FF2B5EF4-FFF2-40B4-BE49-F238E27FC236}">
              <a16:creationId xmlns:a16="http://schemas.microsoft.com/office/drawing/2014/main" id="{FA9D5144-E68F-44CF-A2CE-DB367035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30" name="IMG_26" descr="ecblank">
          <a:extLst>
            <a:ext uri="{FF2B5EF4-FFF2-40B4-BE49-F238E27FC236}">
              <a16:creationId xmlns:a16="http://schemas.microsoft.com/office/drawing/2014/main" id="{0537F780-AFDB-43F9-A3F5-557F80CD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31" name="IMG_29" descr="ecblank">
          <a:extLst>
            <a:ext uri="{FF2B5EF4-FFF2-40B4-BE49-F238E27FC236}">
              <a16:creationId xmlns:a16="http://schemas.microsoft.com/office/drawing/2014/main" id="{BADBA41D-447F-4B3C-A876-BE4EF4CB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32" name="IMG_29" descr="ecblank">
          <a:extLst>
            <a:ext uri="{FF2B5EF4-FFF2-40B4-BE49-F238E27FC236}">
              <a16:creationId xmlns:a16="http://schemas.microsoft.com/office/drawing/2014/main" id="{7AB8EE96-C027-4944-8083-5FAA94070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33" name="IMG_26" descr="ecblank">
          <a:extLst>
            <a:ext uri="{FF2B5EF4-FFF2-40B4-BE49-F238E27FC236}">
              <a16:creationId xmlns:a16="http://schemas.microsoft.com/office/drawing/2014/main" id="{7A8CC228-9A1A-4CB8-8DCF-24A3EDD3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34" name="IMG_29" descr="ecblank">
          <a:extLst>
            <a:ext uri="{FF2B5EF4-FFF2-40B4-BE49-F238E27FC236}">
              <a16:creationId xmlns:a16="http://schemas.microsoft.com/office/drawing/2014/main" id="{D5A69201-1BB7-414A-B00B-D6C9F746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35" name="IMG_26" descr="ecblank">
          <a:extLst>
            <a:ext uri="{FF2B5EF4-FFF2-40B4-BE49-F238E27FC236}">
              <a16:creationId xmlns:a16="http://schemas.microsoft.com/office/drawing/2014/main" id="{ECB25BEB-FB79-48CF-8CCD-C06881EAC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36" name="IMG_29" descr="ecblank">
          <a:extLst>
            <a:ext uri="{FF2B5EF4-FFF2-40B4-BE49-F238E27FC236}">
              <a16:creationId xmlns:a16="http://schemas.microsoft.com/office/drawing/2014/main" id="{3E7F8A85-DD8B-467C-BAB5-D7D2425E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37" name="IMG_26" descr="ecblank">
          <a:extLst>
            <a:ext uri="{FF2B5EF4-FFF2-40B4-BE49-F238E27FC236}">
              <a16:creationId xmlns:a16="http://schemas.microsoft.com/office/drawing/2014/main" id="{BEEC522A-FDAD-478C-B72B-F9F3787A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38" name="IMG_29" descr="ecblank">
          <a:extLst>
            <a:ext uri="{FF2B5EF4-FFF2-40B4-BE49-F238E27FC236}">
              <a16:creationId xmlns:a16="http://schemas.microsoft.com/office/drawing/2014/main" id="{837978C1-F2E5-4CEB-89C4-B4EDB92E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39" name="IMG_26" descr="ecblank">
          <a:extLst>
            <a:ext uri="{FF2B5EF4-FFF2-40B4-BE49-F238E27FC236}">
              <a16:creationId xmlns:a16="http://schemas.microsoft.com/office/drawing/2014/main" id="{A1C2544C-6EC3-4BB2-9DE0-34184DA1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40" name="IMG_29" descr="ecblank">
          <a:extLst>
            <a:ext uri="{FF2B5EF4-FFF2-40B4-BE49-F238E27FC236}">
              <a16:creationId xmlns:a16="http://schemas.microsoft.com/office/drawing/2014/main" id="{1F2D640D-7460-4369-9601-91C61857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41" name="IMG_26" descr="ecblank">
          <a:extLst>
            <a:ext uri="{FF2B5EF4-FFF2-40B4-BE49-F238E27FC236}">
              <a16:creationId xmlns:a16="http://schemas.microsoft.com/office/drawing/2014/main" id="{7C690268-B8D5-4251-8F51-C1161C6D6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42" name="IMG_29" descr="ecblank">
          <a:extLst>
            <a:ext uri="{FF2B5EF4-FFF2-40B4-BE49-F238E27FC236}">
              <a16:creationId xmlns:a16="http://schemas.microsoft.com/office/drawing/2014/main" id="{C179536B-908A-41FA-A721-8877A16D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43" name="IMG_29" descr="ecblank">
          <a:extLst>
            <a:ext uri="{FF2B5EF4-FFF2-40B4-BE49-F238E27FC236}">
              <a16:creationId xmlns:a16="http://schemas.microsoft.com/office/drawing/2014/main" id="{F17F2325-5D60-42BA-85B6-77DC1BF11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44" name="IMG_26" descr="ecblank">
          <a:extLst>
            <a:ext uri="{FF2B5EF4-FFF2-40B4-BE49-F238E27FC236}">
              <a16:creationId xmlns:a16="http://schemas.microsoft.com/office/drawing/2014/main" id="{C4FB426E-0929-4F42-9845-891FA4DE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45" name="IMG_26" descr="ecblank">
          <a:extLst>
            <a:ext uri="{FF2B5EF4-FFF2-40B4-BE49-F238E27FC236}">
              <a16:creationId xmlns:a16="http://schemas.microsoft.com/office/drawing/2014/main" id="{C8C4FAD5-B643-4F4F-8467-25F5E7D4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46" name="IMG_29" descr="ecblank">
          <a:extLst>
            <a:ext uri="{FF2B5EF4-FFF2-40B4-BE49-F238E27FC236}">
              <a16:creationId xmlns:a16="http://schemas.microsoft.com/office/drawing/2014/main" id="{6192AFE5-4132-4AEB-9775-AA40E9F84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47" name="IMG_29" descr="ecblank">
          <a:extLst>
            <a:ext uri="{FF2B5EF4-FFF2-40B4-BE49-F238E27FC236}">
              <a16:creationId xmlns:a16="http://schemas.microsoft.com/office/drawing/2014/main" id="{2B1CD0BE-F9D9-4B8B-AAE1-9438AC0A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48" name="IMG_26" descr="ecblank">
          <a:extLst>
            <a:ext uri="{FF2B5EF4-FFF2-40B4-BE49-F238E27FC236}">
              <a16:creationId xmlns:a16="http://schemas.microsoft.com/office/drawing/2014/main" id="{BA28AECB-0CF7-4E26-932A-43881BB5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49" name="IMG_26" descr="ecblank">
          <a:extLst>
            <a:ext uri="{FF2B5EF4-FFF2-40B4-BE49-F238E27FC236}">
              <a16:creationId xmlns:a16="http://schemas.microsoft.com/office/drawing/2014/main" id="{26F7F278-A896-4883-91D0-7AB788F3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50" name="IMG_29" descr="ecblank">
          <a:extLst>
            <a:ext uri="{FF2B5EF4-FFF2-40B4-BE49-F238E27FC236}">
              <a16:creationId xmlns:a16="http://schemas.microsoft.com/office/drawing/2014/main" id="{2AA53F19-F836-4261-AC9B-477FF537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51" name="IMG_29" descr="ecblank">
          <a:extLst>
            <a:ext uri="{FF2B5EF4-FFF2-40B4-BE49-F238E27FC236}">
              <a16:creationId xmlns:a16="http://schemas.microsoft.com/office/drawing/2014/main" id="{61AB70F6-9753-4844-BAB5-9A73FDFA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52" name="IMG_29" descr="ecblank">
          <a:extLst>
            <a:ext uri="{FF2B5EF4-FFF2-40B4-BE49-F238E27FC236}">
              <a16:creationId xmlns:a16="http://schemas.microsoft.com/office/drawing/2014/main" id="{DE6879B4-6922-4E14-9B4B-5C28D0913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53" name="IMG_29" descr="ecblank">
          <a:extLst>
            <a:ext uri="{FF2B5EF4-FFF2-40B4-BE49-F238E27FC236}">
              <a16:creationId xmlns:a16="http://schemas.microsoft.com/office/drawing/2014/main" id="{688E8E27-4C3A-4AA1-A1AD-5953CEB8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54" name="IMG_26" descr="ecblank">
          <a:extLst>
            <a:ext uri="{FF2B5EF4-FFF2-40B4-BE49-F238E27FC236}">
              <a16:creationId xmlns:a16="http://schemas.microsoft.com/office/drawing/2014/main" id="{4FA8E00F-F69C-4363-BB76-598BC70E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55" name="IMG_29" descr="ecblank">
          <a:extLst>
            <a:ext uri="{FF2B5EF4-FFF2-40B4-BE49-F238E27FC236}">
              <a16:creationId xmlns:a16="http://schemas.microsoft.com/office/drawing/2014/main" id="{0D265FA3-4529-4DE7-A1DA-ACE22B7E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56" name="IMG_26" descr="ecblank">
          <a:extLst>
            <a:ext uri="{FF2B5EF4-FFF2-40B4-BE49-F238E27FC236}">
              <a16:creationId xmlns:a16="http://schemas.microsoft.com/office/drawing/2014/main" id="{803929CC-F172-43D1-81D7-413EF26BB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157" name="IMG_29" descr="ecblank">
          <a:extLst>
            <a:ext uri="{FF2B5EF4-FFF2-40B4-BE49-F238E27FC236}">
              <a16:creationId xmlns:a16="http://schemas.microsoft.com/office/drawing/2014/main" id="{713FBE86-72B2-4EF7-805C-1D9387C1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58" name="IMG_26" descr="ecblank">
          <a:extLst>
            <a:ext uri="{FF2B5EF4-FFF2-40B4-BE49-F238E27FC236}">
              <a16:creationId xmlns:a16="http://schemas.microsoft.com/office/drawing/2014/main" id="{66EC2746-1F72-4EFC-A4C8-FD812423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59" name="IMG_29" descr="ecblank">
          <a:extLst>
            <a:ext uri="{FF2B5EF4-FFF2-40B4-BE49-F238E27FC236}">
              <a16:creationId xmlns:a16="http://schemas.microsoft.com/office/drawing/2014/main" id="{3E43002D-447B-46FD-8B01-888C19E3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60" name="IMG_26" descr="ecblank">
          <a:extLst>
            <a:ext uri="{FF2B5EF4-FFF2-40B4-BE49-F238E27FC236}">
              <a16:creationId xmlns:a16="http://schemas.microsoft.com/office/drawing/2014/main" id="{D15C3E7B-C305-41EA-B085-F5CC593F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61" name="IMG_29" descr="ecblank">
          <a:extLst>
            <a:ext uri="{FF2B5EF4-FFF2-40B4-BE49-F238E27FC236}">
              <a16:creationId xmlns:a16="http://schemas.microsoft.com/office/drawing/2014/main" id="{8F75CF08-C3AC-4DCD-AF65-691C21BB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162" name="IMG_26" descr="ecblank">
          <a:extLst>
            <a:ext uri="{FF2B5EF4-FFF2-40B4-BE49-F238E27FC236}">
              <a16:creationId xmlns:a16="http://schemas.microsoft.com/office/drawing/2014/main" id="{211C5D2E-BD21-44CF-B1E6-08B19D76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238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63" name="IMG_29" descr="ecblank">
          <a:extLst>
            <a:ext uri="{FF2B5EF4-FFF2-40B4-BE49-F238E27FC236}">
              <a16:creationId xmlns:a16="http://schemas.microsoft.com/office/drawing/2014/main" id="{2785793E-07DA-413C-B2A5-35A999192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64" name="IMG_29" descr="ecblank">
          <a:extLst>
            <a:ext uri="{FF2B5EF4-FFF2-40B4-BE49-F238E27FC236}">
              <a16:creationId xmlns:a16="http://schemas.microsoft.com/office/drawing/2014/main" id="{B5D71103-3B5D-467D-857A-8CA4F7E8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65" name="IMG_26" descr="ecblank">
          <a:extLst>
            <a:ext uri="{FF2B5EF4-FFF2-40B4-BE49-F238E27FC236}">
              <a16:creationId xmlns:a16="http://schemas.microsoft.com/office/drawing/2014/main" id="{64A93F63-2F29-45C9-9DA8-9CD1454B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66" name="IMG_26" descr="ecblank">
          <a:extLst>
            <a:ext uri="{FF2B5EF4-FFF2-40B4-BE49-F238E27FC236}">
              <a16:creationId xmlns:a16="http://schemas.microsoft.com/office/drawing/2014/main" id="{9D7FCF60-EBF3-46CE-9D4F-7A346913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67" name="IMG_26" descr="ecblank">
          <a:extLst>
            <a:ext uri="{FF2B5EF4-FFF2-40B4-BE49-F238E27FC236}">
              <a16:creationId xmlns:a16="http://schemas.microsoft.com/office/drawing/2014/main" id="{A4645FA5-51CC-4AE5-8292-A2B20911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68" name="IMG_29" descr="ecblank">
          <a:extLst>
            <a:ext uri="{FF2B5EF4-FFF2-40B4-BE49-F238E27FC236}">
              <a16:creationId xmlns:a16="http://schemas.microsoft.com/office/drawing/2014/main" id="{5E2ACFC3-6322-43DE-BC80-41F26E34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69" name="IMG_26" descr="ecblank">
          <a:extLst>
            <a:ext uri="{FF2B5EF4-FFF2-40B4-BE49-F238E27FC236}">
              <a16:creationId xmlns:a16="http://schemas.microsoft.com/office/drawing/2014/main" id="{15BD086F-53E0-47C7-BCE7-AFC66EF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70" name="IMG_29" descr="ecblank">
          <a:extLst>
            <a:ext uri="{FF2B5EF4-FFF2-40B4-BE49-F238E27FC236}">
              <a16:creationId xmlns:a16="http://schemas.microsoft.com/office/drawing/2014/main" id="{6D023512-355D-4246-AD4D-E443F2FE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1" name="IMG_26" descr="ecblank">
          <a:extLst>
            <a:ext uri="{FF2B5EF4-FFF2-40B4-BE49-F238E27FC236}">
              <a16:creationId xmlns:a16="http://schemas.microsoft.com/office/drawing/2014/main" id="{34D3E45A-4E01-4A44-B66B-BA6CA014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72" name="IMG_29" descr="ecblank">
          <a:extLst>
            <a:ext uri="{FF2B5EF4-FFF2-40B4-BE49-F238E27FC236}">
              <a16:creationId xmlns:a16="http://schemas.microsoft.com/office/drawing/2014/main" id="{6D8C8F39-2952-4B53-B8A4-65089913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3" name="IMG_26" descr="ecblank">
          <a:extLst>
            <a:ext uri="{FF2B5EF4-FFF2-40B4-BE49-F238E27FC236}">
              <a16:creationId xmlns:a16="http://schemas.microsoft.com/office/drawing/2014/main" id="{F0B48C4A-BA12-42A6-8649-00E7E5E1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74" name="IMG_29" descr="ecblank">
          <a:extLst>
            <a:ext uri="{FF2B5EF4-FFF2-40B4-BE49-F238E27FC236}">
              <a16:creationId xmlns:a16="http://schemas.microsoft.com/office/drawing/2014/main" id="{93E3AA75-3FAF-43B8-92F1-00EF447C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75" name="IMG_26" descr="ecblank">
          <a:extLst>
            <a:ext uri="{FF2B5EF4-FFF2-40B4-BE49-F238E27FC236}">
              <a16:creationId xmlns:a16="http://schemas.microsoft.com/office/drawing/2014/main" id="{3ADF6BD3-4927-4154-8F79-6F51A0B4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76" name="IMG_29" descr="ecblank">
          <a:extLst>
            <a:ext uri="{FF2B5EF4-FFF2-40B4-BE49-F238E27FC236}">
              <a16:creationId xmlns:a16="http://schemas.microsoft.com/office/drawing/2014/main" id="{F81D1691-DC1A-47D1-8A41-F528E4B1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77" name="IMG_29" descr="ecblank">
          <a:extLst>
            <a:ext uri="{FF2B5EF4-FFF2-40B4-BE49-F238E27FC236}">
              <a16:creationId xmlns:a16="http://schemas.microsoft.com/office/drawing/2014/main" id="{6E5FD619-3941-4556-8A2F-F42FEFBF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8" name="IMG_26" descr="ecblank">
          <a:extLst>
            <a:ext uri="{FF2B5EF4-FFF2-40B4-BE49-F238E27FC236}">
              <a16:creationId xmlns:a16="http://schemas.microsoft.com/office/drawing/2014/main" id="{60538095-1019-4629-B6D4-9FFA65DB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79" name="IMG_26" descr="ecblank">
          <a:extLst>
            <a:ext uri="{FF2B5EF4-FFF2-40B4-BE49-F238E27FC236}">
              <a16:creationId xmlns:a16="http://schemas.microsoft.com/office/drawing/2014/main" id="{CB2A4D96-5455-4219-929D-B05749EB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80" name="IMG_29" descr="ecblank">
          <a:extLst>
            <a:ext uri="{FF2B5EF4-FFF2-40B4-BE49-F238E27FC236}">
              <a16:creationId xmlns:a16="http://schemas.microsoft.com/office/drawing/2014/main" id="{0253466E-79AF-44C8-9AFB-B1EC1E30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81" name="IMG_29" descr="ecblank">
          <a:extLst>
            <a:ext uri="{FF2B5EF4-FFF2-40B4-BE49-F238E27FC236}">
              <a16:creationId xmlns:a16="http://schemas.microsoft.com/office/drawing/2014/main" id="{4B7A9014-6501-4CEE-964C-FB5EE1D1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82" name="IMG_26" descr="ecblank">
          <a:extLst>
            <a:ext uri="{FF2B5EF4-FFF2-40B4-BE49-F238E27FC236}">
              <a16:creationId xmlns:a16="http://schemas.microsoft.com/office/drawing/2014/main" id="{6444CECE-8EA2-43E6-BECE-ABEB8A032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83" name="IMG_29" descr="ecblank">
          <a:extLst>
            <a:ext uri="{FF2B5EF4-FFF2-40B4-BE49-F238E27FC236}">
              <a16:creationId xmlns:a16="http://schemas.microsoft.com/office/drawing/2014/main" id="{76AA727C-9FFD-479F-937F-02F5A12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84" name="IMG_26" descr="ecblank">
          <a:extLst>
            <a:ext uri="{FF2B5EF4-FFF2-40B4-BE49-F238E27FC236}">
              <a16:creationId xmlns:a16="http://schemas.microsoft.com/office/drawing/2014/main" id="{0AFEFA47-1FB2-452F-B9C3-2EB7ACAB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85" name="IMG_29" descr="ecblank">
          <a:extLst>
            <a:ext uri="{FF2B5EF4-FFF2-40B4-BE49-F238E27FC236}">
              <a16:creationId xmlns:a16="http://schemas.microsoft.com/office/drawing/2014/main" id="{CBC87999-DE84-40DE-8563-35538F03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86" name="IMG_26" descr="ecblank">
          <a:extLst>
            <a:ext uri="{FF2B5EF4-FFF2-40B4-BE49-F238E27FC236}">
              <a16:creationId xmlns:a16="http://schemas.microsoft.com/office/drawing/2014/main" id="{F85C23C7-765D-4AD0-A342-8FFA1BFD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87" name="IMG_29" descr="ecblank">
          <a:extLst>
            <a:ext uri="{FF2B5EF4-FFF2-40B4-BE49-F238E27FC236}">
              <a16:creationId xmlns:a16="http://schemas.microsoft.com/office/drawing/2014/main" id="{AE40038D-6836-45A9-B6F0-5B2388FE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88" name="IMG_26" descr="ecblank">
          <a:extLst>
            <a:ext uri="{FF2B5EF4-FFF2-40B4-BE49-F238E27FC236}">
              <a16:creationId xmlns:a16="http://schemas.microsoft.com/office/drawing/2014/main" id="{4E2A5F43-9B4E-4031-8407-745A4200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89" name="IMG_29" descr="ecblank">
          <a:extLst>
            <a:ext uri="{FF2B5EF4-FFF2-40B4-BE49-F238E27FC236}">
              <a16:creationId xmlns:a16="http://schemas.microsoft.com/office/drawing/2014/main" id="{EA72CA54-C89B-4383-9701-8F4029F9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90" name="IMG_26" descr="ecblank">
          <a:extLst>
            <a:ext uri="{FF2B5EF4-FFF2-40B4-BE49-F238E27FC236}">
              <a16:creationId xmlns:a16="http://schemas.microsoft.com/office/drawing/2014/main" id="{D7E2C161-C9CB-4B3D-B18C-430773ED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91" name="IMG_29" descr="ecblank">
          <a:extLst>
            <a:ext uri="{FF2B5EF4-FFF2-40B4-BE49-F238E27FC236}">
              <a16:creationId xmlns:a16="http://schemas.microsoft.com/office/drawing/2014/main" id="{E8096EDE-0140-4BF4-A47B-0259DEFA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192" name="IMG_29" descr="ecblank">
          <a:extLst>
            <a:ext uri="{FF2B5EF4-FFF2-40B4-BE49-F238E27FC236}">
              <a16:creationId xmlns:a16="http://schemas.microsoft.com/office/drawing/2014/main" id="{3217911E-E5DC-4801-BF9A-5570958E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93" name="IMG_26" descr="ecblank">
          <a:extLst>
            <a:ext uri="{FF2B5EF4-FFF2-40B4-BE49-F238E27FC236}">
              <a16:creationId xmlns:a16="http://schemas.microsoft.com/office/drawing/2014/main" id="{4D676C06-3F7C-4A0D-A42C-281EA6F1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94" name="IMG_26" descr="ecblank">
          <a:extLst>
            <a:ext uri="{FF2B5EF4-FFF2-40B4-BE49-F238E27FC236}">
              <a16:creationId xmlns:a16="http://schemas.microsoft.com/office/drawing/2014/main" id="{B3F6049F-6E9B-49F8-9D0D-73713C8B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95" name="IMG_29" descr="ecblank">
          <a:extLst>
            <a:ext uri="{FF2B5EF4-FFF2-40B4-BE49-F238E27FC236}">
              <a16:creationId xmlns:a16="http://schemas.microsoft.com/office/drawing/2014/main" id="{F7D14410-C248-445C-B46F-494A0D27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96" name="IMG_29" descr="ecblank">
          <a:extLst>
            <a:ext uri="{FF2B5EF4-FFF2-40B4-BE49-F238E27FC236}">
              <a16:creationId xmlns:a16="http://schemas.microsoft.com/office/drawing/2014/main" id="{39F9F9E7-E833-4002-85A2-D2FCC69E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197" name="IMG_26" descr="ecblank">
          <a:extLst>
            <a:ext uri="{FF2B5EF4-FFF2-40B4-BE49-F238E27FC236}">
              <a16:creationId xmlns:a16="http://schemas.microsoft.com/office/drawing/2014/main" id="{21F734E5-8E26-4452-8073-13615D933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98" name="IMG_29" descr="ecblank">
          <a:extLst>
            <a:ext uri="{FF2B5EF4-FFF2-40B4-BE49-F238E27FC236}">
              <a16:creationId xmlns:a16="http://schemas.microsoft.com/office/drawing/2014/main" id="{A0B726A4-CA02-4569-A196-7FD5F1A2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99" name="IMG_26" descr="ecblank">
          <a:extLst>
            <a:ext uri="{FF2B5EF4-FFF2-40B4-BE49-F238E27FC236}">
              <a16:creationId xmlns:a16="http://schemas.microsoft.com/office/drawing/2014/main" id="{BDDC9803-7060-4DEA-997C-C1CD8311A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00" name="IMG_29" descr="ecblank">
          <a:extLst>
            <a:ext uri="{FF2B5EF4-FFF2-40B4-BE49-F238E27FC236}">
              <a16:creationId xmlns:a16="http://schemas.microsoft.com/office/drawing/2014/main" id="{199534C0-67C5-4B57-9FC1-D40CE83A7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1" name="IMG_26" descr="ecblank">
          <a:extLst>
            <a:ext uri="{FF2B5EF4-FFF2-40B4-BE49-F238E27FC236}">
              <a16:creationId xmlns:a16="http://schemas.microsoft.com/office/drawing/2014/main" id="{A39289C0-58E7-4D17-817F-E7D6DDED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02" name="IMG_29" descr="ecblank">
          <a:extLst>
            <a:ext uri="{FF2B5EF4-FFF2-40B4-BE49-F238E27FC236}">
              <a16:creationId xmlns:a16="http://schemas.microsoft.com/office/drawing/2014/main" id="{7F6D3354-F6F2-4971-AB2A-76610C2A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3" name="IMG_26" descr="ecblank">
          <a:extLst>
            <a:ext uri="{FF2B5EF4-FFF2-40B4-BE49-F238E27FC236}">
              <a16:creationId xmlns:a16="http://schemas.microsoft.com/office/drawing/2014/main" id="{F73D75B4-737E-4361-943B-32DC8087A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04" name="IMG_29" descr="ecblank">
          <a:extLst>
            <a:ext uri="{FF2B5EF4-FFF2-40B4-BE49-F238E27FC236}">
              <a16:creationId xmlns:a16="http://schemas.microsoft.com/office/drawing/2014/main" id="{08B87249-5E27-4804-9945-B3CBC996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05" name="IMG_26" descr="ecblank">
          <a:extLst>
            <a:ext uri="{FF2B5EF4-FFF2-40B4-BE49-F238E27FC236}">
              <a16:creationId xmlns:a16="http://schemas.microsoft.com/office/drawing/2014/main" id="{948D193C-4707-48CB-8F00-ED87202A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206" name="IMG_29" descr="ecblank">
          <a:extLst>
            <a:ext uri="{FF2B5EF4-FFF2-40B4-BE49-F238E27FC236}">
              <a16:creationId xmlns:a16="http://schemas.microsoft.com/office/drawing/2014/main" id="{421366CF-A3A9-4BF2-B937-738DE768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207" name="IMG_29" descr="ecblank">
          <a:extLst>
            <a:ext uri="{FF2B5EF4-FFF2-40B4-BE49-F238E27FC236}">
              <a16:creationId xmlns:a16="http://schemas.microsoft.com/office/drawing/2014/main" id="{8A746FD0-16AB-4A34-80F0-ADA132C7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8" name="IMG_26" descr="ecblank">
          <a:extLst>
            <a:ext uri="{FF2B5EF4-FFF2-40B4-BE49-F238E27FC236}">
              <a16:creationId xmlns:a16="http://schemas.microsoft.com/office/drawing/2014/main" id="{B8AC60CF-03F6-42BC-9E8D-E409C96EC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09" name="IMG_26" descr="ecblank">
          <a:extLst>
            <a:ext uri="{FF2B5EF4-FFF2-40B4-BE49-F238E27FC236}">
              <a16:creationId xmlns:a16="http://schemas.microsoft.com/office/drawing/2014/main" id="{8C21F106-42AF-438B-9966-D4E57DB23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10" name="IMG_29" descr="ecblank">
          <a:extLst>
            <a:ext uri="{FF2B5EF4-FFF2-40B4-BE49-F238E27FC236}">
              <a16:creationId xmlns:a16="http://schemas.microsoft.com/office/drawing/2014/main" id="{1E0AC33D-16EB-43C8-A8AC-F478C542A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11" name="IMG_29" descr="ecblank">
          <a:extLst>
            <a:ext uri="{FF2B5EF4-FFF2-40B4-BE49-F238E27FC236}">
              <a16:creationId xmlns:a16="http://schemas.microsoft.com/office/drawing/2014/main" id="{D934A439-0B5E-4316-880A-DCDEF46A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12" name="IMG_26" descr="ecblank">
          <a:extLst>
            <a:ext uri="{FF2B5EF4-FFF2-40B4-BE49-F238E27FC236}">
              <a16:creationId xmlns:a16="http://schemas.microsoft.com/office/drawing/2014/main" id="{BAC77FF1-DCEE-4AD3-BDE0-F8F90D19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13" name="IMG_26" descr="ecblank">
          <a:extLst>
            <a:ext uri="{FF2B5EF4-FFF2-40B4-BE49-F238E27FC236}">
              <a16:creationId xmlns:a16="http://schemas.microsoft.com/office/drawing/2014/main" id="{72B1C6D0-66AB-42E6-A9ED-5DCBAD83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14" name="IMG_29" descr="ecblank">
          <a:extLst>
            <a:ext uri="{FF2B5EF4-FFF2-40B4-BE49-F238E27FC236}">
              <a16:creationId xmlns:a16="http://schemas.microsoft.com/office/drawing/2014/main" id="{789F3C3F-8EE2-4057-908F-DEC289504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15" name="IMG_29" descr="ecblank">
          <a:extLst>
            <a:ext uri="{FF2B5EF4-FFF2-40B4-BE49-F238E27FC236}">
              <a16:creationId xmlns:a16="http://schemas.microsoft.com/office/drawing/2014/main" id="{880A52BF-9276-4B37-9E0A-8071F7F4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16" name="IMG_29" descr="ecblank">
          <a:extLst>
            <a:ext uri="{FF2B5EF4-FFF2-40B4-BE49-F238E27FC236}">
              <a16:creationId xmlns:a16="http://schemas.microsoft.com/office/drawing/2014/main" id="{F69AD108-4065-49BC-A397-3F1A5B08C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17" name="IMG_29" descr="ecblank">
          <a:extLst>
            <a:ext uri="{FF2B5EF4-FFF2-40B4-BE49-F238E27FC236}">
              <a16:creationId xmlns:a16="http://schemas.microsoft.com/office/drawing/2014/main" id="{76234066-525E-49CA-90B9-D9E763F7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218" name="IMG_26" descr="ecblank">
          <a:extLst>
            <a:ext uri="{FF2B5EF4-FFF2-40B4-BE49-F238E27FC236}">
              <a16:creationId xmlns:a16="http://schemas.microsoft.com/office/drawing/2014/main" id="{108DCB7F-2138-4885-9855-7DA3CEA54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219" name="IMG_29" descr="ecblank">
          <a:extLst>
            <a:ext uri="{FF2B5EF4-FFF2-40B4-BE49-F238E27FC236}">
              <a16:creationId xmlns:a16="http://schemas.microsoft.com/office/drawing/2014/main" id="{8E888E42-AF29-4A11-8444-65E018A5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20" name="IMG_26" descr="ecblank">
          <a:extLst>
            <a:ext uri="{FF2B5EF4-FFF2-40B4-BE49-F238E27FC236}">
              <a16:creationId xmlns:a16="http://schemas.microsoft.com/office/drawing/2014/main" id="{2B848251-3F69-436B-B856-152142DA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221" name="IMG_29" descr="ecblank">
          <a:extLst>
            <a:ext uri="{FF2B5EF4-FFF2-40B4-BE49-F238E27FC236}">
              <a16:creationId xmlns:a16="http://schemas.microsoft.com/office/drawing/2014/main" id="{2335AE3C-B070-4B69-9555-5BDC0FBB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22" name="IMG_26" descr="ecblank">
          <a:extLst>
            <a:ext uri="{FF2B5EF4-FFF2-40B4-BE49-F238E27FC236}">
              <a16:creationId xmlns:a16="http://schemas.microsoft.com/office/drawing/2014/main" id="{5E3FB228-7225-4260-9010-6C977587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23" name="IMG_29" descr="ecblank">
          <a:extLst>
            <a:ext uri="{FF2B5EF4-FFF2-40B4-BE49-F238E27FC236}">
              <a16:creationId xmlns:a16="http://schemas.microsoft.com/office/drawing/2014/main" id="{F8ABE107-3C76-4AA8-BA10-1233C242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224" name="IMG_26" descr="ecblank">
          <a:extLst>
            <a:ext uri="{FF2B5EF4-FFF2-40B4-BE49-F238E27FC236}">
              <a16:creationId xmlns:a16="http://schemas.microsoft.com/office/drawing/2014/main" id="{C7925334-ED8A-4838-B17C-02546B8A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25" name="IMG_29" descr="ecblank">
          <a:extLst>
            <a:ext uri="{FF2B5EF4-FFF2-40B4-BE49-F238E27FC236}">
              <a16:creationId xmlns:a16="http://schemas.microsoft.com/office/drawing/2014/main" id="{187543EF-6C2B-441F-B19F-C4E3F5D0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226" name="IMG_26" descr="ecblank">
          <a:extLst>
            <a:ext uri="{FF2B5EF4-FFF2-40B4-BE49-F238E27FC236}">
              <a16:creationId xmlns:a16="http://schemas.microsoft.com/office/drawing/2014/main" id="{953361C5-A014-4CDF-BB9E-D3AD60C9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238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27" name="IMG_29" descr="ecblank">
          <a:extLst>
            <a:ext uri="{FF2B5EF4-FFF2-40B4-BE49-F238E27FC236}">
              <a16:creationId xmlns:a16="http://schemas.microsoft.com/office/drawing/2014/main" id="{02F3F4F3-741C-4065-AA8A-AC394E78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28" name="IMG_29" descr="ecblank">
          <a:extLst>
            <a:ext uri="{FF2B5EF4-FFF2-40B4-BE49-F238E27FC236}">
              <a16:creationId xmlns:a16="http://schemas.microsoft.com/office/drawing/2014/main" id="{5253A056-3246-4C3E-9D29-7EA29ED0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229" name="IMG_26" descr="ecblank">
          <a:extLst>
            <a:ext uri="{FF2B5EF4-FFF2-40B4-BE49-F238E27FC236}">
              <a16:creationId xmlns:a16="http://schemas.microsoft.com/office/drawing/2014/main" id="{05EE7468-F815-4ECB-92C6-C5848DE7F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30" name="IMG_26" descr="ecblank">
          <a:extLst>
            <a:ext uri="{FF2B5EF4-FFF2-40B4-BE49-F238E27FC236}">
              <a16:creationId xmlns:a16="http://schemas.microsoft.com/office/drawing/2014/main" id="{E57FA5BD-CFF8-4B8D-AF71-4A0055BC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31" name="IMG_26" descr="ecblank">
          <a:extLst>
            <a:ext uri="{FF2B5EF4-FFF2-40B4-BE49-F238E27FC236}">
              <a16:creationId xmlns:a16="http://schemas.microsoft.com/office/drawing/2014/main" id="{95870427-31E4-437D-B403-B687DF7D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32" name="IMG_29" descr="ecblank">
          <a:extLst>
            <a:ext uri="{FF2B5EF4-FFF2-40B4-BE49-F238E27FC236}">
              <a16:creationId xmlns:a16="http://schemas.microsoft.com/office/drawing/2014/main" id="{0B71DE2B-E003-46F7-B8DD-6F8EE08E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233" name="IMG_26" descr="ecblank">
          <a:extLst>
            <a:ext uri="{FF2B5EF4-FFF2-40B4-BE49-F238E27FC236}">
              <a16:creationId xmlns:a16="http://schemas.microsoft.com/office/drawing/2014/main" id="{D95B6ACF-8140-4498-98C1-08F30A5D4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34" name="IMG_29" descr="ecblank">
          <a:extLst>
            <a:ext uri="{FF2B5EF4-FFF2-40B4-BE49-F238E27FC236}">
              <a16:creationId xmlns:a16="http://schemas.microsoft.com/office/drawing/2014/main" id="{7B7BA102-4296-4AEC-A21A-DE990DEF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35" name="IMG_26" descr="ecblank">
          <a:extLst>
            <a:ext uri="{FF2B5EF4-FFF2-40B4-BE49-F238E27FC236}">
              <a16:creationId xmlns:a16="http://schemas.microsoft.com/office/drawing/2014/main" id="{C2BDFDF6-03DF-4086-BAC0-0804D5E3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36" name="IMG_29" descr="ecblank">
          <a:extLst>
            <a:ext uri="{FF2B5EF4-FFF2-40B4-BE49-F238E27FC236}">
              <a16:creationId xmlns:a16="http://schemas.microsoft.com/office/drawing/2014/main" id="{2057DC51-1B58-4F95-959F-BFD8C426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37" name="IMG_26" descr="ecblank">
          <a:extLst>
            <a:ext uri="{FF2B5EF4-FFF2-40B4-BE49-F238E27FC236}">
              <a16:creationId xmlns:a16="http://schemas.microsoft.com/office/drawing/2014/main" id="{2D9D2B67-61A0-4A43-AC98-2C65BD06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38" name="IMG_29" descr="ecblank">
          <a:extLst>
            <a:ext uri="{FF2B5EF4-FFF2-40B4-BE49-F238E27FC236}">
              <a16:creationId xmlns:a16="http://schemas.microsoft.com/office/drawing/2014/main" id="{57AA3A2D-A320-4AA8-AF33-4FDE2A6D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39" name="IMG_26" descr="ecblank">
          <a:extLst>
            <a:ext uri="{FF2B5EF4-FFF2-40B4-BE49-F238E27FC236}">
              <a16:creationId xmlns:a16="http://schemas.microsoft.com/office/drawing/2014/main" id="{32BA2048-22AD-40B7-A387-48BAC043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40" name="IMG_29" descr="ecblank">
          <a:extLst>
            <a:ext uri="{FF2B5EF4-FFF2-40B4-BE49-F238E27FC236}">
              <a16:creationId xmlns:a16="http://schemas.microsoft.com/office/drawing/2014/main" id="{7953C5DD-9274-490B-9E17-94D61394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41" name="IMG_29" descr="ecblank">
          <a:extLst>
            <a:ext uri="{FF2B5EF4-FFF2-40B4-BE49-F238E27FC236}">
              <a16:creationId xmlns:a16="http://schemas.microsoft.com/office/drawing/2014/main" id="{6C308096-EC16-4048-92A5-C389288A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42" name="IMG_26" descr="ecblank">
          <a:extLst>
            <a:ext uri="{FF2B5EF4-FFF2-40B4-BE49-F238E27FC236}">
              <a16:creationId xmlns:a16="http://schemas.microsoft.com/office/drawing/2014/main" id="{071583FB-954C-4498-B6FC-1E01383A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43" name="IMG_26" descr="ecblank">
          <a:extLst>
            <a:ext uri="{FF2B5EF4-FFF2-40B4-BE49-F238E27FC236}">
              <a16:creationId xmlns:a16="http://schemas.microsoft.com/office/drawing/2014/main" id="{A90E8B23-208A-41B8-B4A8-5428F47F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44" name="IMG_29" descr="ecblank">
          <a:extLst>
            <a:ext uri="{FF2B5EF4-FFF2-40B4-BE49-F238E27FC236}">
              <a16:creationId xmlns:a16="http://schemas.microsoft.com/office/drawing/2014/main" id="{07539414-8486-43CF-A7EF-88ED08BB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45" name="IMG_29" descr="ecblank">
          <a:extLst>
            <a:ext uri="{FF2B5EF4-FFF2-40B4-BE49-F238E27FC236}">
              <a16:creationId xmlns:a16="http://schemas.microsoft.com/office/drawing/2014/main" id="{D2085D64-A1C1-44D5-8532-0F0978D6B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46" name="IMG_26" descr="ecblank">
          <a:extLst>
            <a:ext uri="{FF2B5EF4-FFF2-40B4-BE49-F238E27FC236}">
              <a16:creationId xmlns:a16="http://schemas.microsoft.com/office/drawing/2014/main" id="{1A8DCDCC-1E4E-4CDC-9678-3BDAD30A6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47" name="IMG_29" descr="ecblank">
          <a:extLst>
            <a:ext uri="{FF2B5EF4-FFF2-40B4-BE49-F238E27FC236}">
              <a16:creationId xmlns:a16="http://schemas.microsoft.com/office/drawing/2014/main" id="{5D0301BE-21B5-40CF-BCFF-5CAC85091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248" name="IMG_26" descr="ecblank">
          <a:extLst>
            <a:ext uri="{FF2B5EF4-FFF2-40B4-BE49-F238E27FC236}">
              <a16:creationId xmlns:a16="http://schemas.microsoft.com/office/drawing/2014/main" id="{B0E9F399-46A5-44D2-9AA5-4CB8BDC4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49" name="IMG_29" descr="ecblank">
          <a:extLst>
            <a:ext uri="{FF2B5EF4-FFF2-40B4-BE49-F238E27FC236}">
              <a16:creationId xmlns:a16="http://schemas.microsoft.com/office/drawing/2014/main" id="{70219037-EEFF-4E00-B883-FB8322E81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50" name="IMG_26" descr="ecblank">
          <a:extLst>
            <a:ext uri="{FF2B5EF4-FFF2-40B4-BE49-F238E27FC236}">
              <a16:creationId xmlns:a16="http://schemas.microsoft.com/office/drawing/2014/main" id="{5D5026F9-D028-4E73-A715-B0D4F3C1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51" name="IMG_29" descr="ecblank">
          <a:extLst>
            <a:ext uri="{FF2B5EF4-FFF2-40B4-BE49-F238E27FC236}">
              <a16:creationId xmlns:a16="http://schemas.microsoft.com/office/drawing/2014/main" id="{ED84844A-31AD-455B-A1A3-E2E94838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52" name="IMG_26" descr="ecblank">
          <a:extLst>
            <a:ext uri="{FF2B5EF4-FFF2-40B4-BE49-F238E27FC236}">
              <a16:creationId xmlns:a16="http://schemas.microsoft.com/office/drawing/2014/main" id="{13260F18-5150-446E-B0DC-9E4A41A88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53" name="IMG_29" descr="ecblank">
          <a:extLst>
            <a:ext uri="{FF2B5EF4-FFF2-40B4-BE49-F238E27FC236}">
              <a16:creationId xmlns:a16="http://schemas.microsoft.com/office/drawing/2014/main" id="{72FE8A92-7BED-4B4E-B272-84AD431B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54" name="IMG_26" descr="ecblank">
          <a:extLst>
            <a:ext uri="{FF2B5EF4-FFF2-40B4-BE49-F238E27FC236}">
              <a16:creationId xmlns:a16="http://schemas.microsoft.com/office/drawing/2014/main" id="{4734D08A-4498-4883-9DFF-68A689ED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55" name="IMG_29" descr="ecblank">
          <a:extLst>
            <a:ext uri="{FF2B5EF4-FFF2-40B4-BE49-F238E27FC236}">
              <a16:creationId xmlns:a16="http://schemas.microsoft.com/office/drawing/2014/main" id="{D05AFF0C-594B-4FDC-8D4E-0B94CCCA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56" name="IMG_29" descr="ecblank">
          <a:extLst>
            <a:ext uri="{FF2B5EF4-FFF2-40B4-BE49-F238E27FC236}">
              <a16:creationId xmlns:a16="http://schemas.microsoft.com/office/drawing/2014/main" id="{914CAFE1-1C5A-4493-90CD-890A72E9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57" name="IMG_26" descr="ecblank">
          <a:extLst>
            <a:ext uri="{FF2B5EF4-FFF2-40B4-BE49-F238E27FC236}">
              <a16:creationId xmlns:a16="http://schemas.microsoft.com/office/drawing/2014/main" id="{CCE93BCE-4730-4ADE-9A5D-569022F7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58" name="IMG_26" descr="ecblank">
          <a:extLst>
            <a:ext uri="{FF2B5EF4-FFF2-40B4-BE49-F238E27FC236}">
              <a16:creationId xmlns:a16="http://schemas.microsoft.com/office/drawing/2014/main" id="{512B4B1C-9EAB-4FE6-9BC9-4A72AE08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59" name="IMG_29" descr="ecblank">
          <a:extLst>
            <a:ext uri="{FF2B5EF4-FFF2-40B4-BE49-F238E27FC236}">
              <a16:creationId xmlns:a16="http://schemas.microsoft.com/office/drawing/2014/main" id="{E18CF74D-9E9E-4430-BD18-B5E520D8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60" name="IMG_29" descr="ecblank">
          <a:extLst>
            <a:ext uri="{FF2B5EF4-FFF2-40B4-BE49-F238E27FC236}">
              <a16:creationId xmlns:a16="http://schemas.microsoft.com/office/drawing/2014/main" id="{9B580107-11CC-46A0-9B2B-BCE8962D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61" name="IMG_26" descr="ecblank">
          <a:extLst>
            <a:ext uri="{FF2B5EF4-FFF2-40B4-BE49-F238E27FC236}">
              <a16:creationId xmlns:a16="http://schemas.microsoft.com/office/drawing/2014/main" id="{64F7D158-E174-4D6B-8905-9BD8467D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62" name="IMG_29" descr="ecblank">
          <a:extLst>
            <a:ext uri="{FF2B5EF4-FFF2-40B4-BE49-F238E27FC236}">
              <a16:creationId xmlns:a16="http://schemas.microsoft.com/office/drawing/2014/main" id="{2E731F7B-BB0F-4BF8-86B1-4C0ECEED1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263" name="IMG_26" descr="ecblank">
          <a:extLst>
            <a:ext uri="{FF2B5EF4-FFF2-40B4-BE49-F238E27FC236}">
              <a16:creationId xmlns:a16="http://schemas.microsoft.com/office/drawing/2014/main" id="{D782982F-CEED-4466-9D8B-D814A2FB8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829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264" name="IMG_29" descr="ecblank">
          <a:extLst>
            <a:ext uri="{FF2B5EF4-FFF2-40B4-BE49-F238E27FC236}">
              <a16:creationId xmlns:a16="http://schemas.microsoft.com/office/drawing/2014/main" id="{5612657D-C9B5-4700-83A7-80F002421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15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65" name="IMG_26" descr="ecblank">
          <a:extLst>
            <a:ext uri="{FF2B5EF4-FFF2-40B4-BE49-F238E27FC236}">
              <a16:creationId xmlns:a16="http://schemas.microsoft.com/office/drawing/2014/main" id="{27E48F33-6D40-4547-965E-9BAEE284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66" name="IMG_29" descr="ecblank">
          <a:extLst>
            <a:ext uri="{FF2B5EF4-FFF2-40B4-BE49-F238E27FC236}">
              <a16:creationId xmlns:a16="http://schemas.microsoft.com/office/drawing/2014/main" id="{C88253B8-24E3-4A73-8E16-EF9ADBFF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67" name="IMG_26" descr="ecblank">
          <a:extLst>
            <a:ext uri="{FF2B5EF4-FFF2-40B4-BE49-F238E27FC236}">
              <a16:creationId xmlns:a16="http://schemas.microsoft.com/office/drawing/2014/main" id="{CC1E0671-4479-40AC-8951-16E3DB68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68" name="IMG_29" descr="ecblank">
          <a:extLst>
            <a:ext uri="{FF2B5EF4-FFF2-40B4-BE49-F238E27FC236}">
              <a16:creationId xmlns:a16="http://schemas.microsoft.com/office/drawing/2014/main" id="{4736742A-B518-4895-8755-7F721673D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69" name="IMG_26" descr="ecblank">
          <a:extLst>
            <a:ext uri="{FF2B5EF4-FFF2-40B4-BE49-F238E27FC236}">
              <a16:creationId xmlns:a16="http://schemas.microsoft.com/office/drawing/2014/main" id="{32CE8BD0-0D38-478C-8BC6-D44F99BB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270" name="IMG_29" descr="ecblank">
          <a:extLst>
            <a:ext uri="{FF2B5EF4-FFF2-40B4-BE49-F238E27FC236}">
              <a16:creationId xmlns:a16="http://schemas.microsoft.com/office/drawing/2014/main" id="{0B4E43BA-7445-4169-9EFB-D60F3BD5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271" name="IMG_29" descr="ecblank">
          <a:extLst>
            <a:ext uri="{FF2B5EF4-FFF2-40B4-BE49-F238E27FC236}">
              <a16:creationId xmlns:a16="http://schemas.microsoft.com/office/drawing/2014/main" id="{8F8681B0-E44F-48FC-ABDD-142790FC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47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72" name="IMG_26" descr="ecblank">
          <a:extLst>
            <a:ext uri="{FF2B5EF4-FFF2-40B4-BE49-F238E27FC236}">
              <a16:creationId xmlns:a16="http://schemas.microsoft.com/office/drawing/2014/main" id="{4C093CD2-0984-40C1-8403-53B9ACFD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273" name="IMG_26" descr="ecblank">
          <a:extLst>
            <a:ext uri="{FF2B5EF4-FFF2-40B4-BE49-F238E27FC236}">
              <a16:creationId xmlns:a16="http://schemas.microsoft.com/office/drawing/2014/main" id="{613BD546-410D-4C2A-92BE-3688E5B6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772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74" name="IMG_29" descr="ecblank">
          <a:extLst>
            <a:ext uri="{FF2B5EF4-FFF2-40B4-BE49-F238E27FC236}">
              <a16:creationId xmlns:a16="http://schemas.microsoft.com/office/drawing/2014/main" id="{E43A2AF9-E685-4718-BC1E-B7EBDFB88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275" name="IMG_29" descr="ecblank">
          <a:extLst>
            <a:ext uri="{FF2B5EF4-FFF2-40B4-BE49-F238E27FC236}">
              <a16:creationId xmlns:a16="http://schemas.microsoft.com/office/drawing/2014/main" id="{766593A4-4BD0-45F6-9C11-806D563D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448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76" name="IMG_26" descr="ecblank">
          <a:extLst>
            <a:ext uri="{FF2B5EF4-FFF2-40B4-BE49-F238E27FC236}">
              <a16:creationId xmlns:a16="http://schemas.microsoft.com/office/drawing/2014/main" id="{BFEB3AFF-F316-4CB2-986B-ED54B785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76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77" name="IMG_26" descr="ecblank">
          <a:extLst>
            <a:ext uri="{FF2B5EF4-FFF2-40B4-BE49-F238E27FC236}">
              <a16:creationId xmlns:a16="http://schemas.microsoft.com/office/drawing/2014/main" id="{25F5E52B-8BA9-4C6C-8FA0-64133B86D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78" name="IMG_29" descr="ecblank">
          <a:extLst>
            <a:ext uri="{FF2B5EF4-FFF2-40B4-BE49-F238E27FC236}">
              <a16:creationId xmlns:a16="http://schemas.microsoft.com/office/drawing/2014/main" id="{558888CD-BB9E-4F2F-BEC8-F983A574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279" name="IMG_29" descr="ecblank">
          <a:extLst>
            <a:ext uri="{FF2B5EF4-FFF2-40B4-BE49-F238E27FC236}">
              <a16:creationId xmlns:a16="http://schemas.microsoft.com/office/drawing/2014/main" id="{99671AD1-8CF6-44FF-87AF-BE445D82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124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80" name="IMG_29" descr="ecblank">
          <a:extLst>
            <a:ext uri="{FF2B5EF4-FFF2-40B4-BE49-F238E27FC236}">
              <a16:creationId xmlns:a16="http://schemas.microsoft.com/office/drawing/2014/main" id="{44706191-DD96-4A44-91B8-F59C06FB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81" name="IMG_29" descr="ecblank">
          <a:extLst>
            <a:ext uri="{FF2B5EF4-FFF2-40B4-BE49-F238E27FC236}">
              <a16:creationId xmlns:a16="http://schemas.microsoft.com/office/drawing/2014/main" id="{ACCB5724-A005-453F-B7B8-1B2A0885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8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2" name="IMG_26" descr="ecblank">
          <a:extLst>
            <a:ext uri="{FF2B5EF4-FFF2-40B4-BE49-F238E27FC236}">
              <a16:creationId xmlns:a16="http://schemas.microsoft.com/office/drawing/2014/main" id="{0411E1FB-29F4-49FC-B127-C0B6BD54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3" name="IMG_26" descr="ecblank">
          <a:extLst>
            <a:ext uri="{FF2B5EF4-FFF2-40B4-BE49-F238E27FC236}">
              <a16:creationId xmlns:a16="http://schemas.microsoft.com/office/drawing/2014/main" id="{C0806E42-9C68-4562-8537-3068BB23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4" name="IMG_26" descr="ecblank">
          <a:extLst>
            <a:ext uri="{FF2B5EF4-FFF2-40B4-BE49-F238E27FC236}">
              <a16:creationId xmlns:a16="http://schemas.microsoft.com/office/drawing/2014/main" id="{6244CEDC-4CAA-4F6C-87E6-F6314320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5" name="IMG_26" descr="ecblank">
          <a:extLst>
            <a:ext uri="{FF2B5EF4-FFF2-40B4-BE49-F238E27FC236}">
              <a16:creationId xmlns:a16="http://schemas.microsoft.com/office/drawing/2014/main" id="{0E3D4ED6-C808-48E5-BA1F-F8CBD491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6" name="IMG_26" descr="ecblank">
          <a:extLst>
            <a:ext uri="{FF2B5EF4-FFF2-40B4-BE49-F238E27FC236}">
              <a16:creationId xmlns:a16="http://schemas.microsoft.com/office/drawing/2014/main" id="{A69F3032-D675-4683-902D-4A258FEA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7" name="IMG_26" descr="ecblank">
          <a:extLst>
            <a:ext uri="{FF2B5EF4-FFF2-40B4-BE49-F238E27FC236}">
              <a16:creationId xmlns:a16="http://schemas.microsoft.com/office/drawing/2014/main" id="{D3328801-50E6-48DD-A60B-AAA8C583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8" name="IMG_26" descr="ecblank">
          <a:extLst>
            <a:ext uri="{FF2B5EF4-FFF2-40B4-BE49-F238E27FC236}">
              <a16:creationId xmlns:a16="http://schemas.microsoft.com/office/drawing/2014/main" id="{5DCF25D1-CB85-4738-AD56-01FA04E0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89" name="IMG_26" descr="ecblank">
          <a:extLst>
            <a:ext uri="{FF2B5EF4-FFF2-40B4-BE49-F238E27FC236}">
              <a16:creationId xmlns:a16="http://schemas.microsoft.com/office/drawing/2014/main" id="{8E85D703-FDCD-432B-BDB7-0853BE36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0" name="IMG_26" descr="ecblank">
          <a:extLst>
            <a:ext uri="{FF2B5EF4-FFF2-40B4-BE49-F238E27FC236}">
              <a16:creationId xmlns:a16="http://schemas.microsoft.com/office/drawing/2014/main" id="{3CB391EA-F0CD-4DD6-B683-3D6D2AF3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1" name="IMG_26" descr="ecblank">
          <a:extLst>
            <a:ext uri="{FF2B5EF4-FFF2-40B4-BE49-F238E27FC236}">
              <a16:creationId xmlns:a16="http://schemas.microsoft.com/office/drawing/2014/main" id="{0932B2D1-D619-466B-81D3-133F5084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2" name="IMG_26" descr="ecblank">
          <a:extLst>
            <a:ext uri="{FF2B5EF4-FFF2-40B4-BE49-F238E27FC236}">
              <a16:creationId xmlns:a16="http://schemas.microsoft.com/office/drawing/2014/main" id="{008BFDB2-BD81-42F3-B093-9FE21FBA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3" name="IMG_26" descr="ecblank">
          <a:extLst>
            <a:ext uri="{FF2B5EF4-FFF2-40B4-BE49-F238E27FC236}">
              <a16:creationId xmlns:a16="http://schemas.microsoft.com/office/drawing/2014/main" id="{264DF44D-8ADC-4BA5-A281-D83147A6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4" name="IMG_26" descr="ecblank">
          <a:extLst>
            <a:ext uri="{FF2B5EF4-FFF2-40B4-BE49-F238E27FC236}">
              <a16:creationId xmlns:a16="http://schemas.microsoft.com/office/drawing/2014/main" id="{DC02E76F-164D-4169-9AE0-59A8BC85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5" name="IMG_26" descr="ecblank">
          <a:extLst>
            <a:ext uri="{FF2B5EF4-FFF2-40B4-BE49-F238E27FC236}">
              <a16:creationId xmlns:a16="http://schemas.microsoft.com/office/drawing/2014/main" id="{F7915390-BA89-44C7-B333-5C866833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6" name="IMG_26" descr="ecblank">
          <a:extLst>
            <a:ext uri="{FF2B5EF4-FFF2-40B4-BE49-F238E27FC236}">
              <a16:creationId xmlns:a16="http://schemas.microsoft.com/office/drawing/2014/main" id="{DE12A27E-D521-44AD-B4E9-F64249BF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7" name="IMG_26" descr="ecblank">
          <a:extLst>
            <a:ext uri="{FF2B5EF4-FFF2-40B4-BE49-F238E27FC236}">
              <a16:creationId xmlns:a16="http://schemas.microsoft.com/office/drawing/2014/main" id="{358F760F-3B46-4B23-84D6-5B3D46FA9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8" name="IMG_26" descr="ecblank">
          <a:extLst>
            <a:ext uri="{FF2B5EF4-FFF2-40B4-BE49-F238E27FC236}">
              <a16:creationId xmlns:a16="http://schemas.microsoft.com/office/drawing/2014/main" id="{2F914053-1A15-43C0-B8A4-83B6BA20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299" name="IMG_26" descr="ecblank">
          <a:extLst>
            <a:ext uri="{FF2B5EF4-FFF2-40B4-BE49-F238E27FC236}">
              <a16:creationId xmlns:a16="http://schemas.microsoft.com/office/drawing/2014/main" id="{45A8B0CE-B60A-4E5E-A38B-6E7DB95D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300" name="IMG_26" descr="ecblank">
          <a:extLst>
            <a:ext uri="{FF2B5EF4-FFF2-40B4-BE49-F238E27FC236}">
              <a16:creationId xmlns:a16="http://schemas.microsoft.com/office/drawing/2014/main" id="{84C335E4-16BB-4479-A9AF-6AEC31D4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301" name="IMG_26" descr="ecblank">
          <a:extLst>
            <a:ext uri="{FF2B5EF4-FFF2-40B4-BE49-F238E27FC236}">
              <a16:creationId xmlns:a16="http://schemas.microsoft.com/office/drawing/2014/main" id="{9B90F07B-C040-4C26-8382-5D22C01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456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2" name="IMG_26" descr="ecblank">
          <a:extLst>
            <a:ext uri="{FF2B5EF4-FFF2-40B4-BE49-F238E27FC236}">
              <a16:creationId xmlns:a16="http://schemas.microsoft.com/office/drawing/2014/main" id="{184EA565-ABEA-489B-9599-7838EF3C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3" name="IMG_26" descr="ecblank">
          <a:extLst>
            <a:ext uri="{FF2B5EF4-FFF2-40B4-BE49-F238E27FC236}">
              <a16:creationId xmlns:a16="http://schemas.microsoft.com/office/drawing/2014/main" id="{89349C66-13AD-4646-A533-63778C97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4" name="IMG_26" descr="ecblank">
          <a:extLst>
            <a:ext uri="{FF2B5EF4-FFF2-40B4-BE49-F238E27FC236}">
              <a16:creationId xmlns:a16="http://schemas.microsoft.com/office/drawing/2014/main" id="{7B3263C2-4EBB-4732-A3FA-2268B8D1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5" name="IMG_26" descr="ecblank">
          <a:extLst>
            <a:ext uri="{FF2B5EF4-FFF2-40B4-BE49-F238E27FC236}">
              <a16:creationId xmlns:a16="http://schemas.microsoft.com/office/drawing/2014/main" id="{2146D71E-C950-4083-ACA4-796AE08D0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6" name="IMG_26" descr="ecblank">
          <a:extLst>
            <a:ext uri="{FF2B5EF4-FFF2-40B4-BE49-F238E27FC236}">
              <a16:creationId xmlns:a16="http://schemas.microsoft.com/office/drawing/2014/main" id="{FE622E1B-59DD-4E33-B654-0A3EB77D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7" name="IMG_26" descr="ecblank">
          <a:extLst>
            <a:ext uri="{FF2B5EF4-FFF2-40B4-BE49-F238E27FC236}">
              <a16:creationId xmlns:a16="http://schemas.microsoft.com/office/drawing/2014/main" id="{499A4215-4E20-4277-BD3E-BE70F23E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8" name="IMG_26" descr="ecblank">
          <a:extLst>
            <a:ext uri="{FF2B5EF4-FFF2-40B4-BE49-F238E27FC236}">
              <a16:creationId xmlns:a16="http://schemas.microsoft.com/office/drawing/2014/main" id="{AAD1706B-7CE3-46AE-BA71-7BFAF9AF3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09" name="IMG_26" descr="ecblank">
          <a:extLst>
            <a:ext uri="{FF2B5EF4-FFF2-40B4-BE49-F238E27FC236}">
              <a16:creationId xmlns:a16="http://schemas.microsoft.com/office/drawing/2014/main" id="{D8F02402-1DDD-4E93-9D3F-37A02922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0" name="IMG_26" descr="ecblank">
          <a:extLst>
            <a:ext uri="{FF2B5EF4-FFF2-40B4-BE49-F238E27FC236}">
              <a16:creationId xmlns:a16="http://schemas.microsoft.com/office/drawing/2014/main" id="{6F92EFE0-B0C9-4427-8C6C-079043E8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1" name="IMG_26" descr="ecblank">
          <a:extLst>
            <a:ext uri="{FF2B5EF4-FFF2-40B4-BE49-F238E27FC236}">
              <a16:creationId xmlns:a16="http://schemas.microsoft.com/office/drawing/2014/main" id="{0CDF58A7-63F4-4997-B519-1E07F3E8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2" name="IMG_26" descr="ecblank">
          <a:extLst>
            <a:ext uri="{FF2B5EF4-FFF2-40B4-BE49-F238E27FC236}">
              <a16:creationId xmlns:a16="http://schemas.microsoft.com/office/drawing/2014/main" id="{EE3ED671-5754-408C-B33A-47EE90340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3" name="IMG_26" descr="ecblank">
          <a:extLst>
            <a:ext uri="{FF2B5EF4-FFF2-40B4-BE49-F238E27FC236}">
              <a16:creationId xmlns:a16="http://schemas.microsoft.com/office/drawing/2014/main" id="{90439147-3215-46DD-BC94-59356380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4" name="IMG_26" descr="ecblank">
          <a:extLst>
            <a:ext uri="{FF2B5EF4-FFF2-40B4-BE49-F238E27FC236}">
              <a16:creationId xmlns:a16="http://schemas.microsoft.com/office/drawing/2014/main" id="{5D37F23E-43F2-4628-A25D-4D573157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5" name="IMG_26" descr="ecblank">
          <a:extLst>
            <a:ext uri="{FF2B5EF4-FFF2-40B4-BE49-F238E27FC236}">
              <a16:creationId xmlns:a16="http://schemas.microsoft.com/office/drawing/2014/main" id="{2C84225A-163D-4660-B1A9-DE7A57FC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6" name="IMG_26" descr="ecblank">
          <a:extLst>
            <a:ext uri="{FF2B5EF4-FFF2-40B4-BE49-F238E27FC236}">
              <a16:creationId xmlns:a16="http://schemas.microsoft.com/office/drawing/2014/main" id="{9140B8C3-84A7-41C4-B29F-9D9C1E9C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17" name="IMG_26" descr="ecblank">
          <a:extLst>
            <a:ext uri="{FF2B5EF4-FFF2-40B4-BE49-F238E27FC236}">
              <a16:creationId xmlns:a16="http://schemas.microsoft.com/office/drawing/2014/main" id="{AE10F097-7C8B-4195-B6C2-4AECCD67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0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0</xdr:col>
      <xdr:colOff>495300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DAAB0F4-7963-4A07-9C65-DD8A9A065B0D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4953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447675</xdr:colOff>
      <xdr:row>2</xdr:row>
      <xdr:rowOff>19050</xdr:rowOff>
    </xdr:from>
    <xdr:to>
      <xdr:col>1</xdr:col>
      <xdr:colOff>133350</xdr:colOff>
      <xdr:row>2</xdr:row>
      <xdr:rowOff>228600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F2C3983-7A53-4909-9C74-14D6AE0AB801}"/>
            </a:ext>
          </a:extLst>
        </xdr:cNvPr>
        <xdr:cNvSpPr>
          <a:spLocks noChangeArrowheads="1"/>
        </xdr:cNvSpPr>
      </xdr:nvSpPr>
      <xdr:spPr bwMode="auto">
        <a:xfrm>
          <a:off x="447675" y="457200"/>
          <a:ext cx="5429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19050</xdr:rowOff>
    </xdr:from>
    <xdr:to>
      <xdr:col>1</xdr:col>
      <xdr:colOff>104775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408801-4188-4DFE-A9EF-66AB9013AD65}"/>
            </a:ext>
          </a:extLst>
        </xdr:cNvPr>
        <xdr:cNvSpPr>
          <a:spLocks noChangeArrowheads="1"/>
        </xdr:cNvSpPr>
      </xdr:nvSpPr>
      <xdr:spPr bwMode="auto">
        <a:xfrm>
          <a:off x="504825" y="457200"/>
          <a:ext cx="457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571500</xdr:rowOff>
    </xdr:from>
    <xdr:to>
      <xdr:col>0</xdr:col>
      <xdr:colOff>409575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F75B3CE-7DC3-43E8-BB54-6AFF399E121B}"/>
            </a:ext>
          </a:extLst>
        </xdr:cNvPr>
        <xdr:cNvSpPr>
          <a:spLocks noChangeArrowheads="1"/>
        </xdr:cNvSpPr>
      </xdr:nvSpPr>
      <xdr:spPr bwMode="auto">
        <a:xfrm>
          <a:off x="0" y="1238250"/>
          <a:ext cx="4095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733425</xdr:rowOff>
    </xdr:from>
    <xdr:to>
      <xdr:col>0</xdr:col>
      <xdr:colOff>552450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87BE7E3-3A85-49F0-8A95-782EEE107E37}"/>
            </a:ext>
          </a:extLst>
        </xdr:cNvPr>
        <xdr:cNvSpPr>
          <a:spLocks noChangeArrowheads="1"/>
        </xdr:cNvSpPr>
      </xdr:nvSpPr>
      <xdr:spPr bwMode="auto">
        <a:xfrm>
          <a:off x="9525" y="1390650"/>
          <a:ext cx="5429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  <xdr:twoCellAnchor>
    <xdr:from>
      <xdr:col>0</xdr:col>
      <xdr:colOff>342900</xdr:colOff>
      <xdr:row>2</xdr:row>
      <xdr:rowOff>9525</xdr:rowOff>
    </xdr:from>
    <xdr:to>
      <xdr:col>1</xdr:col>
      <xdr:colOff>19050</xdr:colOff>
      <xdr:row>2</xdr:row>
      <xdr:rowOff>207065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274685E-91EB-475A-8ED3-8A7DBF2084A3}"/>
            </a:ext>
          </a:extLst>
        </xdr:cNvPr>
        <xdr:cNvSpPr>
          <a:spLocks noChangeArrowheads="1"/>
        </xdr:cNvSpPr>
      </xdr:nvSpPr>
      <xdr:spPr bwMode="auto">
        <a:xfrm>
          <a:off x="342900" y="457200"/>
          <a:ext cx="533400" cy="197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会派別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28575</xdr:rowOff>
    </xdr:from>
    <xdr:to>
      <xdr:col>1</xdr:col>
      <xdr:colOff>161925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A3FA17-32A4-4433-9920-644024853F86}"/>
            </a:ext>
          </a:extLst>
        </xdr:cNvPr>
        <xdr:cNvSpPr>
          <a:spLocks noChangeArrowheads="1"/>
        </xdr:cNvSpPr>
      </xdr:nvSpPr>
      <xdr:spPr bwMode="auto">
        <a:xfrm>
          <a:off x="342900" y="466725"/>
          <a:ext cx="476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57150</xdr:rowOff>
    </xdr:from>
    <xdr:to>
      <xdr:col>0</xdr:col>
      <xdr:colOff>590550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7DC4E4C-11C3-4BE3-8B09-993EFF7DA81C}"/>
            </a:ext>
          </a:extLst>
        </xdr:cNvPr>
        <xdr:cNvSpPr>
          <a:spLocks noChangeArrowheads="1"/>
        </xdr:cNvSpPr>
      </xdr:nvSpPr>
      <xdr:spPr bwMode="auto">
        <a:xfrm>
          <a:off x="28575" y="742950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11</xdr:col>
      <xdr:colOff>276225</xdr:colOff>
      <xdr:row>2</xdr:row>
      <xdr:rowOff>9525</xdr:rowOff>
    </xdr:from>
    <xdr:to>
      <xdr:col>12</xdr:col>
      <xdr:colOff>142875</xdr:colOff>
      <xdr:row>2</xdr:row>
      <xdr:rowOff>228600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C8EE7C52-8D17-417C-9649-D4A2CEBE94B4}"/>
            </a:ext>
          </a:extLst>
        </xdr:cNvPr>
        <xdr:cNvSpPr>
          <a:spLocks noChangeArrowheads="1"/>
        </xdr:cNvSpPr>
      </xdr:nvSpPr>
      <xdr:spPr bwMode="auto">
        <a:xfrm>
          <a:off x="4181475" y="447675"/>
          <a:ext cx="5238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11</xdr:col>
      <xdr:colOff>0</xdr:colOff>
      <xdr:row>3</xdr:row>
      <xdr:rowOff>9525</xdr:rowOff>
    </xdr:from>
    <xdr:to>
      <xdr:col>11</xdr:col>
      <xdr:colOff>542925</xdr:colOff>
      <xdr:row>3</xdr:row>
      <xdr:rowOff>238125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228D7DA5-80BE-40BC-A81F-C2079AA1DCDB}"/>
            </a:ext>
          </a:extLst>
        </xdr:cNvPr>
        <xdr:cNvSpPr>
          <a:spLocks noChangeArrowheads="1"/>
        </xdr:cNvSpPr>
      </xdr:nvSpPr>
      <xdr:spPr bwMode="auto">
        <a:xfrm>
          <a:off x="3905250" y="695325"/>
          <a:ext cx="54292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2381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D8E1138-99CD-4F32-AF83-44BC90798C37}"/>
            </a:ext>
          </a:extLst>
        </xdr:cNvPr>
        <xdr:cNvCxnSpPr/>
      </xdr:nvCxnSpPr>
      <xdr:spPr>
        <a:xfrm>
          <a:off x="3905250" y="438150"/>
          <a:ext cx="659606" cy="4953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2</xdr:col>
      <xdr:colOff>219075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97E25-4C35-4448-B847-E5BC7F96A722}"/>
            </a:ext>
          </a:extLst>
        </xdr:cNvPr>
        <xdr:cNvSpPr txBox="1"/>
      </xdr:nvSpPr>
      <xdr:spPr>
        <a:xfrm>
          <a:off x="0" y="628650"/>
          <a:ext cx="18383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年度・科目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2381</xdr:rowOff>
    </xdr:from>
    <xdr:to>
      <xdr:col>3</xdr:col>
      <xdr:colOff>2381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36BD3BB-4F99-455A-9E84-397B4378EA16}"/>
            </a:ext>
          </a:extLst>
        </xdr:cNvPr>
        <xdr:cNvCxnSpPr/>
      </xdr:nvCxnSpPr>
      <xdr:spPr>
        <a:xfrm>
          <a:off x="0" y="440531"/>
          <a:ext cx="2450306" cy="4167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85725</xdr:rowOff>
    </xdr:from>
    <xdr:to>
      <xdr:col>2</xdr:col>
      <xdr:colOff>238125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38F506-B9A0-4644-A4AF-8FC07B848EEF}"/>
            </a:ext>
          </a:extLst>
        </xdr:cNvPr>
        <xdr:cNvSpPr txBox="1"/>
      </xdr:nvSpPr>
      <xdr:spPr>
        <a:xfrm>
          <a:off x="0" y="685800"/>
          <a:ext cx="1838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年度・科目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9525</xdr:colOff>
      <xdr:row>3</xdr:row>
      <xdr:rowOff>333375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F857637-94CF-47EB-9301-A04B0F739587}"/>
            </a:ext>
          </a:extLst>
        </xdr:cNvPr>
        <xdr:cNvCxnSpPr/>
      </xdr:nvCxnSpPr>
      <xdr:spPr>
        <a:xfrm>
          <a:off x="0" y="438150"/>
          <a:ext cx="2438400" cy="4953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180975</xdr:rowOff>
    </xdr:from>
    <xdr:to>
      <xdr:col>0</xdr:col>
      <xdr:colOff>695325</xdr:colOff>
      <xdr:row>4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7C199-04D0-42C1-A969-FFC34D20FAFD}"/>
            </a:ext>
          </a:extLst>
        </xdr:cNvPr>
        <xdr:cNvSpPr txBox="1"/>
      </xdr:nvSpPr>
      <xdr:spPr>
        <a:xfrm>
          <a:off x="28575" y="619125"/>
          <a:ext cx="6667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2381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3402F5-F0FE-4F82-89F6-BA9775083C75}"/>
            </a:ext>
          </a:extLst>
        </xdr:cNvPr>
        <xdr:cNvCxnSpPr/>
      </xdr:nvCxnSpPr>
      <xdr:spPr>
        <a:xfrm>
          <a:off x="0" y="438150"/>
          <a:ext cx="1421606" cy="43815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</xdr:colOff>
      <xdr:row>3</xdr:row>
      <xdr:rowOff>14567</xdr:rowOff>
    </xdr:from>
    <xdr:to>
      <xdr:col>1</xdr:col>
      <xdr:colOff>842122</xdr:colOff>
      <xdr:row>4</xdr:row>
      <xdr:rowOff>71717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29872-455F-4E68-8E09-16172B50A651}"/>
            </a:ext>
          </a:extLst>
        </xdr:cNvPr>
        <xdr:cNvSpPr txBox="1"/>
      </xdr:nvSpPr>
      <xdr:spPr>
        <a:xfrm>
          <a:off x="1681" y="767042"/>
          <a:ext cx="111666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1681</xdr:colOff>
      <xdr:row>17</xdr:row>
      <xdr:rowOff>24092</xdr:rowOff>
    </xdr:from>
    <xdr:to>
      <xdr:col>1</xdr:col>
      <xdr:colOff>1256740</xdr:colOff>
      <xdr:row>18</xdr:row>
      <xdr:rowOff>81242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B6524-8FDF-4E44-9DB3-74BA0C4A89D0}"/>
            </a:ext>
          </a:extLst>
        </xdr:cNvPr>
        <xdr:cNvSpPr txBox="1"/>
      </xdr:nvSpPr>
      <xdr:spPr>
        <a:xfrm>
          <a:off x="1681" y="3414992"/>
          <a:ext cx="153128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科目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款別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2381</xdr:colOff>
      <xdr:row>3</xdr:row>
      <xdr:rowOff>245269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2E02D98-3392-4E31-B7DF-AE32BE10B46C}"/>
            </a:ext>
          </a:extLst>
        </xdr:cNvPr>
        <xdr:cNvCxnSpPr/>
      </xdr:nvCxnSpPr>
      <xdr:spPr>
        <a:xfrm>
          <a:off x="0" y="504825"/>
          <a:ext cx="2078831" cy="4929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0</xdr:rowOff>
    </xdr:from>
    <xdr:to>
      <xdr:col>2</xdr:col>
      <xdr:colOff>2381</xdr:colOff>
      <xdr:row>17</xdr:row>
      <xdr:rowOff>245269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46327FB-0768-40D6-B957-5142CDD5C1DD}"/>
            </a:ext>
          </a:extLst>
        </xdr:cNvPr>
        <xdr:cNvCxnSpPr/>
      </xdr:nvCxnSpPr>
      <xdr:spPr>
        <a:xfrm>
          <a:off x="0" y="3143250"/>
          <a:ext cx="2078831" cy="4929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8CFB-8E9C-4332-BE75-4569EA5B0DDA}">
  <sheetPr>
    <tabColor rgb="FF00B050"/>
  </sheetPr>
  <dimension ref="A1:O249"/>
  <sheetViews>
    <sheetView showGridLines="0" showRowColHeaders="0" view="pageBreakPreview" zoomScaleNormal="87" zoomScaleSheetLayoutView="100" workbookViewId="0">
      <selection activeCell="N91" sqref="N91"/>
    </sheetView>
  </sheetViews>
  <sheetFormatPr defaultRowHeight="13.5" x14ac:dyDescent="0.15"/>
  <cols>
    <col min="1" max="11" width="9.75" style="544" customWidth="1"/>
    <col min="12" max="12" width="11.5" style="544" customWidth="1"/>
    <col min="13" max="13" width="10.25" style="544" bestFit="1" customWidth="1"/>
    <col min="14" max="14" width="10.875" style="544" customWidth="1"/>
    <col min="15" max="15" width="11.625" style="544" bestFit="1" customWidth="1"/>
    <col min="16" max="16384" width="9" style="544"/>
  </cols>
  <sheetData>
    <row r="1" spans="1:11" x14ac:dyDescent="0.15">
      <c r="B1" s="545"/>
      <c r="C1" s="545"/>
    </row>
    <row r="3" spans="1:11" ht="17.25" x14ac:dyDescent="0.15">
      <c r="A3" s="713" t="s">
        <v>645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</row>
    <row r="4" spans="1:11" s="547" customFormat="1" ht="17.25" x14ac:dyDescent="0.15">
      <c r="A4" s="714" t="s">
        <v>814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</row>
    <row r="13" spans="1:11" x14ac:dyDescent="0.15">
      <c r="B13" s="546"/>
      <c r="C13" s="546"/>
      <c r="D13" s="546"/>
      <c r="I13" s="546"/>
      <c r="J13" s="546"/>
    </row>
    <row r="14" spans="1:11" x14ac:dyDescent="0.15">
      <c r="B14" s="714" t="s">
        <v>646</v>
      </c>
      <c r="C14" s="714"/>
      <c r="D14" s="546"/>
      <c r="I14" s="714" t="s">
        <v>647</v>
      </c>
      <c r="J14" s="714"/>
    </row>
    <row r="15" spans="1:11" x14ac:dyDescent="0.15">
      <c r="B15" s="714"/>
      <c r="C15" s="714"/>
      <c r="I15" s="714"/>
      <c r="J15" s="714"/>
    </row>
    <row r="16" spans="1:11" x14ac:dyDescent="0.15">
      <c r="B16" s="548">
        <f>B137</f>
        <v>583.70429000000001</v>
      </c>
      <c r="C16" s="549" t="s">
        <v>648</v>
      </c>
      <c r="I16" s="548">
        <f>E137</f>
        <v>596.97729000000004</v>
      </c>
      <c r="J16" s="549" t="s">
        <v>648</v>
      </c>
    </row>
    <row r="33" spans="1:13" x14ac:dyDescent="0.15">
      <c r="A33" s="550" t="s">
        <v>649</v>
      </c>
    </row>
    <row r="35" spans="1:13" ht="54.75" customHeight="1" x14ac:dyDescent="0.15"/>
    <row r="37" spans="1:13" ht="17.25" x14ac:dyDescent="0.15">
      <c r="B37" s="713" t="s">
        <v>650</v>
      </c>
      <c r="C37" s="713"/>
      <c r="D37" s="713"/>
      <c r="E37" s="713"/>
      <c r="H37" s="713" t="s">
        <v>651</v>
      </c>
      <c r="I37" s="713"/>
      <c r="J37" s="547"/>
    </row>
    <row r="45" spans="1:13" x14ac:dyDescent="0.15">
      <c r="M45" s="551"/>
    </row>
    <row r="46" spans="1:13" x14ac:dyDescent="0.15">
      <c r="M46" s="551"/>
    </row>
    <row r="47" spans="1:13" x14ac:dyDescent="0.15">
      <c r="M47" s="551"/>
    </row>
    <row r="48" spans="1:13" x14ac:dyDescent="0.15">
      <c r="M48" s="551"/>
    </row>
    <row r="49" spans="1:13" x14ac:dyDescent="0.15">
      <c r="M49" s="551"/>
    </row>
    <row r="50" spans="1:13" x14ac:dyDescent="0.15">
      <c r="M50" s="551"/>
    </row>
    <row r="51" spans="1:13" x14ac:dyDescent="0.15">
      <c r="M51" s="551"/>
    </row>
    <row r="52" spans="1:13" x14ac:dyDescent="0.15">
      <c r="M52" s="551"/>
    </row>
    <row r="53" spans="1:13" x14ac:dyDescent="0.15">
      <c r="M53" s="551"/>
    </row>
    <row r="54" spans="1:13" x14ac:dyDescent="0.15">
      <c r="M54" s="551"/>
    </row>
    <row r="55" spans="1:13" x14ac:dyDescent="0.15">
      <c r="M55" s="551"/>
    </row>
    <row r="61" spans="1:13" ht="27" customHeight="1" x14ac:dyDescent="0.15"/>
    <row r="62" spans="1:13" ht="27" customHeight="1" x14ac:dyDescent="0.15">
      <c r="A62" s="552" t="s">
        <v>652</v>
      </c>
    </row>
    <row r="63" spans="1:13" x14ac:dyDescent="0.15">
      <c r="A63" s="552" t="s">
        <v>653</v>
      </c>
    </row>
    <row r="64" spans="1:13" x14ac:dyDescent="0.15">
      <c r="A64" s="544" t="s">
        <v>654</v>
      </c>
      <c r="C64" s="552" t="s">
        <v>655</v>
      </c>
    </row>
    <row r="65" spans="1:15" s="547" customFormat="1" ht="17.25" x14ac:dyDescent="0.15">
      <c r="A65" s="553" t="s">
        <v>656</v>
      </c>
      <c r="C65" s="553"/>
      <c r="D65" s="553"/>
      <c r="E65" s="553"/>
      <c r="G65" s="547" t="s">
        <v>657</v>
      </c>
    </row>
    <row r="66" spans="1:15" s="547" customFormat="1" ht="17.25" x14ac:dyDescent="0.15">
      <c r="C66" s="714" t="s">
        <v>818</v>
      </c>
      <c r="D66" s="714"/>
      <c r="G66" s="547" t="s">
        <v>658</v>
      </c>
    </row>
    <row r="67" spans="1:15" x14ac:dyDescent="0.15">
      <c r="O67" s="554"/>
    </row>
    <row r="68" spans="1:15" x14ac:dyDescent="0.15">
      <c r="O68" s="554"/>
    </row>
    <row r="69" spans="1:15" x14ac:dyDescent="0.15">
      <c r="O69" s="554"/>
    </row>
    <row r="70" spans="1:15" x14ac:dyDescent="0.15">
      <c r="O70" s="554"/>
    </row>
    <row r="71" spans="1:15" x14ac:dyDescent="0.15">
      <c r="O71" s="554"/>
    </row>
    <row r="72" spans="1:15" x14ac:dyDescent="0.15">
      <c r="O72" s="554"/>
    </row>
    <row r="73" spans="1:15" x14ac:dyDescent="0.15">
      <c r="O73" s="554"/>
    </row>
    <row r="91" spans="1:11" ht="100.5" customHeight="1" x14ac:dyDescent="0.15">
      <c r="J91" s="555" t="s">
        <v>659</v>
      </c>
    </row>
    <row r="93" spans="1:11" ht="17.25" x14ac:dyDescent="0.15">
      <c r="A93" s="713" t="s">
        <v>815</v>
      </c>
      <c r="B93" s="713"/>
      <c r="C93" s="713"/>
      <c r="D93" s="713"/>
      <c r="E93" s="713"/>
      <c r="F93" s="713"/>
      <c r="G93" s="713"/>
      <c r="H93" s="713"/>
      <c r="I93" s="713"/>
      <c r="J93" s="713"/>
      <c r="K93" s="713"/>
    </row>
    <row r="94" spans="1:11" x14ac:dyDescent="0.15">
      <c r="C94" s="556"/>
    </row>
    <row r="102" spans="2:10" x14ac:dyDescent="0.15">
      <c r="B102" s="546"/>
      <c r="J102" s="546"/>
    </row>
    <row r="119" spans="1:6" x14ac:dyDescent="0.15">
      <c r="C119" s="550"/>
    </row>
    <row r="121" spans="1:6" s="257" customFormat="1" x14ac:dyDescent="0.15"/>
    <row r="122" spans="1:6" s="256" customFormat="1" x14ac:dyDescent="0.15"/>
    <row r="123" spans="1:6" s="256" customFormat="1" x14ac:dyDescent="0.15"/>
    <row r="124" spans="1:6" s="256" customFormat="1" x14ac:dyDescent="0.15">
      <c r="A124" s="557" t="s">
        <v>816</v>
      </c>
      <c r="B124" s="557"/>
      <c r="C124" s="557"/>
      <c r="D124" s="557"/>
      <c r="E124" s="557"/>
    </row>
    <row r="125" spans="1:6" s="256" customFormat="1" ht="13.5" customHeight="1" x14ac:dyDescent="0.15">
      <c r="A125" s="557"/>
      <c r="B125" s="558" t="s">
        <v>660</v>
      </c>
      <c r="C125" s="557"/>
      <c r="D125" s="557"/>
      <c r="E125" s="558" t="s">
        <v>661</v>
      </c>
    </row>
    <row r="126" spans="1:6" s="256" customFormat="1" ht="13.5" customHeight="1" x14ac:dyDescent="0.15">
      <c r="A126" s="684" t="s">
        <v>282</v>
      </c>
      <c r="B126" s="685">
        <v>264.47946000000002</v>
      </c>
      <c r="C126" s="557"/>
      <c r="D126" s="684" t="s">
        <v>266</v>
      </c>
      <c r="E126" s="685">
        <v>192.84914000000001</v>
      </c>
      <c r="F126" s="559"/>
    </row>
    <row r="127" spans="1:6" s="256" customFormat="1" ht="13.5" customHeight="1" x14ac:dyDescent="0.15">
      <c r="A127" s="684" t="s">
        <v>281</v>
      </c>
      <c r="B127" s="685">
        <v>109.41146000000001</v>
      </c>
      <c r="C127" s="557"/>
      <c r="D127" s="684" t="s">
        <v>662</v>
      </c>
      <c r="E127" s="685">
        <v>146.72568999999999</v>
      </c>
      <c r="F127" s="559"/>
    </row>
    <row r="128" spans="1:6" s="256" customFormat="1" ht="13.5" customHeight="1" x14ac:dyDescent="0.15">
      <c r="A128" s="686" t="s">
        <v>663</v>
      </c>
      <c r="B128" s="685">
        <v>54.724420000000002</v>
      </c>
      <c r="C128" s="557"/>
      <c r="D128" s="686" t="s">
        <v>664</v>
      </c>
      <c r="E128" s="685">
        <v>63.739260000000002</v>
      </c>
      <c r="F128" s="559"/>
    </row>
    <row r="129" spans="1:11" s="256" customFormat="1" ht="13.5" customHeight="1" x14ac:dyDescent="0.15">
      <c r="A129" s="686" t="s">
        <v>665</v>
      </c>
      <c r="B129" s="685">
        <v>69.476249999999993</v>
      </c>
      <c r="C129" s="557"/>
      <c r="D129" s="686" t="s">
        <v>666</v>
      </c>
      <c r="E129" s="685">
        <v>60.224460000000001</v>
      </c>
      <c r="F129" s="559"/>
    </row>
    <row r="130" spans="1:11" s="256" customFormat="1" x14ac:dyDescent="0.15">
      <c r="A130" s="684" t="s">
        <v>667</v>
      </c>
      <c r="B130" s="685">
        <v>36.687159999999999</v>
      </c>
      <c r="C130" s="557"/>
      <c r="D130" s="684" t="s">
        <v>668</v>
      </c>
      <c r="E130" s="685">
        <v>23.24043</v>
      </c>
      <c r="F130" s="559"/>
    </row>
    <row r="131" spans="1:11" s="256" customFormat="1" ht="13.5" customHeight="1" x14ac:dyDescent="0.15">
      <c r="A131" s="684" t="s">
        <v>291</v>
      </c>
      <c r="B131" s="685">
        <v>23.825610000000001</v>
      </c>
      <c r="C131" s="557"/>
      <c r="D131" s="684" t="s">
        <v>669</v>
      </c>
      <c r="E131" s="685">
        <v>35.000500000000002</v>
      </c>
      <c r="F131" s="559"/>
    </row>
    <row r="132" spans="1:11" s="256" customFormat="1" x14ac:dyDescent="0.15">
      <c r="A132" s="684" t="s">
        <v>288</v>
      </c>
      <c r="B132" s="685">
        <v>11.228999999999999</v>
      </c>
      <c r="C132" s="557"/>
      <c r="D132" s="684" t="s">
        <v>670</v>
      </c>
      <c r="E132" s="685">
        <v>17.754449999999999</v>
      </c>
      <c r="F132" s="559"/>
      <c r="G132" s="145"/>
    </row>
    <row r="133" spans="1:11" s="256" customFormat="1" ht="54" x14ac:dyDescent="0.15">
      <c r="A133" s="684" t="s">
        <v>671</v>
      </c>
      <c r="B133" s="685">
        <v>2.6751800000000001</v>
      </c>
      <c r="C133" s="557"/>
      <c r="D133" s="687" t="s">
        <v>672</v>
      </c>
      <c r="E133" s="685">
        <v>6.7238800000000003</v>
      </c>
      <c r="F133" s="559"/>
      <c r="G133" s="145"/>
    </row>
    <row r="134" spans="1:11" s="256" customFormat="1" x14ac:dyDescent="0.15">
      <c r="A134" s="684" t="s">
        <v>280</v>
      </c>
      <c r="B134" s="685">
        <v>3.0869399999999998</v>
      </c>
      <c r="C134" s="557"/>
      <c r="D134" s="686" t="s">
        <v>673</v>
      </c>
      <c r="E134" s="685">
        <v>4.2718299999999996</v>
      </c>
      <c r="F134" s="559"/>
      <c r="G134" s="145"/>
    </row>
    <row r="135" spans="1:11" s="256" customFormat="1" ht="27" x14ac:dyDescent="0.15">
      <c r="A135" s="684" t="s">
        <v>407</v>
      </c>
      <c r="B135" s="685">
        <v>8.1088100000000001</v>
      </c>
      <c r="C135" s="557"/>
      <c r="D135" s="688" t="s">
        <v>674</v>
      </c>
      <c r="E135" s="685">
        <v>24.296710000000001</v>
      </c>
      <c r="F135" s="559"/>
      <c r="G135" s="145"/>
      <c r="H135" s="561"/>
    </row>
    <row r="136" spans="1:11" s="256" customFormat="1" ht="13.5" customHeight="1" x14ac:dyDescent="0.15">
      <c r="A136" s="557"/>
      <c r="B136" s="562"/>
      <c r="C136" s="557"/>
      <c r="D136" s="684" t="s">
        <v>407</v>
      </c>
      <c r="E136" s="689">
        <v>22.150939999999999</v>
      </c>
      <c r="F136" s="563"/>
      <c r="G136" s="145"/>
    </row>
    <row r="137" spans="1:11" s="256" customFormat="1" x14ac:dyDescent="0.15">
      <c r="A137" s="692" t="s">
        <v>675</v>
      </c>
      <c r="B137" s="693">
        <f>SUM(B126:B136)</f>
        <v>583.70429000000001</v>
      </c>
      <c r="C137" s="557"/>
      <c r="D137" s="690" t="s">
        <v>676</v>
      </c>
      <c r="E137" s="691">
        <f>SUM(E126:E136)</f>
        <v>596.97729000000004</v>
      </c>
      <c r="F137" s="559"/>
      <c r="G137" s="145"/>
    </row>
    <row r="138" spans="1:11" s="256" customFormat="1" ht="13.5" customHeight="1" x14ac:dyDescent="0.15">
      <c r="A138" s="557"/>
      <c r="B138" s="715"/>
      <c r="C138" s="715"/>
      <c r="D138" s="557"/>
      <c r="E138" s="565"/>
      <c r="G138" s="145"/>
    </row>
    <row r="139" spans="1:11" s="256" customFormat="1" x14ac:dyDescent="0.15">
      <c r="A139" s="711">
        <f>SUM(B141:B147)</f>
        <v>58370429</v>
      </c>
      <c r="B139" s="711"/>
      <c r="C139" s="557"/>
      <c r="D139" s="557"/>
      <c r="E139" s="565"/>
      <c r="J139" s="710"/>
      <c r="K139" s="710"/>
    </row>
    <row r="140" spans="1:11" s="256" customFormat="1" ht="13.5" customHeight="1" x14ac:dyDescent="0.15">
      <c r="A140" s="558" t="s">
        <v>677</v>
      </c>
      <c r="B140" s="557"/>
      <c r="C140" s="557"/>
      <c r="D140" s="558" t="s">
        <v>678</v>
      </c>
      <c r="E140" s="557"/>
    </row>
    <row r="141" spans="1:11" s="256" customFormat="1" ht="13.5" customHeight="1" x14ac:dyDescent="0.15">
      <c r="A141" s="684" t="s">
        <v>679</v>
      </c>
      <c r="B141" s="694">
        <v>20049408</v>
      </c>
      <c r="C141" s="695">
        <f t="shared" ref="C141:C150" si="0">B141/SUM($B$141:$B$147)</f>
        <v>0.34348570575008108</v>
      </c>
      <c r="D141" s="684" t="s">
        <v>680</v>
      </c>
      <c r="E141" s="697">
        <v>14672569</v>
      </c>
      <c r="F141" s="695">
        <f>E141/SUM($E$141:$E$146)</f>
        <v>0.24578102460145509</v>
      </c>
      <c r="G141" s="566" t="s">
        <v>681</v>
      </c>
      <c r="H141" s="557"/>
    </row>
    <row r="142" spans="1:11" s="256" customFormat="1" ht="13.5" customHeight="1" x14ac:dyDescent="0.15">
      <c r="A142" s="684" t="s">
        <v>682</v>
      </c>
      <c r="B142" s="694">
        <v>7399607</v>
      </c>
      <c r="C142" s="695">
        <f t="shared" si="0"/>
        <v>0.12676978954531926</v>
      </c>
      <c r="D142" s="684" t="s">
        <v>407</v>
      </c>
      <c r="E142" s="697">
        <v>6998929</v>
      </c>
      <c r="F142" s="695">
        <f>E142/SUM($E$141:$E$146)</f>
        <v>0.11723945143708901</v>
      </c>
      <c r="G142" s="566"/>
      <c r="H142" s="557"/>
      <c r="I142" s="578"/>
    </row>
    <row r="143" spans="1:11" s="256" customFormat="1" ht="13.5" customHeight="1" x14ac:dyDescent="0.15">
      <c r="A143" s="684" t="s">
        <v>683</v>
      </c>
      <c r="B143" s="694">
        <v>5231574</v>
      </c>
      <c r="C143" s="695">
        <f t="shared" si="0"/>
        <v>8.9627129517927645E-2</v>
      </c>
      <c r="D143" s="684" t="s">
        <v>684</v>
      </c>
      <c r="E143" s="697">
        <v>19284914</v>
      </c>
      <c r="F143" s="695">
        <f t="shared" ref="F143:F146" si="1">E143/SUM($E$141:$E$146)</f>
        <v>0.3230426738678786</v>
      </c>
      <c r="G143" s="557"/>
      <c r="H143" s="557"/>
      <c r="I143" s="578"/>
    </row>
    <row r="144" spans="1:11" s="256" customFormat="1" ht="13.5" customHeight="1" x14ac:dyDescent="0.15">
      <c r="A144" s="684" t="s">
        <v>685</v>
      </c>
      <c r="B144" s="694">
        <v>6428053</v>
      </c>
      <c r="C144" s="695">
        <f t="shared" si="0"/>
        <v>0.11012516286285989</v>
      </c>
      <c r="D144" s="684" t="s">
        <v>664</v>
      </c>
      <c r="E144" s="697">
        <v>6373926</v>
      </c>
      <c r="F144" s="695">
        <f t="shared" si="1"/>
        <v>0.10676999120016777</v>
      </c>
      <c r="G144" s="566" t="s">
        <v>686</v>
      </c>
      <c r="H144" s="557"/>
      <c r="I144" s="578"/>
    </row>
    <row r="145" spans="1:15" s="256" customFormat="1" ht="27" customHeight="1" x14ac:dyDescent="0.15">
      <c r="A145" s="687" t="s">
        <v>687</v>
      </c>
      <c r="B145" s="694">
        <v>11061730</v>
      </c>
      <c r="C145" s="695">
        <f t="shared" si="0"/>
        <v>0.18950914340547334</v>
      </c>
      <c r="D145" s="684" t="s">
        <v>688</v>
      </c>
      <c r="E145" s="697">
        <v>2324043</v>
      </c>
      <c r="F145" s="695">
        <f t="shared" si="1"/>
        <v>3.8930174378995222E-2</v>
      </c>
      <c r="G145" s="579"/>
      <c r="H145" s="557"/>
    </row>
    <row r="146" spans="1:15" s="256" customFormat="1" ht="27" customHeight="1" x14ac:dyDescent="0.15">
      <c r="A146" s="684" t="s">
        <v>689</v>
      </c>
      <c r="B146" s="694">
        <v>3460918</v>
      </c>
      <c r="C146" s="695">
        <f t="shared" si="0"/>
        <v>5.9292317347881748E-2</v>
      </c>
      <c r="D146" s="684" t="s">
        <v>407</v>
      </c>
      <c r="E146" s="697">
        <v>10043348</v>
      </c>
      <c r="F146" s="695">
        <f t="shared" si="1"/>
        <v>0.16823668451441429</v>
      </c>
      <c r="G146" s="580"/>
      <c r="H146" s="557"/>
    </row>
    <row r="147" spans="1:15" s="256" customFormat="1" ht="27" customHeight="1" x14ac:dyDescent="0.15">
      <c r="A147" s="684" t="s">
        <v>407</v>
      </c>
      <c r="B147" s="696">
        <v>4739139</v>
      </c>
      <c r="C147" s="695">
        <f t="shared" si="0"/>
        <v>8.119075157045702E-2</v>
      </c>
      <c r="D147" s="698" t="s">
        <v>690</v>
      </c>
      <c r="E147" s="697">
        <f>E141+E142</f>
        <v>21671498</v>
      </c>
      <c r="F147" s="557"/>
      <c r="G147" s="557"/>
      <c r="H147" s="557"/>
    </row>
    <row r="148" spans="1:15" s="256" customFormat="1" ht="27" customHeight="1" x14ac:dyDescent="0.15">
      <c r="A148" s="698" t="s">
        <v>691</v>
      </c>
      <c r="B148" s="699">
        <f>SUM(B141,B142,B144,B143,)</f>
        <v>39108642</v>
      </c>
      <c r="C148" s="695">
        <f t="shared" si="0"/>
        <v>0.67000778767618785</v>
      </c>
      <c r="D148" s="698" t="s">
        <v>692</v>
      </c>
      <c r="E148" s="697">
        <f>E143+E144+E145+E146</f>
        <v>38026231</v>
      </c>
      <c r="F148" s="557"/>
      <c r="G148" s="711">
        <f>SUM(E147:E148)</f>
        <v>59697729</v>
      </c>
      <c r="H148" s="711"/>
    </row>
    <row r="149" spans="1:15" s="256" customFormat="1" ht="27" customHeight="1" x14ac:dyDescent="0.15">
      <c r="A149" s="698" t="s">
        <v>693</v>
      </c>
      <c r="B149" s="694">
        <f>B145</f>
        <v>11061730</v>
      </c>
      <c r="C149" s="695">
        <f t="shared" si="0"/>
        <v>0.18950914340547334</v>
      </c>
      <c r="D149" s="557"/>
      <c r="E149" s="580"/>
      <c r="F149" s="557"/>
      <c r="G149" s="557"/>
      <c r="H149" s="557"/>
      <c r="I149" s="578"/>
      <c r="J149" s="567"/>
    </row>
    <row r="150" spans="1:15" s="256" customFormat="1" ht="27" customHeight="1" x14ac:dyDescent="0.15">
      <c r="A150" s="698" t="s">
        <v>694</v>
      </c>
      <c r="B150" s="696">
        <f>B146+B147</f>
        <v>8200057</v>
      </c>
      <c r="C150" s="695">
        <f t="shared" si="0"/>
        <v>0.14048306891833878</v>
      </c>
      <c r="D150" s="560"/>
      <c r="E150" s="557"/>
      <c r="F150" s="576"/>
      <c r="G150" s="557"/>
      <c r="H150" s="557"/>
      <c r="I150" s="578"/>
    </row>
    <row r="151" spans="1:15" s="256" customFormat="1" ht="13.5" customHeight="1" x14ac:dyDescent="0.15">
      <c r="A151" s="557"/>
      <c r="B151" s="564"/>
      <c r="C151" s="564"/>
      <c r="D151" s="564"/>
      <c r="E151" s="564"/>
      <c r="F151" s="581"/>
      <c r="G151" s="577"/>
      <c r="H151" s="557"/>
      <c r="I151" s="578"/>
    </row>
    <row r="152" spans="1:15" s="256" customFormat="1" ht="13.5" customHeight="1" x14ac:dyDescent="0.15">
      <c r="A152" s="557" t="s">
        <v>695</v>
      </c>
      <c r="B152" s="564"/>
      <c r="C152" s="564"/>
      <c r="D152" s="564"/>
      <c r="E152" s="577"/>
      <c r="F152" s="712"/>
      <c r="G152" s="712"/>
      <c r="H152" s="710"/>
      <c r="I152" s="710"/>
      <c r="L152" s="568"/>
      <c r="N152" s="569"/>
      <c r="O152" s="569"/>
    </row>
    <row r="153" spans="1:15" s="256" customFormat="1" x14ac:dyDescent="0.15">
      <c r="A153" s="684" t="s">
        <v>696</v>
      </c>
      <c r="B153" s="697">
        <v>5735892</v>
      </c>
      <c r="C153" s="700">
        <f>B153/$B$160</f>
        <v>0.16837371849292235</v>
      </c>
      <c r="D153" s="564"/>
      <c r="E153" s="577"/>
      <c r="F153" s="712"/>
      <c r="G153" s="712"/>
      <c r="H153" s="710"/>
      <c r="I153" s="710"/>
      <c r="N153" s="569"/>
    </row>
    <row r="154" spans="1:15" s="256" customFormat="1" x14ac:dyDescent="0.15">
      <c r="A154" s="684" t="s">
        <v>697</v>
      </c>
      <c r="B154" s="697">
        <v>4839926</v>
      </c>
      <c r="C154" s="700">
        <f t="shared" ref="C154:C160" si="2">B154/$B$160</f>
        <v>0.14207316627484892</v>
      </c>
      <c r="D154" s="564"/>
      <c r="E154" s="557"/>
      <c r="H154" s="90"/>
      <c r="I154" s="118"/>
      <c r="N154" s="569"/>
    </row>
    <row r="155" spans="1:15" s="256" customFormat="1" x14ac:dyDescent="0.15">
      <c r="A155" s="684" t="s">
        <v>698</v>
      </c>
      <c r="B155" s="690">
        <v>5418047</v>
      </c>
      <c r="C155" s="700">
        <f t="shared" si="2"/>
        <v>0.15904356643385587</v>
      </c>
      <c r="D155" s="564"/>
      <c r="E155" s="577"/>
      <c r="I155" s="118"/>
    </row>
    <row r="156" spans="1:15" s="256" customFormat="1" ht="27" x14ac:dyDescent="0.15">
      <c r="A156" s="687" t="s">
        <v>699</v>
      </c>
      <c r="B156" s="697">
        <v>1766695</v>
      </c>
      <c r="C156" s="700">
        <f t="shared" si="2"/>
        <v>5.1860287221735246E-2</v>
      </c>
      <c r="D156" s="564"/>
      <c r="E156" s="577"/>
      <c r="F156" s="570"/>
      <c r="G156" s="570"/>
    </row>
    <row r="157" spans="1:15" s="256" customFormat="1" ht="13.5" customHeight="1" x14ac:dyDescent="0.15">
      <c r="A157" s="684" t="s">
        <v>700</v>
      </c>
      <c r="B157" s="697">
        <v>1681310</v>
      </c>
      <c r="C157" s="700">
        <f t="shared" si="2"/>
        <v>4.9353861027950884E-2</v>
      </c>
      <c r="D157" s="564"/>
      <c r="E157" s="577"/>
      <c r="F157" s="582"/>
      <c r="G157" s="582"/>
      <c r="H157" s="118"/>
      <c r="I157" s="118"/>
    </row>
    <row r="158" spans="1:15" s="256" customFormat="1" x14ac:dyDescent="0.15">
      <c r="A158" s="684" t="s">
        <v>701</v>
      </c>
      <c r="B158" s="697">
        <v>1458285</v>
      </c>
      <c r="C158" s="700">
        <f t="shared" si="2"/>
        <v>4.2807094009519576E-2</v>
      </c>
      <c r="D158" s="577"/>
      <c r="E158" s="564"/>
      <c r="F158" s="570"/>
      <c r="G158" s="570"/>
      <c r="H158" s="90"/>
      <c r="I158" s="118"/>
      <c r="N158" s="569"/>
      <c r="O158" s="569"/>
    </row>
    <row r="159" spans="1:15" s="256" customFormat="1" x14ac:dyDescent="0.15">
      <c r="A159" s="684" t="s">
        <v>407</v>
      </c>
      <c r="B159" s="697">
        <v>13166278</v>
      </c>
      <c r="C159" s="700">
        <f t="shared" si="2"/>
        <v>0.38648830653916716</v>
      </c>
      <c r="D159" s="564"/>
      <c r="E159" s="564"/>
      <c r="F159" s="570"/>
      <c r="G159" s="570"/>
      <c r="H159" s="90"/>
      <c r="I159" s="118"/>
    </row>
    <row r="160" spans="1:15" s="256" customFormat="1" x14ac:dyDescent="0.15">
      <c r="A160" s="684" t="s">
        <v>335</v>
      </c>
      <c r="B160" s="697">
        <f>SUM(B153:B159)</f>
        <v>34066433</v>
      </c>
      <c r="C160" s="701">
        <f t="shared" si="2"/>
        <v>1</v>
      </c>
      <c r="D160" s="564"/>
      <c r="E160" s="564"/>
      <c r="F160" s="570"/>
      <c r="G160" s="570"/>
      <c r="H160" s="90"/>
      <c r="I160" s="118"/>
    </row>
    <row r="161" spans="1:14" s="256" customFormat="1" x14ac:dyDescent="0.15">
      <c r="A161" s="557"/>
      <c r="B161" s="564"/>
      <c r="C161" s="564"/>
      <c r="D161" s="564"/>
      <c r="E161" s="564"/>
      <c r="F161" s="570"/>
      <c r="G161" s="570"/>
      <c r="H161" s="90"/>
      <c r="I161" s="118"/>
    </row>
    <row r="162" spans="1:14" s="256" customFormat="1" x14ac:dyDescent="0.15">
      <c r="A162" s="557" t="s">
        <v>702</v>
      </c>
      <c r="B162" s="564"/>
      <c r="C162" s="564"/>
      <c r="D162" s="564"/>
      <c r="E162" s="564"/>
      <c r="F162" s="570"/>
      <c r="G162" s="570"/>
      <c r="H162" s="90"/>
      <c r="I162" s="118"/>
    </row>
    <row r="163" spans="1:14" s="256" customFormat="1" x14ac:dyDescent="0.15">
      <c r="A163" s="583" t="s">
        <v>703</v>
      </c>
      <c r="B163" s="584" t="s">
        <v>704</v>
      </c>
      <c r="C163" s="584" t="s">
        <v>705</v>
      </c>
      <c r="D163" s="564"/>
      <c r="E163" s="564"/>
      <c r="F163" s="570"/>
      <c r="G163" s="570"/>
      <c r="H163" s="90"/>
      <c r="I163" s="118"/>
    </row>
    <row r="164" spans="1:14" s="256" customFormat="1" x14ac:dyDescent="0.15">
      <c r="A164" s="704" t="s">
        <v>15</v>
      </c>
      <c r="B164" s="705">
        <v>12.27065</v>
      </c>
      <c r="C164" s="705">
        <v>56.308399999999999</v>
      </c>
      <c r="D164" s="564"/>
      <c r="E164" s="564"/>
      <c r="F164" s="570"/>
      <c r="G164" s="570"/>
      <c r="H164" s="90"/>
      <c r="I164" s="118"/>
      <c r="L164" s="568"/>
    </row>
    <row r="165" spans="1:14" s="256" customFormat="1" x14ac:dyDescent="0.15">
      <c r="A165" s="704" t="s">
        <v>16</v>
      </c>
      <c r="B165" s="705">
        <v>12.155099999999999</v>
      </c>
      <c r="C165" s="705">
        <v>51.459499999999998</v>
      </c>
      <c r="D165" s="564"/>
      <c r="E165" s="564"/>
      <c r="F165" s="570"/>
      <c r="G165" s="570"/>
      <c r="H165" s="90"/>
      <c r="I165" s="118"/>
    </row>
    <row r="166" spans="1:14" s="256" customFormat="1" x14ac:dyDescent="0.15">
      <c r="A166" s="704" t="s">
        <v>17</v>
      </c>
      <c r="B166" s="705">
        <v>12.8203</v>
      </c>
      <c r="C166" s="705">
        <v>54.3215</v>
      </c>
      <c r="D166" s="564"/>
      <c r="E166" s="585"/>
      <c r="F166" s="570"/>
      <c r="G166" s="570"/>
      <c r="H166" s="710"/>
      <c r="I166" s="710"/>
      <c r="L166" s="569"/>
      <c r="M166" s="569"/>
    </row>
    <row r="167" spans="1:14" s="256" customFormat="1" x14ac:dyDescent="0.15">
      <c r="A167" s="704" t="s">
        <v>713</v>
      </c>
      <c r="B167" s="703">
        <v>14.074199999999999</v>
      </c>
      <c r="C167" s="703">
        <v>53.44</v>
      </c>
      <c r="D167" s="564"/>
      <c r="E167" s="585"/>
      <c r="F167" s="570"/>
      <c r="G167" s="570"/>
      <c r="H167" s="710"/>
      <c r="I167" s="710"/>
      <c r="K167" s="569"/>
      <c r="L167" s="256" t="s">
        <v>819</v>
      </c>
      <c r="N167" s="256" t="s">
        <v>820</v>
      </c>
    </row>
    <row r="168" spans="1:14" s="256" customFormat="1" x14ac:dyDescent="0.15">
      <c r="A168" s="704" t="s">
        <v>817</v>
      </c>
      <c r="B168" s="703">
        <v>14.8428</v>
      </c>
      <c r="C168" s="703">
        <v>58.35</v>
      </c>
      <c r="D168" s="564"/>
      <c r="E168" s="585"/>
      <c r="F168" s="570"/>
      <c r="G168" s="570"/>
      <c r="H168" s="710"/>
      <c r="I168" s="710"/>
      <c r="K168" s="569"/>
      <c r="L168" s="569"/>
      <c r="N168" s="256" t="s">
        <v>715</v>
      </c>
    </row>
    <row r="169" spans="1:14" s="256" customFormat="1" ht="13.5" customHeight="1" x14ac:dyDescent="0.15">
      <c r="A169" s="557"/>
      <c r="B169" s="564"/>
      <c r="C169" s="564"/>
      <c r="D169" s="564"/>
      <c r="E169" s="564"/>
      <c r="F169" s="570"/>
      <c r="G169" s="570"/>
      <c r="H169" s="90"/>
      <c r="I169" s="118"/>
      <c r="K169" s="569"/>
      <c r="L169" s="569"/>
    </row>
    <row r="170" spans="1:14" s="256" customFormat="1" x14ac:dyDescent="0.15">
      <c r="A170" s="557" t="s">
        <v>714</v>
      </c>
      <c r="B170" s="584"/>
      <c r="C170" s="564"/>
      <c r="D170" s="564"/>
      <c r="E170" s="564"/>
      <c r="F170" s="570"/>
      <c r="G170" s="570"/>
      <c r="H170" s="90"/>
      <c r="I170" s="118"/>
      <c r="K170" s="569"/>
    </row>
    <row r="171" spans="1:14" s="256" customFormat="1" x14ac:dyDescent="0.15">
      <c r="A171" s="557"/>
      <c r="B171" s="564" t="s">
        <v>706</v>
      </c>
      <c r="C171" s="564"/>
      <c r="D171" s="564"/>
      <c r="E171" s="564"/>
      <c r="F171" s="570"/>
      <c r="G171" s="570"/>
      <c r="H171" s="90"/>
      <c r="I171" s="586"/>
      <c r="J171" s="569"/>
      <c r="K171" s="569"/>
    </row>
    <row r="172" spans="1:14" s="256" customFormat="1" x14ac:dyDescent="0.15">
      <c r="A172" s="684" t="s">
        <v>707</v>
      </c>
      <c r="B172" s="702">
        <v>114.21430746</v>
      </c>
      <c r="C172" s="587"/>
      <c r="D172" s="564"/>
      <c r="E172" s="588"/>
      <c r="F172" s="570"/>
      <c r="G172" s="570"/>
      <c r="H172" s="90"/>
      <c r="I172" s="118"/>
      <c r="J172" s="569"/>
      <c r="K172" s="569"/>
    </row>
    <row r="173" spans="1:14" s="256" customFormat="1" x14ac:dyDescent="0.15">
      <c r="A173" s="684" t="s">
        <v>708</v>
      </c>
      <c r="B173" s="702">
        <v>71.106155529999995</v>
      </c>
      <c r="C173" s="587"/>
      <c r="D173" s="564"/>
      <c r="E173" s="588"/>
      <c r="F173" s="570"/>
      <c r="G173" s="570"/>
      <c r="H173" s="589"/>
      <c r="I173" s="589"/>
    </row>
    <row r="174" spans="1:14" s="256" customFormat="1" x14ac:dyDescent="0.15">
      <c r="A174" s="703" t="s">
        <v>709</v>
      </c>
      <c r="B174" s="702">
        <v>16.05359936</v>
      </c>
      <c r="C174" s="587"/>
      <c r="D174" s="564"/>
      <c r="E174" s="588"/>
      <c r="F174" s="570"/>
      <c r="G174" s="570"/>
      <c r="H174" s="589"/>
      <c r="I174" s="589"/>
    </row>
    <row r="175" spans="1:14" s="256" customFormat="1" x14ac:dyDescent="0.15">
      <c r="A175" s="684" t="s">
        <v>710</v>
      </c>
      <c r="B175" s="702">
        <v>14.17547106</v>
      </c>
      <c r="C175" s="587"/>
      <c r="D175" s="564"/>
      <c r="E175" s="588"/>
      <c r="H175" s="589"/>
      <c r="I175" s="589"/>
    </row>
    <row r="176" spans="1:14" s="256" customFormat="1" x14ac:dyDescent="0.15">
      <c r="A176" s="684" t="s">
        <v>711</v>
      </c>
      <c r="B176" s="702">
        <v>2.9962426999999998</v>
      </c>
      <c r="C176" s="587"/>
      <c r="D176" s="564"/>
      <c r="E176" s="588"/>
      <c r="F176" s="570"/>
      <c r="G176" s="570"/>
      <c r="H176" s="589"/>
      <c r="I176" s="589"/>
    </row>
    <row r="177" spans="1:14" s="256" customFormat="1" x14ac:dyDescent="0.15">
      <c r="A177" s="684" t="s">
        <v>712</v>
      </c>
      <c r="B177" s="703">
        <v>3.6324531000000002</v>
      </c>
      <c r="C177" s="587"/>
      <c r="D177" s="564"/>
      <c r="E177" s="588"/>
      <c r="F177" s="570"/>
      <c r="G177" s="570"/>
      <c r="H177" s="589"/>
      <c r="I177" s="589"/>
      <c r="K177" s="257"/>
      <c r="L177" s="257"/>
      <c r="M177" s="257"/>
      <c r="N177" s="257"/>
    </row>
    <row r="178" spans="1:14" s="256" customFormat="1" x14ac:dyDescent="0.15">
      <c r="C178" s="570"/>
      <c r="D178" s="570"/>
      <c r="E178" s="570"/>
      <c r="F178" s="570"/>
      <c r="G178" s="570"/>
      <c r="H178" s="570"/>
      <c r="I178" s="570"/>
      <c r="K178" s="257"/>
      <c r="L178" s="257"/>
      <c r="M178" s="257"/>
      <c r="N178" s="257"/>
    </row>
    <row r="179" spans="1:14" s="256" customFormat="1" x14ac:dyDescent="0.15">
      <c r="B179" s="570"/>
      <c r="C179" s="570"/>
      <c r="D179" s="570"/>
      <c r="E179" s="570"/>
      <c r="F179" s="570"/>
      <c r="G179" s="570"/>
      <c r="H179" s="570"/>
      <c r="I179" s="570"/>
      <c r="J179" s="257"/>
      <c r="K179" s="257"/>
      <c r="L179" s="257"/>
      <c r="M179" s="257"/>
      <c r="N179" s="257"/>
    </row>
    <row r="180" spans="1:14" s="256" customFormat="1" x14ac:dyDescent="0.15">
      <c r="B180" s="571"/>
      <c r="C180" s="571"/>
      <c r="D180" s="570"/>
      <c r="E180" s="570"/>
      <c r="F180" s="570"/>
      <c r="G180" s="570"/>
      <c r="H180" s="570"/>
      <c r="I180" s="570"/>
      <c r="J180" s="257"/>
      <c r="K180" s="257"/>
      <c r="L180" s="257"/>
      <c r="M180" s="257"/>
      <c r="N180" s="257"/>
    </row>
    <row r="181" spans="1:14" s="257" customFormat="1" x14ac:dyDescent="0.15">
      <c r="A181" s="256"/>
      <c r="B181" s="572"/>
      <c r="C181" s="572"/>
      <c r="D181" s="573"/>
      <c r="E181" s="573"/>
      <c r="F181" s="573"/>
      <c r="G181" s="570"/>
      <c r="H181" s="570"/>
      <c r="I181" s="570"/>
    </row>
    <row r="182" spans="1:14" s="257" customFormat="1" x14ac:dyDescent="0.15">
      <c r="A182" s="256"/>
      <c r="B182" s="572"/>
      <c r="C182" s="572"/>
      <c r="D182" s="573"/>
      <c r="E182" s="573"/>
      <c r="F182" s="573"/>
      <c r="G182" s="573"/>
    </row>
    <row r="183" spans="1:14" s="257" customFormat="1" x14ac:dyDescent="0.15">
      <c r="A183" s="256"/>
      <c r="B183" s="572"/>
      <c r="C183" s="572"/>
      <c r="D183" s="573"/>
      <c r="E183" s="573"/>
      <c r="F183" s="573"/>
      <c r="G183" s="573"/>
    </row>
    <row r="184" spans="1:14" s="257" customFormat="1" x14ac:dyDescent="0.15">
      <c r="A184" s="256"/>
      <c r="B184" s="572"/>
      <c r="C184" s="572"/>
      <c r="D184" s="573"/>
      <c r="E184" s="573"/>
      <c r="F184" s="573"/>
      <c r="G184" s="573"/>
    </row>
    <row r="185" spans="1:14" s="257" customFormat="1" x14ac:dyDescent="0.15">
      <c r="A185" s="256"/>
      <c r="B185" s="572"/>
      <c r="C185" s="572"/>
      <c r="D185" s="573"/>
      <c r="E185" s="573"/>
      <c r="F185" s="573"/>
      <c r="G185" s="573"/>
    </row>
    <row r="186" spans="1:14" s="257" customFormat="1" x14ac:dyDescent="0.15">
      <c r="A186" s="256"/>
      <c r="B186" s="572"/>
      <c r="C186" s="572"/>
      <c r="D186" s="573"/>
      <c r="E186" s="573"/>
      <c r="F186" s="573"/>
      <c r="G186" s="573"/>
    </row>
    <row r="187" spans="1:14" s="257" customFormat="1" x14ac:dyDescent="0.15">
      <c r="A187" s="256"/>
      <c r="B187" s="572"/>
      <c r="C187" s="572"/>
      <c r="D187" s="573"/>
      <c r="E187" s="573"/>
      <c r="F187" s="573"/>
      <c r="G187" s="573"/>
    </row>
    <row r="188" spans="1:14" s="257" customFormat="1" x14ac:dyDescent="0.15">
      <c r="A188" s="256"/>
      <c r="B188" s="572"/>
      <c r="C188" s="572"/>
      <c r="D188" s="573"/>
      <c r="E188" s="573"/>
      <c r="F188" s="573"/>
      <c r="G188" s="573"/>
    </row>
    <row r="189" spans="1:14" s="257" customFormat="1" x14ac:dyDescent="0.15">
      <c r="B189" s="573"/>
      <c r="C189" s="573"/>
      <c r="D189" s="573"/>
      <c r="E189" s="573"/>
      <c r="F189" s="573"/>
      <c r="G189" s="573"/>
    </row>
    <row r="190" spans="1:14" s="257" customFormat="1" x14ac:dyDescent="0.15">
      <c r="B190" s="573"/>
      <c r="C190" s="573"/>
      <c r="D190" s="573"/>
      <c r="E190" s="573"/>
      <c r="F190" s="573"/>
      <c r="G190" s="573"/>
    </row>
    <row r="191" spans="1:14" s="257" customFormat="1" x14ac:dyDescent="0.15">
      <c r="B191" s="573"/>
      <c r="C191" s="573"/>
      <c r="D191" s="573"/>
      <c r="E191" s="573"/>
      <c r="F191" s="573"/>
      <c r="G191" s="573"/>
    </row>
    <row r="192" spans="1:14" s="257" customFormat="1" x14ac:dyDescent="0.15">
      <c r="B192" s="573"/>
      <c r="C192" s="573"/>
      <c r="D192" s="573"/>
      <c r="E192" s="573"/>
      <c r="F192" s="573"/>
      <c r="G192" s="573"/>
    </row>
    <row r="193" spans="1:9" s="257" customFormat="1" x14ac:dyDescent="0.15">
      <c r="B193" s="573"/>
      <c r="C193" s="573"/>
      <c r="D193" s="573"/>
      <c r="E193" s="573"/>
      <c r="F193" s="573"/>
      <c r="G193" s="573"/>
    </row>
    <row r="194" spans="1:9" s="257" customFormat="1" x14ac:dyDescent="0.15">
      <c r="B194" s="573"/>
      <c r="C194" s="573"/>
      <c r="D194" s="573"/>
      <c r="E194" s="573"/>
      <c r="F194" s="573"/>
      <c r="G194" s="573"/>
    </row>
    <row r="195" spans="1:9" s="257" customFormat="1" x14ac:dyDescent="0.15">
      <c r="B195" s="573"/>
      <c r="C195" s="573"/>
      <c r="D195" s="573"/>
      <c r="E195" s="573"/>
      <c r="F195" s="573"/>
      <c r="G195" s="573"/>
    </row>
    <row r="196" spans="1:9" s="257" customFormat="1" x14ac:dyDescent="0.15">
      <c r="B196" s="573"/>
      <c r="C196" s="573"/>
      <c r="D196" s="573"/>
      <c r="E196" s="573"/>
      <c r="F196" s="573"/>
      <c r="G196" s="573"/>
    </row>
    <row r="197" spans="1:9" s="257" customFormat="1" x14ac:dyDescent="0.15">
      <c r="B197" s="573"/>
      <c r="C197" s="573"/>
      <c r="D197" s="573"/>
      <c r="E197" s="573"/>
      <c r="F197" s="573"/>
      <c r="G197" s="573"/>
    </row>
    <row r="198" spans="1:9" s="257" customFormat="1" x14ac:dyDescent="0.15">
      <c r="A198" s="574"/>
      <c r="B198" s="575"/>
      <c r="C198" s="575"/>
      <c r="D198" s="575"/>
      <c r="E198" s="575"/>
      <c r="F198" s="575"/>
      <c r="G198" s="575"/>
      <c r="H198" s="574"/>
      <c r="I198" s="574"/>
    </row>
    <row r="199" spans="1:9" s="257" customFormat="1" x14ac:dyDescent="0.15">
      <c r="A199" s="574"/>
      <c r="B199" s="575"/>
      <c r="C199" s="575"/>
      <c r="D199" s="575"/>
      <c r="E199" s="575"/>
      <c r="F199" s="575"/>
      <c r="G199" s="575"/>
      <c r="H199" s="574"/>
      <c r="I199" s="574"/>
    </row>
    <row r="200" spans="1:9" s="257" customFormat="1" x14ac:dyDescent="0.15">
      <c r="A200" s="574"/>
      <c r="B200" s="575"/>
      <c r="C200" s="575"/>
      <c r="D200" s="575"/>
      <c r="E200" s="575"/>
      <c r="F200" s="575"/>
      <c r="G200" s="575"/>
      <c r="H200" s="574"/>
      <c r="I200" s="574"/>
    </row>
    <row r="201" spans="1:9" s="257" customFormat="1" x14ac:dyDescent="0.15">
      <c r="A201" s="574"/>
      <c r="B201" s="575"/>
      <c r="C201" s="575"/>
      <c r="D201" s="575"/>
      <c r="E201" s="575"/>
      <c r="F201" s="575"/>
      <c r="G201" s="575"/>
      <c r="H201" s="574"/>
      <c r="I201" s="574"/>
    </row>
    <row r="202" spans="1:9" s="257" customFormat="1" x14ac:dyDescent="0.15">
      <c r="A202" s="574"/>
      <c r="B202" s="575"/>
      <c r="C202" s="575"/>
      <c r="D202" s="575"/>
      <c r="E202" s="575"/>
      <c r="F202" s="575"/>
      <c r="G202" s="575"/>
      <c r="H202" s="574"/>
      <c r="I202" s="574"/>
    </row>
    <row r="203" spans="1:9" s="257" customFormat="1" x14ac:dyDescent="0.15">
      <c r="A203" s="574"/>
      <c r="B203" s="574"/>
      <c r="C203" s="574"/>
      <c r="D203" s="574"/>
      <c r="E203" s="574"/>
      <c r="F203" s="574"/>
      <c r="G203" s="574"/>
      <c r="H203" s="574"/>
      <c r="I203" s="574"/>
    </row>
    <row r="204" spans="1:9" s="257" customFormat="1" x14ac:dyDescent="0.15">
      <c r="A204" s="574"/>
      <c r="B204" s="574"/>
      <c r="C204" s="574"/>
      <c r="D204" s="574"/>
      <c r="E204" s="574"/>
      <c r="F204" s="574"/>
      <c r="G204" s="574"/>
      <c r="H204" s="574"/>
      <c r="I204" s="574"/>
    </row>
    <row r="205" spans="1:9" s="257" customFormat="1" x14ac:dyDescent="0.15">
      <c r="A205" s="574"/>
      <c r="B205" s="574"/>
      <c r="C205" s="574"/>
      <c r="D205" s="574"/>
      <c r="E205" s="574"/>
      <c r="F205" s="574"/>
      <c r="G205" s="574"/>
      <c r="H205" s="574"/>
      <c r="I205" s="574"/>
    </row>
    <row r="206" spans="1:9" s="257" customFormat="1" x14ac:dyDescent="0.15">
      <c r="A206" s="574"/>
      <c r="B206" s="574"/>
      <c r="C206" s="574"/>
      <c r="D206" s="574"/>
      <c r="E206" s="574"/>
      <c r="F206" s="574"/>
      <c r="G206" s="574"/>
      <c r="H206" s="574"/>
      <c r="I206" s="574"/>
    </row>
    <row r="207" spans="1:9" s="257" customFormat="1" x14ac:dyDescent="0.15">
      <c r="A207" s="574"/>
      <c r="B207" s="574"/>
      <c r="C207" s="574"/>
      <c r="D207" s="574"/>
      <c r="E207" s="574"/>
      <c r="F207" s="574"/>
      <c r="G207" s="574"/>
      <c r="H207" s="574"/>
      <c r="I207" s="574"/>
    </row>
    <row r="208" spans="1:9" s="257" customFormat="1" x14ac:dyDescent="0.15">
      <c r="A208" s="574"/>
      <c r="B208" s="574"/>
      <c r="C208" s="574"/>
      <c r="D208" s="574"/>
      <c r="E208" s="574"/>
      <c r="F208" s="574"/>
      <c r="G208" s="574"/>
      <c r="H208" s="574"/>
      <c r="I208" s="574"/>
    </row>
    <row r="209" spans="1:9" s="257" customFormat="1" x14ac:dyDescent="0.15">
      <c r="A209" s="574"/>
      <c r="B209" s="574"/>
      <c r="C209" s="574"/>
      <c r="D209" s="574"/>
      <c r="E209" s="574"/>
      <c r="F209" s="574"/>
      <c r="G209" s="574"/>
      <c r="H209" s="574"/>
      <c r="I209" s="574"/>
    </row>
    <row r="210" spans="1:9" s="257" customFormat="1" x14ac:dyDescent="0.15">
      <c r="A210" s="574"/>
      <c r="B210" s="574"/>
      <c r="C210" s="574"/>
      <c r="D210" s="574"/>
      <c r="E210" s="574"/>
      <c r="F210" s="574"/>
      <c r="G210" s="574"/>
      <c r="H210" s="574"/>
      <c r="I210" s="574"/>
    </row>
    <row r="211" spans="1:9" s="257" customFormat="1" x14ac:dyDescent="0.15">
      <c r="A211" s="574"/>
      <c r="B211" s="574"/>
      <c r="C211" s="574"/>
      <c r="D211" s="574"/>
      <c r="E211" s="574"/>
      <c r="F211" s="574"/>
      <c r="G211" s="574"/>
      <c r="H211" s="574"/>
      <c r="I211" s="574"/>
    </row>
    <row r="212" spans="1:9" s="257" customFormat="1" x14ac:dyDescent="0.15">
      <c r="A212" s="574"/>
      <c r="B212" s="574"/>
      <c r="C212" s="574"/>
      <c r="D212" s="574"/>
      <c r="E212" s="574"/>
      <c r="F212" s="574"/>
      <c r="G212" s="574"/>
      <c r="H212" s="574"/>
      <c r="I212" s="574"/>
    </row>
    <row r="213" spans="1:9" s="257" customFormat="1" x14ac:dyDescent="0.15">
      <c r="A213" s="574"/>
      <c r="B213" s="574"/>
      <c r="C213" s="574"/>
      <c r="D213" s="574"/>
      <c r="E213" s="574"/>
      <c r="F213" s="574"/>
      <c r="G213" s="574"/>
      <c r="H213" s="574"/>
      <c r="I213" s="574"/>
    </row>
    <row r="214" spans="1:9" s="257" customFormat="1" x14ac:dyDescent="0.15">
      <c r="A214" s="574"/>
      <c r="B214" s="574"/>
      <c r="C214" s="574"/>
      <c r="D214" s="574"/>
      <c r="E214" s="574"/>
      <c r="F214" s="574"/>
      <c r="G214" s="574"/>
      <c r="H214" s="574"/>
      <c r="I214" s="574"/>
    </row>
    <row r="215" spans="1:9" s="257" customFormat="1" x14ac:dyDescent="0.15"/>
    <row r="216" spans="1:9" s="257" customFormat="1" x14ac:dyDescent="0.15"/>
    <row r="217" spans="1:9" s="257" customFormat="1" x14ac:dyDescent="0.15"/>
    <row r="218" spans="1:9" s="257" customFormat="1" x14ac:dyDescent="0.15"/>
    <row r="219" spans="1:9" s="257" customFormat="1" x14ac:dyDescent="0.15"/>
    <row r="220" spans="1:9" s="257" customFormat="1" x14ac:dyDescent="0.15"/>
    <row r="221" spans="1:9" s="257" customFormat="1" x14ac:dyDescent="0.15"/>
    <row r="222" spans="1:9" s="257" customFormat="1" x14ac:dyDescent="0.15"/>
    <row r="223" spans="1:9" s="257" customFormat="1" x14ac:dyDescent="0.15"/>
    <row r="224" spans="1:9" s="257" customFormat="1" x14ac:dyDescent="0.15"/>
    <row r="225" s="257" customFormat="1" x14ac:dyDescent="0.15"/>
    <row r="226" s="257" customFormat="1" x14ac:dyDescent="0.15"/>
    <row r="227" s="257" customFormat="1" x14ac:dyDescent="0.15"/>
    <row r="228" s="257" customFormat="1" x14ac:dyDescent="0.15"/>
    <row r="229" s="257" customFormat="1" x14ac:dyDescent="0.15"/>
    <row r="230" s="257" customFormat="1" x14ac:dyDescent="0.15"/>
    <row r="231" s="257" customFormat="1" x14ac:dyDescent="0.15"/>
    <row r="232" s="257" customFormat="1" x14ac:dyDescent="0.15"/>
    <row r="233" s="257" customFormat="1" x14ac:dyDescent="0.15"/>
    <row r="234" s="257" customFormat="1" x14ac:dyDescent="0.15"/>
    <row r="235" s="257" customFormat="1" x14ac:dyDescent="0.15"/>
    <row r="236" s="257" customFormat="1" x14ac:dyDescent="0.15"/>
    <row r="237" s="257" customFormat="1" x14ac:dyDescent="0.15"/>
    <row r="238" s="257" customFormat="1" x14ac:dyDescent="0.15"/>
    <row r="239" s="257" customFormat="1" x14ac:dyDescent="0.15"/>
    <row r="240" s="257" customFormat="1" x14ac:dyDescent="0.15"/>
    <row r="241" spans="9:14" s="257" customFormat="1" x14ac:dyDescent="0.15"/>
    <row r="242" spans="9:14" s="257" customFormat="1" x14ac:dyDescent="0.15"/>
    <row r="243" spans="9:14" s="257" customFormat="1" x14ac:dyDescent="0.15"/>
    <row r="244" spans="9:14" s="257" customFormat="1" x14ac:dyDescent="0.15"/>
    <row r="245" spans="9:14" s="257" customFormat="1" x14ac:dyDescent="0.15"/>
    <row r="246" spans="9:14" s="257" customFormat="1" x14ac:dyDescent="0.15"/>
    <row r="247" spans="9:14" s="257" customFormat="1" x14ac:dyDescent="0.15"/>
    <row r="248" spans="9:14" s="257" customFormat="1" x14ac:dyDescent="0.15">
      <c r="I248" s="544"/>
      <c r="J248" s="544"/>
      <c r="K248" s="544"/>
      <c r="L248" s="544"/>
      <c r="M248" s="544"/>
      <c r="N248" s="544"/>
    </row>
    <row r="249" spans="9:14" s="257" customFormat="1" x14ac:dyDescent="0.15">
      <c r="I249" s="544"/>
      <c r="J249" s="544"/>
      <c r="K249" s="544"/>
      <c r="L249" s="544"/>
      <c r="M249" s="544"/>
      <c r="N249" s="544"/>
    </row>
  </sheetData>
  <mergeCells count="21">
    <mergeCell ref="A139:B139"/>
    <mergeCell ref="J139:K139"/>
    <mergeCell ref="A3:K3"/>
    <mergeCell ref="A4:K4"/>
    <mergeCell ref="B14:C14"/>
    <mergeCell ref="I14:J14"/>
    <mergeCell ref="B15:C15"/>
    <mergeCell ref="I15:J15"/>
    <mergeCell ref="B37:E37"/>
    <mergeCell ref="H37:I37"/>
    <mergeCell ref="C66:D66"/>
    <mergeCell ref="A93:K93"/>
    <mergeCell ref="B138:C138"/>
    <mergeCell ref="H167:I167"/>
    <mergeCell ref="H168:I168"/>
    <mergeCell ref="G148:H148"/>
    <mergeCell ref="F152:G152"/>
    <mergeCell ref="H152:I152"/>
    <mergeCell ref="F153:G153"/>
    <mergeCell ref="H153:I153"/>
    <mergeCell ref="H166:I166"/>
  </mergeCells>
  <phoneticPr fontId="3"/>
  <pageMargins left="0.11811023622047245" right="0.15748031496062992" top="0.11811023622047245" bottom="0.19685039370078741" header="0.11811023622047245" footer="0.35433070866141736"/>
  <pageSetup paperSize="9" scale="95" orientation="portrait" r:id="rId1"/>
  <headerFooter alignWithMargins="0">
    <oddFooter>&amp;C&amp;"ＭＳ 明朝,標準"&amp;P</oddFooter>
  </headerFooter>
  <rowBreaks count="1" manualBreakCount="1">
    <brk id="120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6EA8-493B-4CD1-B97B-6201C8492FBC}">
  <sheetPr>
    <tabColor rgb="FF00B050"/>
  </sheetPr>
  <dimension ref="A1:X21"/>
  <sheetViews>
    <sheetView showGridLines="0" topLeftCell="D1" zoomScaleNormal="100" zoomScaleSheetLayoutView="100" workbookViewId="0">
      <selection activeCell="N18" sqref="N18"/>
    </sheetView>
  </sheetViews>
  <sheetFormatPr defaultRowHeight="13.5" x14ac:dyDescent="0.15"/>
  <cols>
    <col min="1" max="1" width="3.125" style="19" customWidth="1"/>
    <col min="2" max="2" width="15.625" style="19" customWidth="1"/>
    <col min="3" max="3" width="15" style="19" customWidth="1"/>
    <col min="4" max="4" width="8.125" style="19" customWidth="1"/>
    <col min="5" max="5" width="15" style="19" customWidth="1"/>
    <col min="6" max="6" width="8.125" style="19" customWidth="1"/>
    <col min="7" max="7" width="15" style="19" bestFit="1" customWidth="1"/>
    <col min="8" max="8" width="8.125" style="19" customWidth="1"/>
    <col min="9" max="9" width="3.125" style="19" customWidth="1"/>
    <col min="10" max="10" width="15.625" style="19" customWidth="1"/>
    <col min="11" max="11" width="12.625" style="19" customWidth="1"/>
    <col min="12" max="12" width="8.125" style="19" customWidth="1"/>
    <col min="13" max="13" width="15" style="19" customWidth="1"/>
    <col min="14" max="14" width="8.125" style="19" customWidth="1"/>
    <col min="15" max="15" width="15" style="19" bestFit="1" customWidth="1"/>
    <col min="16" max="16" width="8.125" style="19" customWidth="1"/>
    <col min="17" max="17" width="2.125" style="18" customWidth="1"/>
    <col min="18" max="18" width="15" style="18" customWidth="1"/>
    <col min="19" max="19" width="14.625" style="18" customWidth="1"/>
    <col min="20" max="20" width="9.625" style="18" customWidth="1"/>
    <col min="21" max="21" width="14.625" style="18" customWidth="1"/>
    <col min="22" max="22" width="9.625" style="18" customWidth="1"/>
    <col min="23" max="23" width="14.625" style="18" customWidth="1"/>
    <col min="24" max="24" width="9.625" style="18" customWidth="1"/>
    <col min="25" max="16384" width="9" style="19"/>
  </cols>
  <sheetData>
    <row r="1" spans="1:24" ht="21" x14ac:dyDescent="0.15">
      <c r="A1" s="826" t="s">
        <v>745</v>
      </c>
      <c r="B1" s="826"/>
      <c r="C1" s="826"/>
      <c r="D1" s="826"/>
      <c r="E1" s="826"/>
      <c r="F1" s="826"/>
      <c r="G1" s="826"/>
      <c r="H1" s="826"/>
      <c r="I1" s="813" t="s">
        <v>746</v>
      </c>
      <c r="J1" s="813"/>
      <c r="K1" s="813"/>
      <c r="L1" s="813"/>
      <c r="M1" s="813"/>
      <c r="N1" s="813"/>
      <c r="O1" s="813"/>
      <c r="P1" s="813"/>
      <c r="R1" s="30"/>
      <c r="S1" s="30"/>
      <c r="T1" s="30"/>
      <c r="U1" s="30"/>
      <c r="V1" s="30"/>
      <c r="W1" s="30"/>
      <c r="X1" s="30"/>
    </row>
    <row r="2" spans="1:24" ht="16.5" customHeight="1" x14ac:dyDescent="0.15">
      <c r="A2" s="18" t="s">
        <v>367</v>
      </c>
      <c r="B2" s="18"/>
      <c r="C2" s="32"/>
      <c r="D2" s="32"/>
      <c r="E2" s="32"/>
      <c r="F2" s="32"/>
      <c r="G2" s="32"/>
      <c r="H2" s="32" t="s">
        <v>740</v>
      </c>
      <c r="I2" s="18" t="s">
        <v>378</v>
      </c>
      <c r="J2" s="18"/>
      <c r="K2" s="32"/>
      <c r="L2" s="32"/>
      <c r="M2" s="32"/>
      <c r="N2" s="32"/>
      <c r="O2" s="32"/>
      <c r="P2" s="32" t="s">
        <v>740</v>
      </c>
      <c r="V2" s="32"/>
    </row>
    <row r="3" spans="1:24" ht="16.5" customHeight="1" x14ac:dyDescent="0.15">
      <c r="A3" s="772" t="s">
        <v>294</v>
      </c>
      <c r="B3" s="774"/>
      <c r="C3" s="827" t="s">
        <v>279</v>
      </c>
      <c r="D3" s="828"/>
      <c r="E3" s="827" t="s">
        <v>295</v>
      </c>
      <c r="F3" s="829"/>
      <c r="G3" s="828" t="s">
        <v>738</v>
      </c>
      <c r="H3" s="830"/>
      <c r="I3" s="772" t="s">
        <v>294</v>
      </c>
      <c r="J3" s="818"/>
      <c r="K3" s="831" t="s">
        <v>279</v>
      </c>
      <c r="L3" s="832"/>
      <c r="M3" s="833" t="s">
        <v>295</v>
      </c>
      <c r="N3" s="833"/>
      <c r="O3" s="829" t="s">
        <v>738</v>
      </c>
      <c r="P3" s="834"/>
      <c r="U3" s="835"/>
      <c r="V3" s="835"/>
    </row>
    <row r="4" spans="1:24" ht="27.75" customHeight="1" x14ac:dyDescent="0.15">
      <c r="A4" s="775"/>
      <c r="B4" s="777"/>
      <c r="C4" s="267" t="s">
        <v>344</v>
      </c>
      <c r="D4" s="268" t="s">
        <v>368</v>
      </c>
      <c r="E4" s="269" t="s">
        <v>344</v>
      </c>
      <c r="F4" s="269" t="s">
        <v>368</v>
      </c>
      <c r="G4" s="267" t="s">
        <v>344</v>
      </c>
      <c r="H4" s="270" t="s">
        <v>368</v>
      </c>
      <c r="I4" s="819"/>
      <c r="J4" s="820"/>
      <c r="K4" s="269" t="s">
        <v>344</v>
      </c>
      <c r="L4" s="269" t="s">
        <v>368</v>
      </c>
      <c r="M4" s="271" t="s">
        <v>344</v>
      </c>
      <c r="N4" s="269" t="s">
        <v>368</v>
      </c>
      <c r="O4" s="267" t="s">
        <v>344</v>
      </c>
      <c r="P4" s="270" t="s">
        <v>368</v>
      </c>
      <c r="U4" s="272"/>
      <c r="V4" s="272"/>
    </row>
    <row r="5" spans="1:24" s="181" customFormat="1" ht="18" customHeight="1" x14ac:dyDescent="0.15">
      <c r="A5" s="836" t="s">
        <v>354</v>
      </c>
      <c r="B5" s="837"/>
      <c r="C5" s="273">
        <v>1140558183</v>
      </c>
      <c r="D5" s="274">
        <v>105.3552942718665</v>
      </c>
      <c r="E5" s="275">
        <v>1182487006</v>
      </c>
      <c r="F5" s="276">
        <v>103.67616695272091</v>
      </c>
      <c r="G5" s="277">
        <f>SUM(G6:G11)</f>
        <v>1480415409</v>
      </c>
      <c r="H5" s="278">
        <f>G5/E5*100</f>
        <v>125.19506780948086</v>
      </c>
      <c r="I5" s="838" t="s">
        <v>357</v>
      </c>
      <c r="J5" s="839"/>
      <c r="K5" s="275">
        <v>1104022764</v>
      </c>
      <c r="L5" s="276">
        <v>105.1746240867318</v>
      </c>
      <c r="M5" s="279">
        <v>1142861516</v>
      </c>
      <c r="N5" s="276">
        <v>103.51793036035623</v>
      </c>
      <c r="O5" s="277">
        <f>SUM(O6:O9)</f>
        <v>1417547106</v>
      </c>
      <c r="P5" s="278">
        <f>O5/M5*100</f>
        <v>124.03489715546603</v>
      </c>
      <c r="U5" s="280"/>
      <c r="V5" s="281"/>
    </row>
    <row r="6" spans="1:24" s="1" customFormat="1" ht="24" x14ac:dyDescent="0.15">
      <c r="A6" s="282">
        <v>1</v>
      </c>
      <c r="B6" s="283" t="s">
        <v>369</v>
      </c>
      <c r="C6" s="273">
        <v>906222179</v>
      </c>
      <c r="D6" s="274">
        <v>106.14002299886272</v>
      </c>
      <c r="E6" s="275">
        <v>934856671</v>
      </c>
      <c r="F6" s="276">
        <v>103.15976508449592</v>
      </c>
      <c r="G6" s="273">
        <v>1194258576</v>
      </c>
      <c r="H6" s="278">
        <f t="shared" ref="H6:H10" si="0">G6/E6*100</f>
        <v>127.74777279200696</v>
      </c>
      <c r="I6" s="282">
        <v>1</v>
      </c>
      <c r="J6" s="246" t="s">
        <v>281</v>
      </c>
      <c r="K6" s="275">
        <v>41319898</v>
      </c>
      <c r="L6" s="276">
        <v>110.05047206229234</v>
      </c>
      <c r="M6" s="279">
        <v>40175645</v>
      </c>
      <c r="N6" s="276">
        <v>97.23074582613927</v>
      </c>
      <c r="O6" s="273">
        <v>42498147</v>
      </c>
      <c r="P6" s="278">
        <f t="shared" ref="P6:P8" si="1">O6/M6*100</f>
        <v>105.78087047513488</v>
      </c>
      <c r="U6" s="280"/>
      <c r="V6" s="281"/>
    </row>
    <row r="7" spans="1:24" s="1" customFormat="1" ht="24" x14ac:dyDescent="0.15">
      <c r="A7" s="282">
        <v>2</v>
      </c>
      <c r="B7" s="284" t="s">
        <v>265</v>
      </c>
      <c r="C7" s="273">
        <v>277900</v>
      </c>
      <c r="D7" s="274">
        <v>106.02823349866463</v>
      </c>
      <c r="E7" s="275">
        <v>284000</v>
      </c>
      <c r="F7" s="276">
        <v>102.19503418495862</v>
      </c>
      <c r="G7" s="273">
        <v>316800</v>
      </c>
      <c r="H7" s="278">
        <f t="shared" si="0"/>
        <v>111.54929577464789</v>
      </c>
      <c r="I7" s="282">
        <v>2</v>
      </c>
      <c r="J7" s="285" t="s">
        <v>370</v>
      </c>
      <c r="K7" s="275">
        <v>1059475581</v>
      </c>
      <c r="L7" s="276">
        <v>105.15503467797205</v>
      </c>
      <c r="M7" s="279">
        <v>1099142763</v>
      </c>
      <c r="N7" s="276">
        <v>103.74403928805604</v>
      </c>
      <c r="O7" s="273">
        <v>1370211791</v>
      </c>
      <c r="P7" s="278">
        <f t="shared" si="1"/>
        <v>124.66185805200993</v>
      </c>
      <c r="U7" s="280"/>
      <c r="V7" s="281"/>
    </row>
    <row r="8" spans="1:24" s="1" customFormat="1" ht="15" customHeight="1" x14ac:dyDescent="0.15">
      <c r="A8" s="282">
        <v>3</v>
      </c>
      <c r="B8" s="246" t="s">
        <v>270</v>
      </c>
      <c r="C8" s="273">
        <v>197152479</v>
      </c>
      <c r="D8" s="274">
        <v>102.80185742031476</v>
      </c>
      <c r="E8" s="275">
        <v>209246236</v>
      </c>
      <c r="F8" s="276">
        <v>106.13421503059061</v>
      </c>
      <c r="G8" s="273">
        <v>243848230</v>
      </c>
      <c r="H8" s="278">
        <f t="shared" si="0"/>
        <v>116.53649530880928</v>
      </c>
      <c r="I8" s="282">
        <v>3</v>
      </c>
      <c r="J8" s="246" t="s">
        <v>364</v>
      </c>
      <c r="K8" s="275">
        <v>3227285</v>
      </c>
      <c r="L8" s="276">
        <v>69.832404047887778</v>
      </c>
      <c r="M8" s="279">
        <v>3543108</v>
      </c>
      <c r="N8" s="276">
        <v>109.78602757426134</v>
      </c>
      <c r="O8" s="273">
        <v>4837168</v>
      </c>
      <c r="P8" s="278">
        <f t="shared" si="1"/>
        <v>136.52330101142837</v>
      </c>
      <c r="U8" s="280"/>
      <c r="V8" s="281"/>
    </row>
    <row r="9" spans="1:24" s="1" customFormat="1" ht="15" customHeight="1" x14ac:dyDescent="0.15">
      <c r="A9" s="282">
        <v>4</v>
      </c>
      <c r="B9" s="246" t="s">
        <v>271</v>
      </c>
      <c r="C9" s="273">
        <v>32878192</v>
      </c>
      <c r="D9" s="274">
        <v>93.109023777212059</v>
      </c>
      <c r="E9" s="275">
        <v>36535419</v>
      </c>
      <c r="F9" s="276">
        <v>111.12356482375915</v>
      </c>
      <c r="G9" s="273">
        <v>39625490</v>
      </c>
      <c r="H9" s="278">
        <f t="shared" si="0"/>
        <v>108.45774069266866</v>
      </c>
      <c r="I9" s="282">
        <v>4</v>
      </c>
      <c r="J9" s="246" t="s">
        <v>293</v>
      </c>
      <c r="K9" s="275" t="s">
        <v>39</v>
      </c>
      <c r="L9" s="276" t="s">
        <v>39</v>
      </c>
      <c r="M9" s="275" t="s">
        <v>39</v>
      </c>
      <c r="N9" s="276" t="s">
        <v>39</v>
      </c>
      <c r="O9" s="286" t="s">
        <v>39</v>
      </c>
      <c r="P9" s="278" t="s">
        <v>39</v>
      </c>
      <c r="U9" s="280"/>
      <c r="V9" s="281"/>
    </row>
    <row r="10" spans="1:24" s="1" customFormat="1" ht="15" customHeight="1" x14ac:dyDescent="0.15">
      <c r="A10" s="282">
        <v>5</v>
      </c>
      <c r="B10" s="246" t="s">
        <v>272</v>
      </c>
      <c r="C10" s="286">
        <v>4027433</v>
      </c>
      <c r="D10" s="274">
        <v>281.39210887243553</v>
      </c>
      <c r="E10" s="275">
        <v>1564680</v>
      </c>
      <c r="F10" s="276">
        <v>38.850553193560266</v>
      </c>
      <c r="G10" s="286">
        <v>2366313</v>
      </c>
      <c r="H10" s="278">
        <f t="shared" si="0"/>
        <v>151.23303167420815</v>
      </c>
      <c r="I10" s="287"/>
      <c r="J10" s="246"/>
      <c r="K10" s="288"/>
      <c r="L10" s="289"/>
      <c r="M10" s="288"/>
      <c r="N10" s="289"/>
      <c r="O10" s="619"/>
      <c r="P10" s="278"/>
      <c r="U10" s="290"/>
      <c r="V10" s="291"/>
    </row>
    <row r="11" spans="1:24" s="1" customFormat="1" ht="15" customHeight="1" x14ac:dyDescent="0.15">
      <c r="A11" s="292">
        <v>9</v>
      </c>
      <c r="B11" s="251" t="s">
        <v>266</v>
      </c>
      <c r="C11" s="293">
        <v>0</v>
      </c>
      <c r="D11" s="294" t="s">
        <v>39</v>
      </c>
      <c r="E11" s="295">
        <v>0</v>
      </c>
      <c r="F11" s="296">
        <v>0</v>
      </c>
      <c r="G11" s="293">
        <v>0</v>
      </c>
      <c r="H11" s="297">
        <v>0</v>
      </c>
      <c r="I11" s="840" t="s">
        <v>371</v>
      </c>
      <c r="J11" s="841"/>
      <c r="K11" s="295">
        <v>36535419</v>
      </c>
      <c r="L11" s="296">
        <v>103.57805785980796</v>
      </c>
      <c r="M11" s="298">
        <v>39625490</v>
      </c>
      <c r="N11" s="299">
        <v>108.457740692</v>
      </c>
      <c r="O11" s="300">
        <f>G5-O5</f>
        <v>62868303</v>
      </c>
      <c r="P11" s="301">
        <f>O11/M11*100</f>
        <v>158.65621598622505</v>
      </c>
      <c r="U11" s="280"/>
      <c r="V11" s="302"/>
    </row>
    <row r="12" spans="1:24" ht="13.5" customHeight="1" x14ac:dyDescent="0.15">
      <c r="A12" s="18"/>
      <c r="B12" s="18"/>
      <c r="C12" s="18"/>
      <c r="D12" s="18"/>
      <c r="E12" s="18"/>
      <c r="F12" s="18"/>
      <c r="G12" s="18"/>
      <c r="H12" s="18"/>
      <c r="I12" s="209"/>
      <c r="J12" s="18"/>
      <c r="K12" s="18"/>
      <c r="L12" s="32"/>
      <c r="M12" s="32"/>
      <c r="N12" s="32"/>
      <c r="O12" s="18"/>
      <c r="P12" s="32" t="s">
        <v>366</v>
      </c>
      <c r="Q12" s="3"/>
      <c r="R12" s="3"/>
      <c r="S12" s="303"/>
      <c r="T12" s="303"/>
      <c r="U12" s="721"/>
      <c r="V12" s="721"/>
    </row>
    <row r="13" spans="1:24" ht="13.5" customHeight="1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4" x14ac:dyDescent="0.15">
      <c r="J14" s="304"/>
      <c r="S14" s="305"/>
      <c r="T14" s="306"/>
      <c r="V14" s="306"/>
      <c r="X14" s="306"/>
    </row>
    <row r="15" spans="1:24" x14ac:dyDescent="0.15">
      <c r="J15" s="304"/>
      <c r="S15" s="280"/>
      <c r="T15" s="306"/>
      <c r="V15" s="306"/>
      <c r="X15" s="306"/>
    </row>
    <row r="16" spans="1:24" x14ac:dyDescent="0.15">
      <c r="J16" s="304"/>
      <c r="S16" s="280"/>
      <c r="T16" s="306"/>
      <c r="V16" s="306"/>
      <c r="X16" s="306"/>
    </row>
    <row r="17" spans="1:24" x14ac:dyDescent="0.15">
      <c r="A17" s="3"/>
      <c r="B17" s="3"/>
      <c r="C17" s="3"/>
      <c r="D17" s="3"/>
      <c r="E17" s="3"/>
      <c r="F17" s="3"/>
      <c r="G17" s="3"/>
      <c r="H17" s="3"/>
      <c r="I17" s="3"/>
      <c r="J17" s="304"/>
      <c r="S17" s="280"/>
      <c r="T17" s="306"/>
      <c r="V17" s="306"/>
      <c r="X17" s="306"/>
    </row>
    <row r="18" spans="1:24" x14ac:dyDescent="0.15">
      <c r="A18" s="3"/>
      <c r="B18" s="3"/>
      <c r="C18" s="3"/>
      <c r="D18" s="3"/>
      <c r="E18" s="3"/>
      <c r="F18" s="3"/>
      <c r="G18" s="3"/>
      <c r="H18" s="3"/>
      <c r="I18" s="3"/>
      <c r="J18" s="304"/>
      <c r="S18" s="280"/>
      <c r="T18" s="306"/>
      <c r="V18" s="306"/>
      <c r="X18" s="306"/>
    </row>
    <row r="19" spans="1:24" x14ac:dyDescent="0.15">
      <c r="A19" s="3"/>
      <c r="B19" s="3"/>
      <c r="C19" s="3"/>
      <c r="D19" s="3"/>
      <c r="E19" s="3"/>
      <c r="F19" s="3"/>
      <c r="G19" s="3"/>
      <c r="H19" s="3"/>
      <c r="I19" s="3"/>
      <c r="J19" s="304"/>
      <c r="S19" s="280"/>
      <c r="T19" s="306"/>
      <c r="V19" s="306"/>
      <c r="X19" s="306"/>
    </row>
    <row r="20" spans="1:24" x14ac:dyDescent="0.15">
      <c r="A20" s="3"/>
      <c r="B20" s="3"/>
      <c r="C20" s="3"/>
      <c r="D20" s="3"/>
      <c r="E20" s="3"/>
      <c r="F20" s="3"/>
      <c r="G20" s="3"/>
      <c r="H20" s="3"/>
      <c r="I20" s="3"/>
      <c r="J20" s="304"/>
      <c r="S20" s="305"/>
      <c r="T20" s="306"/>
      <c r="V20" s="306"/>
      <c r="X20" s="306"/>
    </row>
    <row r="21" spans="1:24" x14ac:dyDescent="0.15">
      <c r="A21" s="3"/>
      <c r="B21" s="3"/>
      <c r="C21" s="3"/>
      <c r="D21" s="3"/>
      <c r="E21" s="3"/>
      <c r="F21" s="3"/>
      <c r="G21" s="3"/>
      <c r="H21" s="3"/>
      <c r="I21" s="3"/>
    </row>
  </sheetData>
  <mergeCells count="15">
    <mergeCell ref="U3:V3"/>
    <mergeCell ref="A5:B5"/>
    <mergeCell ref="I5:J5"/>
    <mergeCell ref="I11:J11"/>
    <mergeCell ref="U12:V12"/>
    <mergeCell ref="A1:H1"/>
    <mergeCell ref="I1:P1"/>
    <mergeCell ref="A3:B4"/>
    <mergeCell ref="C3:D3"/>
    <mergeCell ref="E3:F3"/>
    <mergeCell ref="G3:H3"/>
    <mergeCell ref="I3:J4"/>
    <mergeCell ref="K3:L3"/>
    <mergeCell ref="M3:N3"/>
    <mergeCell ref="O3:P3"/>
  </mergeCells>
  <phoneticPr fontId="3"/>
  <pageMargins left="0.39370078740157483" right="0.19685039370078741" top="0.98425196850393704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594B-68A9-4D60-9CBC-C0F22441A495}">
  <sheetPr>
    <tabColor rgb="FF00B050"/>
  </sheetPr>
  <dimension ref="A1:X19"/>
  <sheetViews>
    <sheetView showGridLines="0" topLeftCell="E1" zoomScaleNormal="100" zoomScaleSheetLayoutView="100" workbookViewId="0">
      <selection activeCell="O26" sqref="O26"/>
    </sheetView>
  </sheetViews>
  <sheetFormatPr defaultRowHeight="13.5" x14ac:dyDescent="0.15"/>
  <cols>
    <col min="1" max="1" width="3.25" style="309" customWidth="1"/>
    <col min="2" max="2" width="15" style="309" customWidth="1"/>
    <col min="3" max="3" width="15" style="309" bestFit="1" customWidth="1"/>
    <col min="4" max="4" width="8.125" style="309" customWidth="1"/>
    <col min="5" max="5" width="15" style="309" customWidth="1"/>
    <col min="6" max="6" width="8.125" style="309" customWidth="1"/>
    <col min="7" max="7" width="15" style="309" bestFit="1" customWidth="1"/>
    <col min="8" max="8" width="8.125" style="309" customWidth="1"/>
    <col min="9" max="9" width="2.125" style="309" customWidth="1"/>
    <col min="10" max="10" width="3.125" style="344" customWidth="1"/>
    <col min="11" max="11" width="15" style="344" customWidth="1"/>
    <col min="12" max="12" width="15" style="344" bestFit="1" customWidth="1"/>
    <col min="13" max="13" width="8.125" style="344" customWidth="1"/>
    <col min="14" max="14" width="15" style="344" customWidth="1"/>
    <col min="15" max="15" width="8.125" style="344" customWidth="1"/>
    <col min="16" max="16" width="15" style="344" bestFit="1" customWidth="1"/>
    <col min="17" max="17" width="8.125" style="344" customWidth="1"/>
    <col min="18" max="19" width="9" style="309"/>
    <col min="20" max="20" width="12.75" style="309" bestFit="1" customWidth="1"/>
    <col min="21" max="21" width="9.5" style="309" bestFit="1" customWidth="1"/>
    <col min="22" max="16384" width="9" style="309"/>
  </cols>
  <sheetData>
    <row r="1" spans="1:24" ht="21" x14ac:dyDescent="0.15">
      <c r="A1" s="843" t="s">
        <v>372</v>
      </c>
      <c r="B1" s="843"/>
      <c r="C1" s="843"/>
      <c r="D1" s="843"/>
      <c r="E1" s="843"/>
      <c r="F1" s="843"/>
      <c r="G1" s="843"/>
      <c r="H1" s="843"/>
      <c r="I1" s="307"/>
      <c r="J1" s="844"/>
      <c r="K1" s="844"/>
      <c r="L1" s="308"/>
      <c r="M1" s="308"/>
      <c r="N1" s="308"/>
      <c r="O1" s="308"/>
      <c r="P1" s="308"/>
      <c r="Q1" s="308"/>
    </row>
    <row r="2" spans="1:24" ht="16.5" customHeight="1" x14ac:dyDescent="0.15">
      <c r="A2" s="310" t="s">
        <v>367</v>
      </c>
      <c r="B2" s="310"/>
      <c r="C2" s="310"/>
      <c r="D2" s="311"/>
      <c r="E2" s="311"/>
      <c r="F2" s="311"/>
      <c r="G2" s="310"/>
      <c r="H2" s="311" t="s">
        <v>740</v>
      </c>
      <c r="I2" s="311"/>
      <c r="J2" s="310" t="s">
        <v>378</v>
      </c>
      <c r="K2" s="310"/>
      <c r="L2" s="310"/>
      <c r="M2" s="311"/>
      <c r="N2" s="311"/>
      <c r="O2" s="311"/>
      <c r="P2" s="310"/>
      <c r="Q2" s="311" t="s">
        <v>740</v>
      </c>
    </row>
    <row r="3" spans="1:24" ht="16.5" customHeight="1" x14ac:dyDescent="0.15">
      <c r="A3" s="845" t="s">
        <v>373</v>
      </c>
      <c r="B3" s="846"/>
      <c r="C3" s="849" t="s">
        <v>279</v>
      </c>
      <c r="D3" s="850"/>
      <c r="E3" s="849" t="s">
        <v>295</v>
      </c>
      <c r="F3" s="850"/>
      <c r="G3" s="850" t="s">
        <v>738</v>
      </c>
      <c r="H3" s="851"/>
      <c r="I3" s="312"/>
      <c r="J3" s="845" t="s">
        <v>373</v>
      </c>
      <c r="K3" s="852"/>
      <c r="L3" s="854" t="s">
        <v>279</v>
      </c>
      <c r="M3" s="850"/>
      <c r="N3" s="849" t="s">
        <v>295</v>
      </c>
      <c r="O3" s="850"/>
      <c r="P3" s="849" t="s">
        <v>738</v>
      </c>
      <c r="Q3" s="855"/>
    </row>
    <row r="4" spans="1:24" ht="16.5" customHeight="1" x14ac:dyDescent="0.15">
      <c r="A4" s="847"/>
      <c r="B4" s="848"/>
      <c r="C4" s="313" t="s">
        <v>344</v>
      </c>
      <c r="D4" s="314" t="s">
        <v>249</v>
      </c>
      <c r="E4" s="313" t="s">
        <v>344</v>
      </c>
      <c r="F4" s="315" t="s">
        <v>249</v>
      </c>
      <c r="G4" s="315" t="s">
        <v>344</v>
      </c>
      <c r="H4" s="316" t="s">
        <v>249</v>
      </c>
      <c r="I4" s="317"/>
      <c r="J4" s="847"/>
      <c r="K4" s="853"/>
      <c r="L4" s="318" t="s">
        <v>344</v>
      </c>
      <c r="M4" s="314" t="s">
        <v>249</v>
      </c>
      <c r="N4" s="313" t="s">
        <v>344</v>
      </c>
      <c r="O4" s="315" t="s">
        <v>249</v>
      </c>
      <c r="P4" s="315" t="s">
        <v>344</v>
      </c>
      <c r="Q4" s="316" t="s">
        <v>249</v>
      </c>
    </row>
    <row r="5" spans="1:24" s="323" customFormat="1" ht="16.5" customHeight="1" x14ac:dyDescent="0.15">
      <c r="A5" s="856" t="s">
        <v>354</v>
      </c>
      <c r="B5" s="857"/>
      <c r="C5" s="279">
        <v>6877556709</v>
      </c>
      <c r="D5" s="319">
        <v>103.20792041294717</v>
      </c>
      <c r="E5" s="279">
        <v>7135809680</v>
      </c>
      <c r="F5" s="320">
        <v>103.75501041906421</v>
      </c>
      <c r="G5" s="273">
        <f>SUM(G6:G17)</f>
        <v>7199214372</v>
      </c>
      <c r="H5" s="620">
        <f>G5/E5*100</f>
        <v>100.88854236370273</v>
      </c>
      <c r="I5" s="321"/>
      <c r="J5" s="858" t="s">
        <v>357</v>
      </c>
      <c r="K5" s="859"/>
      <c r="L5" s="322">
        <v>6541609506</v>
      </c>
      <c r="M5" s="319">
        <v>101.5168493965309</v>
      </c>
      <c r="N5" s="279">
        <v>6848524900</v>
      </c>
      <c r="O5" s="320">
        <v>104.69174128658238</v>
      </c>
      <c r="P5" s="623">
        <f>SUM(P6:P14)</f>
        <v>7110615553</v>
      </c>
      <c r="Q5" s="624">
        <f>P5/N5*100</f>
        <v>103.82696503008989</v>
      </c>
    </row>
    <row r="6" spans="1:24" s="323" customFormat="1" ht="16.5" customHeight="1" x14ac:dyDescent="0.15">
      <c r="A6" s="324">
        <v>1</v>
      </c>
      <c r="B6" s="325" t="s">
        <v>374</v>
      </c>
      <c r="C6" s="279">
        <v>1502710185</v>
      </c>
      <c r="D6" s="319">
        <v>102.61914558097499</v>
      </c>
      <c r="E6" s="279">
        <v>1527211557</v>
      </c>
      <c r="F6" s="320">
        <v>101.63047886708773</v>
      </c>
      <c r="G6" s="273">
        <v>1582960040</v>
      </c>
      <c r="H6" s="620">
        <f>G6/E6*100</f>
        <v>103.65034449513402</v>
      </c>
      <c r="I6" s="321"/>
      <c r="J6" s="324">
        <v>1</v>
      </c>
      <c r="K6" s="325" t="s">
        <v>281</v>
      </c>
      <c r="L6" s="322">
        <v>186202852</v>
      </c>
      <c r="M6" s="319">
        <v>103.11127926643131</v>
      </c>
      <c r="N6" s="279">
        <v>205043531</v>
      </c>
      <c r="O6" s="320">
        <v>110.11836220424809</v>
      </c>
      <c r="P6" s="623">
        <v>209766466</v>
      </c>
      <c r="Q6" s="624">
        <f>P6/N6*100</f>
        <v>102.30338161704795</v>
      </c>
    </row>
    <row r="7" spans="1:24" s="323" customFormat="1" ht="16.5" customHeight="1" x14ac:dyDescent="0.15">
      <c r="A7" s="324">
        <v>2</v>
      </c>
      <c r="B7" s="326" t="s">
        <v>264</v>
      </c>
      <c r="C7" s="279">
        <v>315970</v>
      </c>
      <c r="D7" s="319">
        <v>4.7494288119288113</v>
      </c>
      <c r="E7" s="279">
        <v>633850</v>
      </c>
      <c r="F7" s="320">
        <v>200.60448776782604</v>
      </c>
      <c r="G7" s="273">
        <v>416875</v>
      </c>
      <c r="H7" s="620">
        <f t="shared" ref="H7:H16" si="0">G7/E7*100</f>
        <v>65.768714995661441</v>
      </c>
      <c r="I7" s="321"/>
      <c r="J7" s="324">
        <v>2</v>
      </c>
      <c r="K7" s="325" t="s">
        <v>358</v>
      </c>
      <c r="L7" s="322">
        <v>5777783162</v>
      </c>
      <c r="M7" s="319">
        <v>99.173971034524811</v>
      </c>
      <c r="N7" s="279">
        <v>5924301286</v>
      </c>
      <c r="O7" s="320">
        <v>102.53588824453708</v>
      </c>
      <c r="P7" s="623">
        <v>6204105204</v>
      </c>
      <c r="Q7" s="624">
        <f t="shared" ref="Q7:Q13" si="1">P7/N7*100</f>
        <v>104.72298596057594</v>
      </c>
    </row>
    <row r="8" spans="1:24" s="323" customFormat="1" ht="16.5" customHeight="1" x14ac:dyDescent="0.15">
      <c r="A8" s="324">
        <v>3</v>
      </c>
      <c r="B8" s="326" t="s">
        <v>265</v>
      </c>
      <c r="C8" s="279">
        <v>569800</v>
      </c>
      <c r="D8" s="319">
        <v>103.28076853362333</v>
      </c>
      <c r="E8" s="279">
        <v>609600</v>
      </c>
      <c r="F8" s="320">
        <v>106.98490698490698</v>
      </c>
      <c r="G8" s="273">
        <v>629600</v>
      </c>
      <c r="H8" s="620">
        <f t="shared" si="0"/>
        <v>103.28083989501313</v>
      </c>
      <c r="I8" s="321"/>
      <c r="J8" s="324">
        <v>3</v>
      </c>
      <c r="K8" s="325" t="s">
        <v>747</v>
      </c>
      <c r="L8" s="322">
        <v>303647530</v>
      </c>
      <c r="M8" s="319">
        <v>101.32003105900473</v>
      </c>
      <c r="N8" s="279">
        <v>323869736</v>
      </c>
      <c r="O8" s="320">
        <v>106.65976304829485</v>
      </c>
      <c r="P8" s="623">
        <v>366392279</v>
      </c>
      <c r="Q8" s="624">
        <f t="shared" si="1"/>
        <v>113.1295203822317</v>
      </c>
    </row>
    <row r="9" spans="1:24" s="323" customFormat="1" ht="16.5" customHeight="1" x14ac:dyDescent="0.15">
      <c r="A9" s="324">
        <v>4</v>
      </c>
      <c r="B9" s="325" t="s">
        <v>266</v>
      </c>
      <c r="C9" s="279">
        <v>1528695567</v>
      </c>
      <c r="D9" s="319">
        <v>101.50663709814309</v>
      </c>
      <c r="E9" s="279">
        <v>1557097478</v>
      </c>
      <c r="F9" s="320">
        <v>101.85791805857968</v>
      </c>
      <c r="G9" s="273">
        <v>1502427128</v>
      </c>
      <c r="H9" s="620">
        <f t="shared" si="0"/>
        <v>96.488957770953377</v>
      </c>
      <c r="I9" s="321"/>
      <c r="J9" s="324">
        <v>4</v>
      </c>
      <c r="K9" s="325" t="s">
        <v>748</v>
      </c>
      <c r="L9" s="327">
        <v>7577230</v>
      </c>
      <c r="M9" s="328">
        <v>106.09395127415291</v>
      </c>
      <c r="N9" s="275">
        <v>5127342</v>
      </c>
      <c r="O9" s="329">
        <v>67.667762493681721</v>
      </c>
      <c r="P9" s="623">
        <v>8163417</v>
      </c>
      <c r="Q9" s="624">
        <f t="shared" si="1"/>
        <v>159.21342871218656</v>
      </c>
    </row>
    <row r="10" spans="1:24" s="323" customFormat="1" ht="16.5" customHeight="1" x14ac:dyDescent="0.15">
      <c r="A10" s="324">
        <v>5</v>
      </c>
      <c r="B10" s="325" t="s">
        <v>375</v>
      </c>
      <c r="C10" s="279">
        <v>1614245000</v>
      </c>
      <c r="D10" s="319">
        <v>98.320438563053486</v>
      </c>
      <c r="E10" s="279">
        <v>1661918454</v>
      </c>
      <c r="F10" s="320">
        <v>102.95329729997616</v>
      </c>
      <c r="G10" s="273">
        <v>1727571347</v>
      </c>
      <c r="H10" s="620">
        <f t="shared" si="0"/>
        <v>103.95042806354205</v>
      </c>
      <c r="I10" s="321"/>
      <c r="J10" s="324">
        <v>5</v>
      </c>
      <c r="K10" s="330" t="s">
        <v>361</v>
      </c>
      <c r="L10" s="327" t="s">
        <v>39</v>
      </c>
      <c r="M10" s="328" t="s">
        <v>39</v>
      </c>
      <c r="N10" s="275" t="s">
        <v>39</v>
      </c>
      <c r="O10" s="329" t="s">
        <v>39</v>
      </c>
      <c r="P10" s="625" t="s">
        <v>39</v>
      </c>
      <c r="Q10" s="626" t="s">
        <v>39</v>
      </c>
      <c r="T10" s="331"/>
    </row>
    <row r="11" spans="1:24" s="323" customFormat="1" ht="16.5" customHeight="1" x14ac:dyDescent="0.15">
      <c r="A11" s="324">
        <v>6</v>
      </c>
      <c r="B11" s="325" t="s">
        <v>267</v>
      </c>
      <c r="C11" s="279">
        <v>891311382</v>
      </c>
      <c r="D11" s="319">
        <v>100.22144293271242</v>
      </c>
      <c r="E11" s="279">
        <v>896794987</v>
      </c>
      <c r="F11" s="320">
        <v>100.61522887632101</v>
      </c>
      <c r="G11" s="273">
        <v>950829025</v>
      </c>
      <c r="H11" s="620">
        <f t="shared" si="0"/>
        <v>106.02523863126814</v>
      </c>
      <c r="I11" s="321"/>
      <c r="J11" s="324">
        <v>6</v>
      </c>
      <c r="K11" s="325" t="s">
        <v>363</v>
      </c>
      <c r="L11" s="327">
        <v>107456000</v>
      </c>
      <c r="M11" s="328">
        <v>202.46829838147454</v>
      </c>
      <c r="N11" s="275">
        <v>172171000</v>
      </c>
      <c r="O11" s="329">
        <v>160.22465008933889</v>
      </c>
      <c r="P11" s="625">
        <v>123011000</v>
      </c>
      <c r="Q11" s="624">
        <f t="shared" si="1"/>
        <v>71.446991653646663</v>
      </c>
    </row>
    <row r="12" spans="1:24" s="323" customFormat="1" ht="16.5" customHeight="1" x14ac:dyDescent="0.15">
      <c r="A12" s="324">
        <v>7</v>
      </c>
      <c r="B12" s="325" t="s">
        <v>268</v>
      </c>
      <c r="C12" s="279">
        <v>18661</v>
      </c>
      <c r="D12" s="319">
        <v>24.02260527027201</v>
      </c>
      <c r="E12" s="279">
        <v>140176</v>
      </c>
      <c r="F12" s="320">
        <v>751.17089116338889</v>
      </c>
      <c r="G12" s="273">
        <v>76442</v>
      </c>
      <c r="H12" s="620">
        <f t="shared" si="0"/>
        <v>54.532872959707802</v>
      </c>
      <c r="I12" s="321"/>
      <c r="J12" s="324">
        <v>7</v>
      </c>
      <c r="K12" s="325" t="s">
        <v>291</v>
      </c>
      <c r="L12" s="327" t="s">
        <v>39</v>
      </c>
      <c r="M12" s="328" t="s">
        <v>39</v>
      </c>
      <c r="N12" s="275" t="s">
        <v>39</v>
      </c>
      <c r="O12" s="329" t="s">
        <v>39</v>
      </c>
      <c r="P12" s="625" t="s">
        <v>39</v>
      </c>
      <c r="Q12" s="626" t="s">
        <v>39</v>
      </c>
    </row>
    <row r="13" spans="1:24" s="323" customFormat="1" ht="16.5" customHeight="1" x14ac:dyDescent="0.15">
      <c r="A13" s="324">
        <v>8</v>
      </c>
      <c r="B13" s="325" t="s">
        <v>376</v>
      </c>
      <c r="C13" s="275" t="s">
        <v>39</v>
      </c>
      <c r="D13" s="328" t="s">
        <v>39</v>
      </c>
      <c r="E13" s="275" t="s">
        <v>39</v>
      </c>
      <c r="F13" s="329" t="s">
        <v>39</v>
      </c>
      <c r="G13" s="286" t="s">
        <v>39</v>
      </c>
      <c r="H13" s="621" t="s">
        <v>39</v>
      </c>
      <c r="I13" s="321"/>
      <c r="J13" s="324">
        <v>8</v>
      </c>
      <c r="K13" s="325" t="s">
        <v>364</v>
      </c>
      <c r="L13" s="322">
        <v>158942732</v>
      </c>
      <c r="M13" s="319">
        <v>205.17197993237212</v>
      </c>
      <c r="N13" s="279">
        <v>218012005</v>
      </c>
      <c r="O13" s="320">
        <v>137.16387170191589</v>
      </c>
      <c r="P13" s="623">
        <v>199177187</v>
      </c>
      <c r="Q13" s="624">
        <f t="shared" si="1"/>
        <v>91.360650988004082</v>
      </c>
    </row>
    <row r="14" spans="1:24" s="323" customFormat="1" ht="16.5" customHeight="1" x14ac:dyDescent="0.15">
      <c r="A14" s="324">
        <v>9</v>
      </c>
      <c r="B14" s="325" t="s">
        <v>270</v>
      </c>
      <c r="C14" s="279">
        <v>1119300800</v>
      </c>
      <c r="D14" s="319">
        <v>102.76625857360389</v>
      </c>
      <c r="E14" s="279">
        <v>1155066075</v>
      </c>
      <c r="F14" s="320">
        <v>103.19532291945114</v>
      </c>
      <c r="G14" s="273">
        <v>1146203210</v>
      </c>
      <c r="H14" s="620">
        <f t="shared" si="0"/>
        <v>99.232696276704345</v>
      </c>
      <c r="I14" s="321"/>
      <c r="J14" s="332">
        <v>9</v>
      </c>
      <c r="K14" s="333" t="s">
        <v>293</v>
      </c>
      <c r="L14" s="334" t="s">
        <v>39</v>
      </c>
      <c r="M14" s="335" t="s">
        <v>39</v>
      </c>
      <c r="N14" s="295" t="s">
        <v>39</v>
      </c>
      <c r="O14" s="336" t="s">
        <v>39</v>
      </c>
      <c r="P14" s="627" t="s">
        <v>39</v>
      </c>
      <c r="Q14" s="628" t="s">
        <v>39</v>
      </c>
      <c r="R14" s="309"/>
      <c r="S14" s="309"/>
      <c r="T14" s="309"/>
      <c r="U14" s="309"/>
      <c r="V14" s="309"/>
      <c r="W14" s="309"/>
      <c r="X14" s="309"/>
    </row>
    <row r="15" spans="1:24" s="323" customFormat="1" ht="16.5" customHeight="1" x14ac:dyDescent="0.15">
      <c r="A15" s="324">
        <v>10</v>
      </c>
      <c r="B15" s="325" t="s">
        <v>271</v>
      </c>
      <c r="C15" s="279">
        <v>219921936</v>
      </c>
      <c r="D15" s="319">
        <v>346.68006083368095</v>
      </c>
      <c r="E15" s="279">
        <v>335947203</v>
      </c>
      <c r="F15" s="320">
        <v>152.75747799892051</v>
      </c>
      <c r="G15" s="273">
        <v>287284780</v>
      </c>
      <c r="H15" s="620">
        <f t="shared" si="0"/>
        <v>85.514859904935719</v>
      </c>
      <c r="I15" s="321"/>
      <c r="J15" s="337"/>
      <c r="K15" s="337"/>
      <c r="L15" s="842"/>
      <c r="M15" s="842"/>
      <c r="N15" s="338"/>
      <c r="O15" s="338"/>
      <c r="P15" s="842" t="s">
        <v>749</v>
      </c>
      <c r="Q15" s="842"/>
      <c r="R15" s="309"/>
      <c r="S15" s="309"/>
      <c r="T15" s="309"/>
      <c r="U15" s="309"/>
      <c r="V15" s="309"/>
      <c r="W15" s="309"/>
      <c r="X15" s="309"/>
    </row>
    <row r="16" spans="1:24" s="323" customFormat="1" ht="16.5" customHeight="1" x14ac:dyDescent="0.15">
      <c r="A16" s="324">
        <v>11</v>
      </c>
      <c r="B16" s="325" t="s">
        <v>272</v>
      </c>
      <c r="C16" s="279">
        <v>467408</v>
      </c>
      <c r="D16" s="319">
        <v>19.697006729906153</v>
      </c>
      <c r="E16" s="279">
        <v>390300</v>
      </c>
      <c r="F16" s="320">
        <v>83.503063704515114</v>
      </c>
      <c r="G16" s="273">
        <v>815925</v>
      </c>
      <c r="H16" s="620">
        <f t="shared" si="0"/>
        <v>209.05073020753267</v>
      </c>
      <c r="I16" s="321"/>
      <c r="J16" s="310"/>
      <c r="K16" s="310"/>
      <c r="L16" s="310"/>
      <c r="M16" s="339"/>
      <c r="N16" s="339"/>
      <c r="O16" s="339"/>
      <c r="P16" s="310"/>
      <c r="Q16" s="339"/>
      <c r="R16" s="309"/>
      <c r="S16" s="309"/>
      <c r="T16" s="309"/>
      <c r="U16" s="309"/>
      <c r="V16" s="309"/>
      <c r="W16" s="309"/>
      <c r="X16" s="309"/>
    </row>
    <row r="17" spans="1:17" s="344" customFormat="1" ht="13.5" customHeight="1" x14ac:dyDescent="0.15">
      <c r="A17" s="340">
        <v>12</v>
      </c>
      <c r="B17" s="333" t="s">
        <v>273</v>
      </c>
      <c r="C17" s="295" t="s">
        <v>39</v>
      </c>
      <c r="D17" s="335" t="s">
        <v>39</v>
      </c>
      <c r="E17" s="341" t="s">
        <v>39</v>
      </c>
      <c r="F17" s="342" t="s">
        <v>39</v>
      </c>
      <c r="G17" s="293" t="s">
        <v>39</v>
      </c>
      <c r="H17" s="622" t="s">
        <v>39</v>
      </c>
      <c r="I17" s="310"/>
      <c r="J17" s="310"/>
      <c r="K17" s="310"/>
      <c r="L17" s="310"/>
      <c r="M17" s="339"/>
      <c r="N17" s="339"/>
      <c r="O17" s="339"/>
      <c r="P17" s="343"/>
      <c r="Q17" s="339"/>
    </row>
    <row r="18" spans="1:17" s="344" customFormat="1" ht="13.5" customHeight="1" x14ac:dyDescent="0.15"/>
    <row r="19" spans="1:17" s="344" customFormat="1" x14ac:dyDescent="0.15">
      <c r="A19" s="309"/>
      <c r="B19" s="309"/>
      <c r="C19" s="309"/>
      <c r="D19" s="345"/>
      <c r="E19" s="345"/>
      <c r="F19" s="345"/>
      <c r="G19" s="309"/>
      <c r="H19" s="345"/>
      <c r="I19" s="345"/>
    </row>
  </sheetData>
  <mergeCells count="14">
    <mergeCell ref="L15:M15"/>
    <mergeCell ref="P15:Q15"/>
    <mergeCell ref="A1:H1"/>
    <mergeCell ref="J1:K1"/>
    <mergeCell ref="A3:B4"/>
    <mergeCell ref="C3:D3"/>
    <mergeCell ref="E3:F3"/>
    <mergeCell ref="G3:H3"/>
    <mergeCell ref="J3:K4"/>
    <mergeCell ref="L3:M3"/>
    <mergeCell ref="N3:O3"/>
    <mergeCell ref="P3:Q3"/>
    <mergeCell ref="A5:B5"/>
    <mergeCell ref="J5:K5"/>
  </mergeCells>
  <phoneticPr fontId="3"/>
  <pageMargins left="0.31496062992125984" right="0.27559055118110237" top="0.98425196850393704" bottom="0.98425196850393704" header="0.51181102362204722" footer="0.51181102362204722"/>
  <pageSetup paperSize="9" orientation="portrait" r:id="rId1"/>
  <headerFooter alignWithMargins="0"/>
  <colBreaks count="1" manualBreakCount="1">
    <brk id="9" max="16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F638-44BF-4682-AE75-C9A355A68C87}">
  <sheetPr>
    <tabColor rgb="FF00B050"/>
  </sheetPr>
  <dimension ref="A1:H25"/>
  <sheetViews>
    <sheetView showGridLines="0" zoomScaleNormal="100" zoomScaleSheetLayoutView="100" workbookViewId="0">
      <selection activeCell="C37" sqref="C37"/>
    </sheetView>
  </sheetViews>
  <sheetFormatPr defaultRowHeight="13.5" x14ac:dyDescent="0.15"/>
  <cols>
    <col min="1" max="1" width="2.5" style="19" customWidth="1"/>
    <col min="2" max="8" width="12.625" style="19" customWidth="1"/>
    <col min="9" max="16384" width="9" style="19"/>
  </cols>
  <sheetData>
    <row r="1" spans="1:8" ht="18.75" x14ac:dyDescent="0.15">
      <c r="A1" s="861" t="s">
        <v>750</v>
      </c>
      <c r="B1" s="861"/>
      <c r="C1" s="861"/>
      <c r="D1" s="861"/>
      <c r="E1" s="861"/>
      <c r="F1" s="861"/>
      <c r="G1" s="861"/>
      <c r="H1" s="861"/>
    </row>
    <row r="2" spans="1:8" ht="18" customHeight="1" x14ac:dyDescent="0.15">
      <c r="A2" s="18" t="s">
        <v>367</v>
      </c>
      <c r="B2" s="18"/>
      <c r="C2" s="32"/>
      <c r="D2" s="32"/>
      <c r="E2" s="32"/>
      <c r="F2" s="32"/>
      <c r="G2" s="32"/>
      <c r="H2" s="32" t="s">
        <v>379</v>
      </c>
    </row>
    <row r="3" spans="1:8" ht="16.5" customHeight="1" x14ac:dyDescent="0.15">
      <c r="A3" s="862" t="s">
        <v>294</v>
      </c>
      <c r="B3" s="863"/>
      <c r="C3" s="866" t="s">
        <v>279</v>
      </c>
      <c r="D3" s="867"/>
      <c r="E3" s="868" t="s">
        <v>295</v>
      </c>
      <c r="F3" s="868"/>
      <c r="G3" s="869" t="s">
        <v>738</v>
      </c>
      <c r="H3" s="870"/>
    </row>
    <row r="4" spans="1:8" ht="16.5" customHeight="1" x14ac:dyDescent="0.15">
      <c r="A4" s="864"/>
      <c r="B4" s="865"/>
      <c r="C4" s="346" t="s">
        <v>247</v>
      </c>
      <c r="D4" s="347" t="s">
        <v>248</v>
      </c>
      <c r="E4" s="347" t="s">
        <v>247</v>
      </c>
      <c r="F4" s="348" t="s">
        <v>248</v>
      </c>
      <c r="G4" s="349" t="s">
        <v>247</v>
      </c>
      <c r="H4" s="350" t="s">
        <v>248</v>
      </c>
    </row>
    <row r="5" spans="1:8" s="1" customFormat="1" ht="16.5" customHeight="1" x14ac:dyDescent="0.15">
      <c r="A5" s="816" t="s">
        <v>297</v>
      </c>
      <c r="B5" s="871"/>
      <c r="C5" s="352">
        <v>432212000</v>
      </c>
      <c r="D5" s="353">
        <v>432243052</v>
      </c>
      <c r="E5" s="354">
        <v>467363000</v>
      </c>
      <c r="F5" s="355">
        <v>470438242</v>
      </c>
      <c r="G5" s="356">
        <f>SUM(G6:G14)</f>
        <v>301442000</v>
      </c>
      <c r="H5" s="357">
        <f>SUM(H6:H14)</f>
        <v>299624270</v>
      </c>
    </row>
    <row r="6" spans="1:8" s="1" customFormat="1" ht="24" x14ac:dyDescent="0.15">
      <c r="A6" s="236">
        <v>1</v>
      </c>
      <c r="B6" s="358" t="s">
        <v>377</v>
      </c>
      <c r="C6" s="352" t="s">
        <v>39</v>
      </c>
      <c r="D6" s="353" t="s">
        <v>39</v>
      </c>
      <c r="E6" s="354" t="s">
        <v>39</v>
      </c>
      <c r="F6" s="355" t="s">
        <v>39</v>
      </c>
      <c r="G6" s="355" t="s">
        <v>39</v>
      </c>
      <c r="H6" s="357" t="s">
        <v>39</v>
      </c>
    </row>
    <row r="7" spans="1:8" s="1" customFormat="1" ht="16.5" customHeight="1" x14ac:dyDescent="0.15">
      <c r="A7" s="236">
        <v>2</v>
      </c>
      <c r="B7" s="351" t="s">
        <v>266</v>
      </c>
      <c r="C7" s="352" t="s">
        <v>39</v>
      </c>
      <c r="D7" s="353" t="s">
        <v>39</v>
      </c>
      <c r="E7" s="354" t="s">
        <v>39</v>
      </c>
      <c r="F7" s="355" t="s">
        <v>39</v>
      </c>
      <c r="G7" s="355" t="s">
        <v>39</v>
      </c>
      <c r="H7" s="357" t="s">
        <v>39</v>
      </c>
    </row>
    <row r="8" spans="1:8" s="1" customFormat="1" ht="16.5" customHeight="1" x14ac:dyDescent="0.15">
      <c r="A8" s="236">
        <v>3</v>
      </c>
      <c r="B8" s="351" t="s">
        <v>267</v>
      </c>
      <c r="C8" s="352" t="s">
        <v>39</v>
      </c>
      <c r="D8" s="353" t="s">
        <v>39</v>
      </c>
      <c r="E8" s="354" t="s">
        <v>39</v>
      </c>
      <c r="F8" s="355" t="s">
        <v>39</v>
      </c>
      <c r="G8" s="355" t="s">
        <v>39</v>
      </c>
      <c r="H8" s="357" t="s">
        <v>39</v>
      </c>
    </row>
    <row r="9" spans="1:8" s="1" customFormat="1" ht="16.5" customHeight="1" x14ac:dyDescent="0.15">
      <c r="A9" s="236">
        <v>4</v>
      </c>
      <c r="B9" s="351" t="s">
        <v>268</v>
      </c>
      <c r="C9" s="352">
        <v>1000</v>
      </c>
      <c r="D9" s="353">
        <v>980</v>
      </c>
      <c r="E9" s="354">
        <v>1000</v>
      </c>
      <c r="F9" s="355">
        <v>0</v>
      </c>
      <c r="G9" s="355" t="s">
        <v>39</v>
      </c>
      <c r="H9" s="357" t="s">
        <v>39</v>
      </c>
    </row>
    <row r="10" spans="1:8" s="1" customFormat="1" ht="16.5" customHeight="1" x14ac:dyDescent="0.15">
      <c r="A10" s="236">
        <v>5</v>
      </c>
      <c r="B10" s="351" t="s">
        <v>270</v>
      </c>
      <c r="C10" s="352">
        <v>424096000</v>
      </c>
      <c r="D10" s="353">
        <v>424106528</v>
      </c>
      <c r="E10" s="354">
        <v>322864000</v>
      </c>
      <c r="F10" s="355">
        <v>322863000</v>
      </c>
      <c r="G10" s="355">
        <v>285468000</v>
      </c>
      <c r="H10" s="357">
        <v>285467481</v>
      </c>
    </row>
    <row r="11" spans="1:8" s="1" customFormat="1" ht="16.5" customHeight="1" x14ac:dyDescent="0.15">
      <c r="A11" s="236">
        <v>6</v>
      </c>
      <c r="B11" s="351" t="s">
        <v>271</v>
      </c>
      <c r="C11" s="352">
        <v>8113000</v>
      </c>
      <c r="D11" s="353">
        <v>8112044</v>
      </c>
      <c r="E11" s="354">
        <v>106216000</v>
      </c>
      <c r="F11" s="355">
        <v>106215722</v>
      </c>
      <c r="G11" s="355">
        <f>5217000+7282000</f>
        <v>12499000</v>
      </c>
      <c r="H11" s="357">
        <f>5216183+7282000</f>
        <v>12498183</v>
      </c>
    </row>
    <row r="12" spans="1:8" s="1" customFormat="1" ht="16.5" customHeight="1" x14ac:dyDescent="0.15">
      <c r="A12" s="236">
        <v>7</v>
      </c>
      <c r="B12" s="351" t="s">
        <v>272</v>
      </c>
      <c r="C12" s="352">
        <v>2000</v>
      </c>
      <c r="D12" s="353">
        <v>23500</v>
      </c>
      <c r="E12" s="354">
        <v>565000</v>
      </c>
      <c r="F12" s="355">
        <v>542569</v>
      </c>
      <c r="G12" s="355">
        <v>33000</v>
      </c>
      <c r="H12" s="357">
        <v>38546</v>
      </c>
    </row>
    <row r="13" spans="1:8" s="1" customFormat="1" ht="32.25" customHeight="1" x14ac:dyDescent="0.15">
      <c r="A13" s="236">
        <v>9</v>
      </c>
      <c r="B13" s="351" t="s">
        <v>751</v>
      </c>
      <c r="C13" s="352" t="s">
        <v>39</v>
      </c>
      <c r="D13" s="353" t="s">
        <v>39</v>
      </c>
      <c r="E13" s="354">
        <v>1000</v>
      </c>
      <c r="F13" s="355">
        <v>0</v>
      </c>
      <c r="G13" s="355">
        <v>1000</v>
      </c>
      <c r="H13" s="357">
        <v>0</v>
      </c>
    </row>
    <row r="14" spans="1:8" s="1" customFormat="1" ht="16.5" customHeight="1" x14ac:dyDescent="0.15">
      <c r="A14" s="206">
        <v>10</v>
      </c>
      <c r="B14" s="359" t="s">
        <v>752</v>
      </c>
      <c r="C14" s="360" t="s">
        <v>39</v>
      </c>
      <c r="D14" s="361" t="s">
        <v>39</v>
      </c>
      <c r="E14" s="362">
        <v>37716000</v>
      </c>
      <c r="F14" s="363">
        <v>40816951</v>
      </c>
      <c r="G14" s="363">
        <v>3441000</v>
      </c>
      <c r="H14" s="629">
        <f>1630640-10580</f>
        <v>1620060</v>
      </c>
    </row>
    <row r="15" spans="1:8" ht="13.5" customHeight="1" x14ac:dyDescent="0.15">
      <c r="A15" s="90"/>
      <c r="B15" s="118"/>
      <c r="C15" s="364"/>
      <c r="D15" s="365"/>
      <c r="E15" s="365"/>
      <c r="F15" s="365"/>
      <c r="G15" s="364"/>
      <c r="H15" s="365"/>
    </row>
    <row r="16" spans="1:8" ht="13.5" customHeight="1" x14ac:dyDescent="0.15">
      <c r="A16" s="18" t="s">
        <v>378</v>
      </c>
      <c r="B16" s="18"/>
      <c r="C16" s="32"/>
      <c r="D16" s="32"/>
      <c r="E16" s="32"/>
      <c r="F16" s="32"/>
      <c r="G16" s="32"/>
      <c r="H16" s="32" t="s">
        <v>379</v>
      </c>
    </row>
    <row r="17" spans="1:8" ht="16.5" customHeight="1" x14ac:dyDescent="0.15">
      <c r="A17" s="862" t="s">
        <v>294</v>
      </c>
      <c r="B17" s="863"/>
      <c r="C17" s="866" t="s">
        <v>279</v>
      </c>
      <c r="D17" s="867"/>
      <c r="E17" s="868" t="s">
        <v>295</v>
      </c>
      <c r="F17" s="868"/>
      <c r="G17" s="869" t="s">
        <v>738</v>
      </c>
      <c r="H17" s="870"/>
    </row>
    <row r="18" spans="1:8" ht="16.5" customHeight="1" x14ac:dyDescent="0.15">
      <c r="A18" s="864"/>
      <c r="B18" s="865"/>
      <c r="C18" s="346" t="s">
        <v>247</v>
      </c>
      <c r="D18" s="347" t="s">
        <v>248</v>
      </c>
      <c r="E18" s="347" t="s">
        <v>247</v>
      </c>
      <c r="F18" s="348" t="s">
        <v>248</v>
      </c>
      <c r="G18" s="349" t="s">
        <v>247</v>
      </c>
      <c r="H18" s="350" t="s">
        <v>248</v>
      </c>
    </row>
    <row r="19" spans="1:8" s="1" customFormat="1" ht="16.5" customHeight="1" x14ac:dyDescent="0.15">
      <c r="A19" s="816" t="s">
        <v>297</v>
      </c>
      <c r="B19" s="871"/>
      <c r="C19" s="366">
        <v>432212000</v>
      </c>
      <c r="D19" s="367">
        <v>326027330</v>
      </c>
      <c r="E19" s="368">
        <v>467363000</v>
      </c>
      <c r="F19" s="369">
        <v>457940059</v>
      </c>
      <c r="G19" s="369">
        <f>SUM(G20:G22)</f>
        <v>301442000</v>
      </c>
      <c r="H19" s="371">
        <f>SUM(H20:H22)</f>
        <v>299624270</v>
      </c>
    </row>
    <row r="20" spans="1:8" s="1" customFormat="1" ht="16.5" customHeight="1" x14ac:dyDescent="0.15">
      <c r="A20" s="287">
        <v>1</v>
      </c>
      <c r="B20" s="59" t="s">
        <v>380</v>
      </c>
      <c r="C20" s="366">
        <v>136269000</v>
      </c>
      <c r="D20" s="367">
        <v>30085133</v>
      </c>
      <c r="E20" s="368">
        <v>136725000</v>
      </c>
      <c r="F20" s="369">
        <v>127302998</v>
      </c>
      <c r="G20" s="369">
        <f>12333000+7282000</f>
        <v>19615000</v>
      </c>
      <c r="H20" s="371">
        <f>10531961+7265500</f>
        <v>17797461</v>
      </c>
    </row>
    <row r="21" spans="1:8" s="1" customFormat="1" ht="16.5" customHeight="1" x14ac:dyDescent="0.15">
      <c r="A21" s="287">
        <v>2</v>
      </c>
      <c r="B21" s="351" t="s">
        <v>291</v>
      </c>
      <c r="C21" s="366">
        <v>295943000</v>
      </c>
      <c r="D21" s="367">
        <v>295942197</v>
      </c>
      <c r="E21" s="368">
        <v>286631000</v>
      </c>
      <c r="F21" s="369">
        <v>286630113</v>
      </c>
      <c r="G21" s="369">
        <v>281827000</v>
      </c>
      <c r="H21" s="371">
        <v>281826809</v>
      </c>
    </row>
    <row r="22" spans="1:8" s="1" customFormat="1" ht="16.5" customHeight="1" x14ac:dyDescent="0.15">
      <c r="A22" s="372">
        <v>3</v>
      </c>
      <c r="B22" s="251" t="s">
        <v>753</v>
      </c>
      <c r="C22" s="373" t="s">
        <v>39</v>
      </c>
      <c r="D22" s="374" t="s">
        <v>39</v>
      </c>
      <c r="E22" s="375">
        <v>44007000</v>
      </c>
      <c r="F22" s="360">
        <v>44006948</v>
      </c>
      <c r="G22" s="381" t="s">
        <v>39</v>
      </c>
      <c r="H22" s="631" t="s">
        <v>39</v>
      </c>
    </row>
    <row r="23" spans="1:8" ht="13.5" customHeight="1" x14ac:dyDescent="0.15">
      <c r="A23" s="18"/>
      <c r="B23" s="18"/>
      <c r="C23" s="860"/>
      <c r="D23" s="860"/>
      <c r="E23" s="113"/>
      <c r="F23" s="113"/>
      <c r="G23" s="860" t="s">
        <v>381</v>
      </c>
      <c r="H23" s="860"/>
    </row>
    <row r="25" spans="1:8" x14ac:dyDescent="0.15">
      <c r="C25" s="376"/>
      <c r="D25" s="376"/>
      <c r="E25" s="376"/>
      <c r="F25" s="376"/>
      <c r="G25" s="376"/>
      <c r="H25" s="376"/>
    </row>
  </sheetData>
  <mergeCells count="13">
    <mergeCell ref="C23:D23"/>
    <mergeCell ref="G23:H23"/>
    <mergeCell ref="A1:H1"/>
    <mergeCell ref="A3:B4"/>
    <mergeCell ref="C3:D3"/>
    <mergeCell ref="E3:F3"/>
    <mergeCell ref="G3:H3"/>
    <mergeCell ref="A5:B5"/>
    <mergeCell ref="A17:B18"/>
    <mergeCell ref="C17:D17"/>
    <mergeCell ref="E17:F17"/>
    <mergeCell ref="G17:H17"/>
    <mergeCell ref="A19:B19"/>
  </mergeCells>
  <phoneticPr fontId="3"/>
  <pageMargins left="0.78740157480314965" right="0.78740157480314965" top="1.1811023622047245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4111-2354-423B-96EE-807C1DA75A6E}">
  <sheetPr>
    <tabColor rgb="FF00B050"/>
  </sheetPr>
  <dimension ref="A1:H24"/>
  <sheetViews>
    <sheetView showGridLines="0" zoomScaleNormal="100" zoomScaleSheetLayoutView="100" workbookViewId="0">
      <selection activeCell="G17" sqref="G17"/>
    </sheetView>
  </sheetViews>
  <sheetFormatPr defaultRowHeight="13.5" x14ac:dyDescent="0.15"/>
  <cols>
    <col min="1" max="1" width="2.125" customWidth="1"/>
    <col min="2" max="8" width="12.625" customWidth="1"/>
  </cols>
  <sheetData>
    <row r="1" spans="1:8" ht="18.75" x14ac:dyDescent="0.15">
      <c r="A1" s="861" t="s">
        <v>382</v>
      </c>
      <c r="B1" s="861"/>
      <c r="C1" s="861"/>
      <c r="D1" s="861"/>
      <c r="E1" s="861"/>
      <c r="F1" s="861"/>
      <c r="G1" s="861"/>
      <c r="H1" s="861"/>
    </row>
    <row r="2" spans="1:8" ht="18" customHeight="1" x14ac:dyDescent="0.15">
      <c r="A2" s="18" t="s">
        <v>367</v>
      </c>
      <c r="B2" s="18"/>
      <c r="C2" s="19"/>
      <c r="D2" s="32"/>
      <c r="E2" s="32"/>
      <c r="F2" s="32"/>
      <c r="G2" s="19"/>
      <c r="H2" s="32" t="s">
        <v>379</v>
      </c>
    </row>
    <row r="3" spans="1:8" ht="16.5" customHeight="1" x14ac:dyDescent="0.15">
      <c r="A3" s="862" t="s">
        <v>294</v>
      </c>
      <c r="B3" s="863"/>
      <c r="C3" s="873" t="s">
        <v>383</v>
      </c>
      <c r="D3" s="874"/>
      <c r="E3" s="875" t="s">
        <v>754</v>
      </c>
      <c r="F3" s="875"/>
      <c r="G3" s="876" t="s">
        <v>821</v>
      </c>
      <c r="H3" s="877"/>
    </row>
    <row r="4" spans="1:8" ht="16.5" customHeight="1" x14ac:dyDescent="0.15">
      <c r="A4" s="864"/>
      <c r="B4" s="865"/>
      <c r="C4" s="346" t="s">
        <v>247</v>
      </c>
      <c r="D4" s="347" t="s">
        <v>248</v>
      </c>
      <c r="E4" s="348" t="s">
        <v>247</v>
      </c>
      <c r="F4" s="349" t="s">
        <v>248</v>
      </c>
      <c r="G4" s="349" t="s">
        <v>247</v>
      </c>
      <c r="H4" s="350" t="s">
        <v>248</v>
      </c>
    </row>
    <row r="5" spans="1:8" ht="16.5" customHeight="1" x14ac:dyDescent="0.15">
      <c r="A5" s="816" t="s">
        <v>297</v>
      </c>
      <c r="B5" s="872"/>
      <c r="C5" s="352">
        <v>406157000</v>
      </c>
      <c r="D5" s="353">
        <v>406153329</v>
      </c>
      <c r="E5" s="354">
        <v>307374000</v>
      </c>
      <c r="F5" s="355">
        <v>304549640</v>
      </c>
      <c r="G5" s="356">
        <f>SUM(G6:G13)</f>
        <v>383184000</v>
      </c>
      <c r="H5" s="357">
        <f>SUM(H6:H13)</f>
        <v>385435363</v>
      </c>
    </row>
    <row r="6" spans="1:8" s="181" customFormat="1" ht="24" x14ac:dyDescent="0.15">
      <c r="A6" s="236">
        <v>1</v>
      </c>
      <c r="B6" s="358" t="s">
        <v>377</v>
      </c>
      <c r="C6" s="352" t="s">
        <v>39</v>
      </c>
      <c r="D6" s="353" t="s">
        <v>39</v>
      </c>
      <c r="E6" s="354" t="s">
        <v>39</v>
      </c>
      <c r="F6" s="355" t="s">
        <v>39</v>
      </c>
      <c r="G6" s="355" t="s">
        <v>39</v>
      </c>
      <c r="H6" s="357" t="s">
        <v>39</v>
      </c>
    </row>
    <row r="7" spans="1:8" ht="16.5" customHeight="1" x14ac:dyDescent="0.15">
      <c r="A7" s="236">
        <v>2</v>
      </c>
      <c r="B7" s="351" t="s">
        <v>266</v>
      </c>
      <c r="C7" s="352" t="s">
        <v>39</v>
      </c>
      <c r="D7" s="353" t="s">
        <v>39</v>
      </c>
      <c r="E7" s="354" t="s">
        <v>39</v>
      </c>
      <c r="F7" s="355" t="s">
        <v>39</v>
      </c>
      <c r="G7" s="355" t="s">
        <v>39</v>
      </c>
      <c r="H7" s="357" t="s">
        <v>39</v>
      </c>
    </row>
    <row r="8" spans="1:8" ht="16.5" customHeight="1" x14ac:dyDescent="0.15">
      <c r="A8" s="236">
        <v>3</v>
      </c>
      <c r="B8" s="351" t="s">
        <v>267</v>
      </c>
      <c r="C8" s="352">
        <v>13500000</v>
      </c>
      <c r="D8" s="353">
        <v>13500000</v>
      </c>
      <c r="E8" s="354">
        <v>25200000</v>
      </c>
      <c r="F8" s="355">
        <v>22680000</v>
      </c>
      <c r="G8" s="355">
        <v>29790000</v>
      </c>
      <c r="H8" s="357">
        <v>29790000</v>
      </c>
    </row>
    <row r="9" spans="1:8" ht="16.5" customHeight="1" x14ac:dyDescent="0.15">
      <c r="A9" s="236">
        <v>4</v>
      </c>
      <c r="B9" s="351" t="s">
        <v>270</v>
      </c>
      <c r="C9" s="352">
        <v>272939000</v>
      </c>
      <c r="D9" s="353">
        <v>272939000</v>
      </c>
      <c r="E9" s="354">
        <v>166225000</v>
      </c>
      <c r="F9" s="354">
        <v>166224000</v>
      </c>
      <c r="G9" s="355">
        <v>278652000</v>
      </c>
      <c r="H9" s="357">
        <v>278652000</v>
      </c>
    </row>
    <row r="10" spans="1:8" ht="16.5" customHeight="1" x14ac:dyDescent="0.15">
      <c r="A10" s="287">
        <v>5</v>
      </c>
      <c r="B10" s="351" t="s">
        <v>271</v>
      </c>
      <c r="C10" s="352">
        <v>78561000</v>
      </c>
      <c r="D10" s="353">
        <v>78560336</v>
      </c>
      <c r="E10" s="354">
        <v>47272000</v>
      </c>
      <c r="F10" s="354">
        <v>47271076</v>
      </c>
      <c r="G10" s="355">
        <v>13535000</v>
      </c>
      <c r="H10" s="357">
        <v>13534610</v>
      </c>
    </row>
    <row r="11" spans="1:8" ht="16.5" customHeight="1" x14ac:dyDescent="0.15">
      <c r="A11" s="287">
        <v>6</v>
      </c>
      <c r="B11" s="351" t="s">
        <v>272</v>
      </c>
      <c r="C11" s="352">
        <v>39856000</v>
      </c>
      <c r="D11" s="377">
        <v>39853992</v>
      </c>
      <c r="E11" s="378">
        <v>36176000</v>
      </c>
      <c r="F11" s="379">
        <v>36174545</v>
      </c>
      <c r="G11" s="355">
        <v>22002000</v>
      </c>
      <c r="H11" s="630">
        <v>29254540</v>
      </c>
    </row>
    <row r="12" spans="1:8" ht="16.5" customHeight="1" x14ac:dyDescent="0.15">
      <c r="A12" s="287">
        <v>7</v>
      </c>
      <c r="B12" s="351" t="s">
        <v>273</v>
      </c>
      <c r="C12" s="380">
        <v>1300000</v>
      </c>
      <c r="D12" s="377">
        <v>1300000</v>
      </c>
      <c r="E12" s="378">
        <v>32500000</v>
      </c>
      <c r="F12" s="379">
        <v>32200000</v>
      </c>
      <c r="G12" s="379">
        <v>39200000</v>
      </c>
      <c r="H12" s="630">
        <v>34200000</v>
      </c>
    </row>
    <row r="13" spans="1:8" ht="16.5" customHeight="1" x14ac:dyDescent="0.15">
      <c r="A13" s="372">
        <v>8</v>
      </c>
      <c r="B13" s="359" t="s">
        <v>268</v>
      </c>
      <c r="C13" s="373">
        <v>1000</v>
      </c>
      <c r="D13" s="374">
        <v>1</v>
      </c>
      <c r="E13" s="375">
        <v>1000</v>
      </c>
      <c r="F13" s="381">
        <v>19</v>
      </c>
      <c r="G13" s="381">
        <v>5000</v>
      </c>
      <c r="H13" s="631">
        <v>4213</v>
      </c>
    </row>
    <row r="14" spans="1:8" x14ac:dyDescent="0.15">
      <c r="A14" s="19"/>
      <c r="B14" s="19"/>
      <c r="C14" s="382"/>
      <c r="D14" s="382"/>
      <c r="E14" s="382"/>
      <c r="F14" s="382"/>
      <c r="G14" s="382"/>
      <c r="H14" s="382"/>
    </row>
    <row r="15" spans="1:8" x14ac:dyDescent="0.15">
      <c r="A15" s="18" t="s">
        <v>378</v>
      </c>
      <c r="B15" s="18"/>
      <c r="C15" s="32"/>
      <c r="D15" s="32"/>
      <c r="E15" s="32"/>
      <c r="F15" s="32"/>
      <c r="G15" s="32"/>
      <c r="H15" s="32" t="s">
        <v>379</v>
      </c>
    </row>
    <row r="16" spans="1:8" ht="16.5" customHeight="1" x14ac:dyDescent="0.15">
      <c r="A16" s="862" t="s">
        <v>294</v>
      </c>
      <c r="B16" s="863"/>
      <c r="C16" s="873" t="s">
        <v>383</v>
      </c>
      <c r="D16" s="874"/>
      <c r="E16" s="875" t="s">
        <v>754</v>
      </c>
      <c r="F16" s="875"/>
      <c r="G16" s="876" t="s">
        <v>821</v>
      </c>
      <c r="H16" s="877"/>
    </row>
    <row r="17" spans="1:8" ht="16.5" customHeight="1" x14ac:dyDescent="0.15">
      <c r="A17" s="864"/>
      <c r="B17" s="865"/>
      <c r="C17" s="346" t="s">
        <v>247</v>
      </c>
      <c r="D17" s="347" t="s">
        <v>248</v>
      </c>
      <c r="E17" s="347" t="s">
        <v>247</v>
      </c>
      <c r="F17" s="348" t="s">
        <v>248</v>
      </c>
      <c r="G17" s="349" t="s">
        <v>247</v>
      </c>
      <c r="H17" s="350" t="s">
        <v>248</v>
      </c>
    </row>
    <row r="18" spans="1:8" ht="16.5" customHeight="1" x14ac:dyDescent="0.15">
      <c r="A18" s="816" t="s">
        <v>297</v>
      </c>
      <c r="B18" s="872"/>
      <c r="C18" s="366">
        <v>406157000</v>
      </c>
      <c r="D18" s="367">
        <v>358882253</v>
      </c>
      <c r="E18" s="367">
        <v>307374000</v>
      </c>
      <c r="F18" s="368">
        <v>291015030</v>
      </c>
      <c r="G18" s="369">
        <f>SUM(G19:G21)</f>
        <v>383184000</v>
      </c>
      <c r="H18" s="371">
        <f>SUM(H19:H21)</f>
        <v>363245310</v>
      </c>
    </row>
    <row r="19" spans="1:8" ht="16.5" customHeight="1" x14ac:dyDescent="0.15">
      <c r="A19" s="287">
        <v>1</v>
      </c>
      <c r="B19" s="383" t="s">
        <v>380</v>
      </c>
      <c r="C19" s="366">
        <v>289600000</v>
      </c>
      <c r="D19" s="367">
        <v>242336945</v>
      </c>
      <c r="E19" s="367">
        <v>190595000</v>
      </c>
      <c r="F19" s="368">
        <v>174237370</v>
      </c>
      <c r="G19" s="369">
        <v>264745000</v>
      </c>
      <c r="H19" s="371">
        <v>244852889</v>
      </c>
    </row>
    <row r="20" spans="1:8" ht="16.5" customHeight="1" x14ac:dyDescent="0.15">
      <c r="A20" s="287">
        <v>2</v>
      </c>
      <c r="B20" s="351" t="s">
        <v>291</v>
      </c>
      <c r="C20" s="380">
        <v>116557000</v>
      </c>
      <c r="D20" s="377">
        <v>116545308</v>
      </c>
      <c r="E20" s="377">
        <v>116779000</v>
      </c>
      <c r="F20" s="378">
        <v>116777660</v>
      </c>
      <c r="G20" s="369">
        <v>118439000</v>
      </c>
      <c r="H20" s="371">
        <v>118392421</v>
      </c>
    </row>
    <row r="21" spans="1:8" ht="16.5" customHeight="1" x14ac:dyDescent="0.15">
      <c r="A21" s="372">
        <v>3</v>
      </c>
      <c r="B21" s="384" t="s">
        <v>365</v>
      </c>
      <c r="C21" s="385" t="s">
        <v>39</v>
      </c>
      <c r="D21" s="374" t="s">
        <v>39</v>
      </c>
      <c r="E21" s="374" t="s">
        <v>39</v>
      </c>
      <c r="F21" s="375" t="s">
        <v>39</v>
      </c>
      <c r="G21" s="381" t="s">
        <v>39</v>
      </c>
      <c r="H21" s="631" t="s">
        <v>39</v>
      </c>
    </row>
    <row r="22" spans="1:8" x14ac:dyDescent="0.15">
      <c r="A22" s="18"/>
      <c r="B22" s="31"/>
      <c r="C22" s="386"/>
      <c r="D22" s="32"/>
      <c r="E22" s="32"/>
      <c r="F22" s="32"/>
      <c r="G22" s="386"/>
      <c r="H22" s="32" t="s">
        <v>381</v>
      </c>
    </row>
    <row r="24" spans="1:8" x14ac:dyDescent="0.15">
      <c r="D24" s="387"/>
      <c r="E24" s="387"/>
      <c r="F24" s="387"/>
      <c r="H24" s="387"/>
    </row>
  </sheetData>
  <mergeCells count="11">
    <mergeCell ref="A16:B17"/>
    <mergeCell ref="C16:D16"/>
    <mergeCell ref="E16:F16"/>
    <mergeCell ref="G16:H16"/>
    <mergeCell ref="A18:B18"/>
    <mergeCell ref="A5:B5"/>
    <mergeCell ref="A1:H1"/>
    <mergeCell ref="A3:B4"/>
    <mergeCell ref="C3:D3"/>
    <mergeCell ref="E3:F3"/>
    <mergeCell ref="G3:H3"/>
  </mergeCells>
  <phoneticPr fontId="3"/>
  <pageMargins left="0.78740157480314965" right="0.78740157480314965" top="1.1811023622047245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9CAF-8451-45D1-BC1B-FFE3970542A4}">
  <sheetPr>
    <tabColor rgb="FF00B050"/>
  </sheetPr>
  <dimension ref="A1:H24"/>
  <sheetViews>
    <sheetView showGridLines="0" zoomScaleNormal="100" zoomScaleSheetLayoutView="100" workbookViewId="0">
      <selection activeCell="J20" sqref="J20"/>
    </sheetView>
  </sheetViews>
  <sheetFormatPr defaultRowHeight="13.5" x14ac:dyDescent="0.15"/>
  <cols>
    <col min="1" max="1" width="2.125" customWidth="1"/>
    <col min="2" max="8" width="12.625" customWidth="1"/>
  </cols>
  <sheetData>
    <row r="1" spans="1:8" ht="18.75" x14ac:dyDescent="0.15">
      <c r="A1" s="861" t="s">
        <v>384</v>
      </c>
      <c r="B1" s="861"/>
      <c r="C1" s="861"/>
      <c r="D1" s="861"/>
      <c r="E1" s="861"/>
      <c r="F1" s="861"/>
      <c r="G1" s="861"/>
      <c r="H1" s="861"/>
    </row>
    <row r="2" spans="1:8" ht="18" customHeight="1" x14ac:dyDescent="0.15">
      <c r="A2" s="18" t="s">
        <v>367</v>
      </c>
      <c r="B2" s="18"/>
      <c r="C2" s="19"/>
      <c r="D2" s="32"/>
      <c r="E2" s="32"/>
      <c r="F2" s="32"/>
      <c r="G2" s="19"/>
      <c r="H2" s="32" t="s">
        <v>379</v>
      </c>
    </row>
    <row r="3" spans="1:8" ht="16.5" customHeight="1" x14ac:dyDescent="0.15">
      <c r="A3" s="862" t="s">
        <v>294</v>
      </c>
      <c r="B3" s="863"/>
      <c r="C3" s="873" t="s">
        <v>383</v>
      </c>
      <c r="D3" s="874"/>
      <c r="E3" s="875" t="s">
        <v>754</v>
      </c>
      <c r="F3" s="875"/>
      <c r="G3" s="876" t="s">
        <v>821</v>
      </c>
      <c r="H3" s="877"/>
    </row>
    <row r="4" spans="1:8" ht="16.5" customHeight="1" x14ac:dyDescent="0.15">
      <c r="A4" s="864"/>
      <c r="B4" s="865"/>
      <c r="C4" s="346" t="s">
        <v>247</v>
      </c>
      <c r="D4" s="347" t="s">
        <v>248</v>
      </c>
      <c r="E4" s="348" t="s">
        <v>247</v>
      </c>
      <c r="F4" s="349" t="s">
        <v>248</v>
      </c>
      <c r="G4" s="349" t="s">
        <v>247</v>
      </c>
      <c r="H4" s="350" t="s">
        <v>248</v>
      </c>
    </row>
    <row r="5" spans="1:8" ht="16.5" customHeight="1" x14ac:dyDescent="0.15">
      <c r="A5" s="816" t="s">
        <v>297</v>
      </c>
      <c r="B5" s="872"/>
      <c r="C5" s="352">
        <v>4258503427</v>
      </c>
      <c r="D5" s="353">
        <v>3602946266</v>
      </c>
      <c r="E5" s="354">
        <v>2878227000</v>
      </c>
      <c r="F5" s="354">
        <v>2694866993</v>
      </c>
      <c r="G5" s="356">
        <f>SUM(G6:G13)</f>
        <v>3244932000</v>
      </c>
      <c r="H5" s="357">
        <f>SUM(H6:H13)</f>
        <v>1623496656</v>
      </c>
    </row>
    <row r="6" spans="1:8" s="181" customFormat="1" x14ac:dyDescent="0.15">
      <c r="A6" s="236">
        <v>1</v>
      </c>
      <c r="B6" s="358" t="s">
        <v>266</v>
      </c>
      <c r="C6" s="352">
        <v>2085071000</v>
      </c>
      <c r="D6" s="353">
        <v>1498413000</v>
      </c>
      <c r="E6" s="354">
        <v>1058646000</v>
      </c>
      <c r="F6" s="354">
        <v>896977000</v>
      </c>
      <c r="G6" s="355">
        <v>1034278000</v>
      </c>
      <c r="H6" s="357">
        <v>710159000</v>
      </c>
    </row>
    <row r="7" spans="1:8" ht="16.5" customHeight="1" x14ac:dyDescent="0.15">
      <c r="A7" s="236">
        <v>2</v>
      </c>
      <c r="B7" s="351" t="s">
        <v>267</v>
      </c>
      <c r="C7" s="352" t="s">
        <v>39</v>
      </c>
      <c r="D7" s="353" t="s">
        <v>39</v>
      </c>
      <c r="E7" s="354" t="s">
        <v>39</v>
      </c>
      <c r="F7" s="354" t="s">
        <v>39</v>
      </c>
      <c r="G7" s="355" t="s">
        <v>39</v>
      </c>
      <c r="H7" s="357" t="s">
        <v>39</v>
      </c>
    </row>
    <row r="8" spans="1:8" ht="16.5" customHeight="1" x14ac:dyDescent="0.15">
      <c r="A8" s="236">
        <v>3</v>
      </c>
      <c r="B8" s="351" t="s">
        <v>268</v>
      </c>
      <c r="C8" s="352">
        <v>102000</v>
      </c>
      <c r="D8" s="353">
        <v>101542</v>
      </c>
      <c r="E8" s="354">
        <v>206000</v>
      </c>
      <c r="F8" s="354">
        <v>205853</v>
      </c>
      <c r="G8" s="355">
        <v>1000</v>
      </c>
      <c r="H8" s="357">
        <v>38053</v>
      </c>
    </row>
    <row r="9" spans="1:8" ht="16.5" customHeight="1" x14ac:dyDescent="0.15">
      <c r="A9" s="236">
        <v>4</v>
      </c>
      <c r="B9" s="351" t="s">
        <v>270</v>
      </c>
      <c r="C9" s="352">
        <v>1807309000</v>
      </c>
      <c r="D9" s="353">
        <v>1797013045</v>
      </c>
      <c r="E9" s="354">
        <v>1045077000</v>
      </c>
      <c r="F9" s="354">
        <v>1040089030</v>
      </c>
      <c r="G9" s="355">
        <v>154829000</v>
      </c>
      <c r="H9" s="357">
        <v>150140184</v>
      </c>
    </row>
    <row r="10" spans="1:8" ht="16.5" customHeight="1" x14ac:dyDescent="0.15">
      <c r="A10" s="287">
        <v>5</v>
      </c>
      <c r="B10" s="351" t="s">
        <v>271</v>
      </c>
      <c r="C10" s="352">
        <v>163987427</v>
      </c>
      <c r="D10" s="353">
        <v>163986704</v>
      </c>
      <c r="E10" s="354">
        <v>667064000</v>
      </c>
      <c r="F10" s="354">
        <v>667063135</v>
      </c>
      <c r="G10" s="355">
        <v>442428000</v>
      </c>
      <c r="H10" s="357">
        <v>442427443</v>
      </c>
    </row>
    <row r="11" spans="1:8" ht="16.5" customHeight="1" x14ac:dyDescent="0.15">
      <c r="A11" s="287">
        <v>6</v>
      </c>
      <c r="B11" s="351" t="s">
        <v>272</v>
      </c>
      <c r="C11" s="352">
        <v>2000</v>
      </c>
      <c r="D11" s="353">
        <v>0</v>
      </c>
      <c r="E11" s="354">
        <v>2000</v>
      </c>
      <c r="F11" s="354">
        <v>0</v>
      </c>
      <c r="G11" s="355">
        <v>1064265000</v>
      </c>
      <c r="H11" s="630">
        <v>0</v>
      </c>
    </row>
    <row r="12" spans="1:8" ht="16.5" customHeight="1" x14ac:dyDescent="0.15">
      <c r="A12" s="287">
        <v>7</v>
      </c>
      <c r="B12" s="351" t="s">
        <v>273</v>
      </c>
      <c r="C12" s="352">
        <v>201100000</v>
      </c>
      <c r="D12" s="353">
        <v>142500000</v>
      </c>
      <c r="E12" s="354">
        <v>106300000</v>
      </c>
      <c r="F12" s="354">
        <v>89600000</v>
      </c>
      <c r="G12" s="355">
        <v>548200000</v>
      </c>
      <c r="H12" s="630">
        <v>319800000</v>
      </c>
    </row>
    <row r="13" spans="1:8" ht="24" x14ac:dyDescent="0.15">
      <c r="A13" s="372">
        <v>8</v>
      </c>
      <c r="B13" s="388" t="s">
        <v>377</v>
      </c>
      <c r="C13" s="373">
        <v>932000</v>
      </c>
      <c r="D13" s="374">
        <v>931975</v>
      </c>
      <c r="E13" s="375">
        <v>932000</v>
      </c>
      <c r="F13" s="375">
        <v>931975</v>
      </c>
      <c r="G13" s="381">
        <v>931000</v>
      </c>
      <c r="H13" s="631">
        <v>931976</v>
      </c>
    </row>
    <row r="14" spans="1:8" x14ac:dyDescent="0.15">
      <c r="A14" s="19"/>
      <c r="B14" s="19"/>
      <c r="C14" s="382"/>
      <c r="D14" s="382"/>
      <c r="E14" s="382"/>
      <c r="F14" s="382"/>
      <c r="G14" s="382"/>
      <c r="H14" s="382"/>
    </row>
    <row r="15" spans="1:8" x14ac:dyDescent="0.15">
      <c r="A15" s="18" t="s">
        <v>378</v>
      </c>
      <c r="B15" s="18"/>
      <c r="C15" s="32"/>
      <c r="D15" s="32"/>
      <c r="E15" s="32"/>
      <c r="F15" s="32"/>
      <c r="G15" s="32"/>
      <c r="H15" s="32" t="s">
        <v>379</v>
      </c>
    </row>
    <row r="16" spans="1:8" ht="16.5" customHeight="1" x14ac:dyDescent="0.15">
      <c r="A16" s="862" t="s">
        <v>294</v>
      </c>
      <c r="B16" s="863"/>
      <c r="C16" s="873" t="s">
        <v>383</v>
      </c>
      <c r="D16" s="874"/>
      <c r="E16" s="875" t="s">
        <v>754</v>
      </c>
      <c r="F16" s="875"/>
      <c r="G16" s="876" t="s">
        <v>821</v>
      </c>
      <c r="H16" s="877"/>
    </row>
    <row r="17" spans="1:8" ht="16.5" customHeight="1" x14ac:dyDescent="0.15">
      <c r="A17" s="864"/>
      <c r="B17" s="865"/>
      <c r="C17" s="346" t="s">
        <v>247</v>
      </c>
      <c r="D17" s="347" t="s">
        <v>248</v>
      </c>
      <c r="E17" s="347" t="s">
        <v>247</v>
      </c>
      <c r="F17" s="348" t="s">
        <v>248</v>
      </c>
      <c r="G17" s="349" t="s">
        <v>247</v>
      </c>
      <c r="H17" s="350" t="s">
        <v>248</v>
      </c>
    </row>
    <row r="18" spans="1:8" ht="16.5" customHeight="1" x14ac:dyDescent="0.15">
      <c r="A18" s="816" t="s">
        <v>297</v>
      </c>
      <c r="B18" s="872"/>
      <c r="C18" s="380">
        <v>4258503427</v>
      </c>
      <c r="D18" s="377">
        <v>2935883131</v>
      </c>
      <c r="E18" s="378">
        <v>2878227000</v>
      </c>
      <c r="F18" s="378">
        <v>2252439550</v>
      </c>
      <c r="G18" s="370">
        <f>SUM(G19:G21)</f>
        <v>3244932000</v>
      </c>
      <c r="H18" s="371">
        <f>SUM(H19:H21)</f>
        <v>1605359936</v>
      </c>
    </row>
    <row r="19" spans="1:8" ht="16.5" customHeight="1" x14ac:dyDescent="0.15">
      <c r="A19" s="287">
        <v>1</v>
      </c>
      <c r="B19" s="383" t="s">
        <v>380</v>
      </c>
      <c r="C19" s="380">
        <v>4257841427</v>
      </c>
      <c r="D19" s="377">
        <v>2935221131</v>
      </c>
      <c r="E19" s="378">
        <v>2876252000</v>
      </c>
      <c r="F19" s="378">
        <v>2250464911</v>
      </c>
      <c r="G19" s="369">
        <v>3240656000</v>
      </c>
      <c r="H19" s="371">
        <v>1601084573</v>
      </c>
    </row>
    <row r="20" spans="1:8" ht="16.5" customHeight="1" x14ac:dyDescent="0.15">
      <c r="A20" s="287">
        <v>2</v>
      </c>
      <c r="B20" s="351" t="s">
        <v>291</v>
      </c>
      <c r="C20" s="380">
        <v>662000</v>
      </c>
      <c r="D20" s="377">
        <v>662000</v>
      </c>
      <c r="E20" s="378">
        <v>1975000</v>
      </c>
      <c r="F20" s="378">
        <v>1974639</v>
      </c>
      <c r="G20" s="379">
        <v>4276000</v>
      </c>
      <c r="H20" s="630">
        <v>4275363</v>
      </c>
    </row>
    <row r="21" spans="1:8" ht="16.5" customHeight="1" x14ac:dyDescent="0.15">
      <c r="A21" s="372">
        <v>3</v>
      </c>
      <c r="B21" s="384" t="s">
        <v>365</v>
      </c>
      <c r="C21" s="385" t="s">
        <v>39</v>
      </c>
      <c r="D21" s="374" t="s">
        <v>39</v>
      </c>
      <c r="E21" s="374" t="s">
        <v>39</v>
      </c>
      <c r="F21" s="375" t="s">
        <v>39</v>
      </c>
      <c r="G21" s="381" t="s">
        <v>39</v>
      </c>
      <c r="H21" s="631" t="s">
        <v>39</v>
      </c>
    </row>
    <row r="22" spans="1:8" x14ac:dyDescent="0.15">
      <c r="A22" s="18"/>
      <c r="B22" s="31"/>
      <c r="C22" s="386"/>
      <c r="D22" s="32"/>
      <c r="E22" s="32"/>
      <c r="F22" s="32"/>
      <c r="G22" s="386"/>
      <c r="H22" s="32" t="s">
        <v>381</v>
      </c>
    </row>
    <row r="24" spans="1:8" x14ac:dyDescent="0.15">
      <c r="D24" s="387"/>
      <c r="E24" s="387"/>
      <c r="F24" s="387"/>
      <c r="H24" s="387"/>
    </row>
  </sheetData>
  <mergeCells count="11">
    <mergeCell ref="A16:B17"/>
    <mergeCell ref="C16:D16"/>
    <mergeCell ref="E16:F16"/>
    <mergeCell ref="G16:H16"/>
    <mergeCell ref="A18:B18"/>
    <mergeCell ref="A5:B5"/>
    <mergeCell ref="A1:H1"/>
    <mergeCell ref="A3:B4"/>
    <mergeCell ref="C3:D3"/>
    <mergeCell ref="E3:F3"/>
    <mergeCell ref="G3:H3"/>
  </mergeCells>
  <phoneticPr fontId="3"/>
  <pageMargins left="0.78740157480314965" right="0.78740157480314965" top="1.1811023622047245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8676-288F-40FA-9087-6BC7987C7BED}">
  <sheetPr>
    <tabColor rgb="FF00B050"/>
    <pageSetUpPr fitToPage="1"/>
  </sheetPr>
  <dimension ref="A1:H42"/>
  <sheetViews>
    <sheetView showGridLines="0" zoomScaleNormal="100" zoomScaleSheetLayoutView="100" workbookViewId="0">
      <selection activeCell="G14" sqref="G14"/>
    </sheetView>
  </sheetViews>
  <sheetFormatPr defaultRowHeight="13.5" x14ac:dyDescent="0.15"/>
  <cols>
    <col min="1" max="1" width="2.125" style="344" customWidth="1"/>
    <col min="2" max="2" width="12.625" style="344" customWidth="1"/>
    <col min="3" max="8" width="14.5" style="344" customWidth="1"/>
    <col min="9" max="14" width="9" style="344"/>
    <col min="15" max="15" width="14.375" style="344" customWidth="1"/>
    <col min="16" max="16384" width="9" style="344"/>
  </cols>
  <sheetData>
    <row r="1" spans="1:8" s="389" customFormat="1" ht="21" x14ac:dyDescent="0.15">
      <c r="A1" s="880" t="s">
        <v>755</v>
      </c>
      <c r="B1" s="880"/>
      <c r="C1" s="880"/>
      <c r="D1" s="880"/>
      <c r="E1" s="880"/>
      <c r="F1" s="880"/>
      <c r="G1" s="880"/>
      <c r="H1" s="880"/>
    </row>
    <row r="2" spans="1:8" s="389" customFormat="1" ht="18" customHeight="1" x14ac:dyDescent="0.15">
      <c r="A2" s="389" t="s">
        <v>756</v>
      </c>
      <c r="C2" s="390"/>
      <c r="D2" s="390"/>
      <c r="E2" s="390"/>
      <c r="F2" s="390"/>
      <c r="G2" s="390"/>
      <c r="H2" s="391" t="s">
        <v>379</v>
      </c>
    </row>
    <row r="3" spans="1:8" s="389" customFormat="1" ht="21" customHeight="1" x14ac:dyDescent="0.15">
      <c r="A3" s="881" t="s">
        <v>385</v>
      </c>
      <c r="B3" s="882"/>
      <c r="C3" s="885" t="s">
        <v>279</v>
      </c>
      <c r="D3" s="886"/>
      <c r="E3" s="881" t="s">
        <v>295</v>
      </c>
      <c r="F3" s="882"/>
      <c r="G3" s="887" t="s">
        <v>738</v>
      </c>
      <c r="H3" s="882"/>
    </row>
    <row r="4" spans="1:8" s="389" customFormat="1" ht="21" customHeight="1" x14ac:dyDescent="0.15">
      <c r="A4" s="883"/>
      <c r="B4" s="884"/>
      <c r="C4" s="392" t="s">
        <v>247</v>
      </c>
      <c r="D4" s="393" t="s">
        <v>248</v>
      </c>
      <c r="E4" s="392" t="s">
        <v>247</v>
      </c>
      <c r="F4" s="394" t="s">
        <v>248</v>
      </c>
      <c r="G4" s="395" t="s">
        <v>247</v>
      </c>
      <c r="H4" s="393" t="s">
        <v>248</v>
      </c>
    </row>
    <row r="5" spans="1:8" s="389" customFormat="1" ht="21" customHeight="1" x14ac:dyDescent="0.15">
      <c r="A5" s="878" t="s">
        <v>386</v>
      </c>
      <c r="B5" s="879"/>
      <c r="C5" s="396">
        <v>2257465000</v>
      </c>
      <c r="D5" s="397">
        <v>2270100908</v>
      </c>
      <c r="E5" s="396">
        <v>2272638000</v>
      </c>
      <c r="F5" s="398">
        <v>2330850322</v>
      </c>
      <c r="G5" s="474">
        <v>2303612000</v>
      </c>
      <c r="H5" s="397">
        <v>2313493397</v>
      </c>
    </row>
    <row r="6" spans="1:8" s="389" customFormat="1" ht="21" customHeight="1" x14ac:dyDescent="0.15">
      <c r="A6" s="399"/>
      <c r="B6" s="400" t="s">
        <v>387</v>
      </c>
      <c r="C6" s="401">
        <v>2109917000</v>
      </c>
      <c r="D6" s="402">
        <v>2137406877</v>
      </c>
      <c r="E6" s="401">
        <v>2149643000</v>
      </c>
      <c r="F6" s="403">
        <v>2213681879</v>
      </c>
      <c r="G6" s="461">
        <v>2170950000</v>
      </c>
      <c r="H6" s="402">
        <v>2191659275</v>
      </c>
    </row>
    <row r="7" spans="1:8" s="389" customFormat="1" ht="21" customHeight="1" x14ac:dyDescent="0.15">
      <c r="A7" s="399"/>
      <c r="B7" s="400" t="s">
        <v>388</v>
      </c>
      <c r="C7" s="401">
        <v>142174000</v>
      </c>
      <c r="D7" s="402">
        <v>118145070</v>
      </c>
      <c r="E7" s="401">
        <v>117681000</v>
      </c>
      <c r="F7" s="403">
        <v>111596418</v>
      </c>
      <c r="G7" s="461">
        <v>132661000</v>
      </c>
      <c r="H7" s="402">
        <v>120321617</v>
      </c>
    </row>
    <row r="8" spans="1:8" s="389" customFormat="1" ht="21" customHeight="1" x14ac:dyDescent="0.15">
      <c r="A8" s="404"/>
      <c r="B8" s="405" t="s">
        <v>389</v>
      </c>
      <c r="C8" s="406">
        <v>5374000</v>
      </c>
      <c r="D8" s="407">
        <v>14548961</v>
      </c>
      <c r="E8" s="406">
        <v>5314000</v>
      </c>
      <c r="F8" s="408">
        <v>5572025</v>
      </c>
      <c r="G8" s="462">
        <v>1000</v>
      </c>
      <c r="H8" s="407">
        <v>1512505</v>
      </c>
    </row>
    <row r="9" spans="1:8" s="389" customFormat="1" ht="14.25" customHeight="1" x14ac:dyDescent="0.15">
      <c r="B9" s="409" t="s">
        <v>757</v>
      </c>
      <c r="C9" s="410"/>
      <c r="D9" s="410"/>
      <c r="E9" s="410"/>
      <c r="F9" s="410"/>
      <c r="G9" s="410"/>
      <c r="H9" s="411" t="s">
        <v>390</v>
      </c>
    </row>
    <row r="10" spans="1:8" s="389" customFormat="1" ht="6.75" customHeight="1" x14ac:dyDescent="0.15">
      <c r="C10" s="410"/>
      <c r="D10" s="410"/>
      <c r="E10" s="410"/>
      <c r="F10" s="410"/>
      <c r="G10" s="410"/>
      <c r="H10" s="410"/>
    </row>
    <row r="11" spans="1:8" s="389" customFormat="1" ht="18" customHeight="1" x14ac:dyDescent="0.15">
      <c r="A11" s="412" t="s">
        <v>758</v>
      </c>
      <c r="B11" s="413"/>
      <c r="D11" s="390"/>
      <c r="E11" s="390"/>
      <c r="F11" s="390"/>
      <c r="H11" s="391" t="s">
        <v>379</v>
      </c>
    </row>
    <row r="12" spans="1:8" s="389" customFormat="1" ht="21" customHeight="1" x14ac:dyDescent="0.15">
      <c r="A12" s="881" t="s">
        <v>385</v>
      </c>
      <c r="B12" s="882"/>
      <c r="C12" s="881" t="s">
        <v>279</v>
      </c>
      <c r="D12" s="882"/>
      <c r="E12" s="881" t="s">
        <v>295</v>
      </c>
      <c r="F12" s="882"/>
      <c r="G12" s="887" t="s">
        <v>738</v>
      </c>
      <c r="H12" s="882"/>
    </row>
    <row r="13" spans="1:8" s="389" customFormat="1" ht="21" customHeight="1" x14ac:dyDescent="0.15">
      <c r="A13" s="883"/>
      <c r="B13" s="884"/>
      <c r="C13" s="392" t="s">
        <v>247</v>
      </c>
      <c r="D13" s="393" t="s">
        <v>248</v>
      </c>
      <c r="E13" s="392" t="s">
        <v>247</v>
      </c>
      <c r="F13" s="394" t="s">
        <v>248</v>
      </c>
      <c r="G13" s="395" t="s">
        <v>247</v>
      </c>
      <c r="H13" s="393" t="s">
        <v>248</v>
      </c>
    </row>
    <row r="14" spans="1:8" s="389" customFormat="1" ht="21" customHeight="1" x14ac:dyDescent="0.15">
      <c r="A14" s="889" t="s">
        <v>391</v>
      </c>
      <c r="B14" s="890"/>
      <c r="C14" s="414">
        <v>2194925600</v>
      </c>
      <c r="D14" s="415">
        <v>2093293467</v>
      </c>
      <c r="E14" s="414">
        <v>2229275000</v>
      </c>
      <c r="F14" s="416">
        <v>2110636229</v>
      </c>
      <c r="G14" s="450">
        <v>2382820000</v>
      </c>
      <c r="H14" s="415">
        <v>2216500090</v>
      </c>
    </row>
    <row r="15" spans="1:8" s="389" customFormat="1" ht="21" customHeight="1" x14ac:dyDescent="0.15">
      <c r="A15" s="399"/>
      <c r="B15" s="400" t="s">
        <v>392</v>
      </c>
      <c r="C15" s="401">
        <v>2132418600</v>
      </c>
      <c r="D15" s="402">
        <v>2060582990</v>
      </c>
      <c r="E15" s="401">
        <v>2194826000</v>
      </c>
      <c r="F15" s="403">
        <v>2103846830</v>
      </c>
      <c r="G15" s="461">
        <v>2345460000</v>
      </c>
      <c r="H15" s="402">
        <v>2209124420</v>
      </c>
    </row>
    <row r="16" spans="1:8" s="389" customFormat="1" ht="21" customHeight="1" x14ac:dyDescent="0.15">
      <c r="A16" s="399"/>
      <c r="B16" s="400" t="s">
        <v>393</v>
      </c>
      <c r="C16" s="401">
        <v>7681000</v>
      </c>
      <c r="D16" s="402">
        <v>7679190</v>
      </c>
      <c r="E16" s="401">
        <v>3062000</v>
      </c>
      <c r="F16" s="403">
        <v>3058979</v>
      </c>
      <c r="G16" s="461">
        <v>2500000</v>
      </c>
      <c r="H16" s="402">
        <v>2497080</v>
      </c>
    </row>
    <row r="17" spans="1:8" s="389" customFormat="1" ht="21" customHeight="1" x14ac:dyDescent="0.15">
      <c r="A17" s="399"/>
      <c r="B17" s="400" t="s">
        <v>394</v>
      </c>
      <c r="C17" s="401">
        <v>28766000</v>
      </c>
      <c r="D17" s="402">
        <v>25031287</v>
      </c>
      <c r="E17" s="401">
        <v>3055000</v>
      </c>
      <c r="F17" s="403">
        <v>3730420</v>
      </c>
      <c r="G17" s="461">
        <v>5860000</v>
      </c>
      <c r="H17" s="402">
        <v>4878590</v>
      </c>
    </row>
    <row r="18" spans="1:8" s="389" customFormat="1" ht="20.25" customHeight="1" x14ac:dyDescent="0.15">
      <c r="A18" s="404"/>
      <c r="B18" s="405" t="s">
        <v>293</v>
      </c>
      <c r="C18" s="406">
        <v>26060000</v>
      </c>
      <c r="D18" s="417">
        <v>0</v>
      </c>
      <c r="E18" s="418">
        <v>28332000</v>
      </c>
      <c r="F18" s="419">
        <v>0</v>
      </c>
      <c r="G18" s="462">
        <v>29000000</v>
      </c>
      <c r="H18" s="417">
        <v>0</v>
      </c>
    </row>
    <row r="19" spans="1:8" s="389" customFormat="1" ht="14.25" customHeight="1" x14ac:dyDescent="0.15">
      <c r="B19" s="409" t="s">
        <v>757</v>
      </c>
      <c r="C19" s="420"/>
      <c r="D19" s="420"/>
      <c r="E19" s="420"/>
      <c r="F19" s="420"/>
      <c r="G19" s="420"/>
      <c r="H19" s="411" t="s">
        <v>390</v>
      </c>
    </row>
    <row r="20" spans="1:8" s="389" customFormat="1" ht="6.75" customHeight="1" x14ac:dyDescent="0.15">
      <c r="C20" s="420"/>
      <c r="D20" s="420"/>
      <c r="E20" s="420"/>
      <c r="F20" s="420"/>
      <c r="G20" s="420"/>
      <c r="H20" s="420"/>
    </row>
    <row r="21" spans="1:8" s="389" customFormat="1" ht="18" customHeight="1" x14ac:dyDescent="0.15">
      <c r="A21" s="412" t="s">
        <v>759</v>
      </c>
      <c r="B21" s="412"/>
      <c r="D21" s="390"/>
      <c r="E21" s="390"/>
      <c r="F21" s="390"/>
      <c r="H21" s="391" t="s">
        <v>379</v>
      </c>
    </row>
    <row r="22" spans="1:8" s="389" customFormat="1" ht="24" customHeight="1" x14ac:dyDescent="0.15">
      <c r="A22" s="881" t="s">
        <v>385</v>
      </c>
      <c r="B22" s="891"/>
      <c r="C22" s="881" t="s">
        <v>279</v>
      </c>
      <c r="D22" s="882"/>
      <c r="E22" s="881" t="s">
        <v>295</v>
      </c>
      <c r="F22" s="882"/>
      <c r="G22" s="887" t="s">
        <v>738</v>
      </c>
      <c r="H22" s="882"/>
    </row>
    <row r="23" spans="1:8" s="389" customFormat="1" ht="24" customHeight="1" x14ac:dyDescent="0.15">
      <c r="A23" s="883"/>
      <c r="B23" s="892"/>
      <c r="C23" s="392" t="s">
        <v>247</v>
      </c>
      <c r="D23" s="393" t="s">
        <v>248</v>
      </c>
      <c r="E23" s="392" t="s">
        <v>247</v>
      </c>
      <c r="F23" s="394" t="s">
        <v>248</v>
      </c>
      <c r="G23" s="395" t="s">
        <v>247</v>
      </c>
      <c r="H23" s="393" t="s">
        <v>248</v>
      </c>
    </row>
    <row r="24" spans="1:8" s="389" customFormat="1" ht="24" customHeight="1" x14ac:dyDescent="0.15">
      <c r="A24" s="878" t="s">
        <v>395</v>
      </c>
      <c r="B24" s="888"/>
      <c r="C24" s="396">
        <v>229349000</v>
      </c>
      <c r="D24" s="397">
        <v>191933453</v>
      </c>
      <c r="E24" s="396">
        <v>153956000</v>
      </c>
      <c r="F24" s="398">
        <v>135614690</v>
      </c>
      <c r="G24" s="474">
        <v>224239000</v>
      </c>
      <c r="H24" s="397">
        <v>95725205</v>
      </c>
    </row>
    <row r="25" spans="1:8" s="389" customFormat="1" ht="24" customHeight="1" x14ac:dyDescent="0.15">
      <c r="A25" s="421"/>
      <c r="B25" s="422" t="s">
        <v>396</v>
      </c>
      <c r="C25" s="414" t="s">
        <v>39</v>
      </c>
      <c r="D25" s="423" t="s">
        <v>39</v>
      </c>
      <c r="E25" s="414" t="s">
        <v>760</v>
      </c>
      <c r="F25" s="416" t="s">
        <v>39</v>
      </c>
      <c r="G25" s="632" t="s">
        <v>39</v>
      </c>
      <c r="H25" s="633" t="s">
        <v>39</v>
      </c>
    </row>
    <row r="26" spans="1:8" s="389" customFormat="1" ht="23.25" customHeight="1" x14ac:dyDescent="0.15">
      <c r="A26" s="421"/>
      <c r="B26" s="424" t="s">
        <v>397</v>
      </c>
      <c r="C26" s="401">
        <v>102488000</v>
      </c>
      <c r="D26" s="402">
        <v>79015000</v>
      </c>
      <c r="E26" s="401">
        <v>120673000</v>
      </c>
      <c r="F26" s="403">
        <v>120673000</v>
      </c>
      <c r="G26" s="461">
        <v>188980000</v>
      </c>
      <c r="H26" s="402">
        <v>75500000</v>
      </c>
    </row>
    <row r="27" spans="1:8" s="389" customFormat="1" ht="27.75" customHeight="1" x14ac:dyDescent="0.15">
      <c r="A27" s="425"/>
      <c r="B27" s="426" t="s">
        <v>398</v>
      </c>
      <c r="C27" s="414">
        <v>100108000</v>
      </c>
      <c r="D27" s="423">
        <v>100048453</v>
      </c>
      <c r="E27" s="414">
        <v>865000</v>
      </c>
      <c r="F27" s="416">
        <v>1059690</v>
      </c>
      <c r="G27" s="450">
        <v>1186000</v>
      </c>
      <c r="H27" s="423">
        <v>1690205</v>
      </c>
    </row>
    <row r="28" spans="1:8" s="389" customFormat="1" ht="27.75" customHeight="1" x14ac:dyDescent="0.15">
      <c r="A28" s="399"/>
      <c r="B28" s="426" t="s">
        <v>399</v>
      </c>
      <c r="C28" s="427">
        <v>26752000</v>
      </c>
      <c r="D28" s="428">
        <v>12870000</v>
      </c>
      <c r="E28" s="427">
        <v>32417000</v>
      </c>
      <c r="F28" s="429">
        <v>13882000</v>
      </c>
      <c r="G28" s="634">
        <v>34072000</v>
      </c>
      <c r="H28" s="440">
        <v>18535000</v>
      </c>
    </row>
    <row r="29" spans="1:8" s="389" customFormat="1" ht="24" customHeight="1" x14ac:dyDescent="0.15">
      <c r="A29" s="404"/>
      <c r="B29" s="430" t="s">
        <v>761</v>
      </c>
      <c r="C29" s="431">
        <v>1000</v>
      </c>
      <c r="D29" s="417">
        <v>0</v>
      </c>
      <c r="E29" s="431">
        <v>1000</v>
      </c>
      <c r="F29" s="432">
        <v>0</v>
      </c>
      <c r="G29" s="472">
        <v>1000</v>
      </c>
      <c r="H29" s="417">
        <v>0</v>
      </c>
    </row>
    <row r="30" spans="1:8" s="389" customFormat="1" ht="14.25" customHeight="1" x14ac:dyDescent="0.15">
      <c r="B30" s="433" t="s">
        <v>757</v>
      </c>
      <c r="C30" s="434"/>
      <c r="D30" s="434"/>
      <c r="E30" s="434"/>
      <c r="F30" s="434"/>
      <c r="G30" s="434"/>
      <c r="H30" s="435" t="s">
        <v>390</v>
      </c>
    </row>
    <row r="31" spans="1:8" s="389" customFormat="1" ht="6.75" customHeight="1" x14ac:dyDescent="0.15">
      <c r="B31" s="413"/>
      <c r="C31" s="434"/>
      <c r="D31" s="434"/>
      <c r="E31" s="434"/>
      <c r="F31" s="434"/>
      <c r="G31" s="434"/>
      <c r="H31" s="434"/>
    </row>
    <row r="32" spans="1:8" s="389" customFormat="1" ht="18" customHeight="1" x14ac:dyDescent="0.15">
      <c r="A32" s="412" t="s">
        <v>762</v>
      </c>
      <c r="B32" s="412"/>
      <c r="D32" s="390"/>
      <c r="E32" s="390"/>
      <c r="F32" s="390"/>
      <c r="H32" s="391" t="s">
        <v>400</v>
      </c>
    </row>
    <row r="33" spans="1:8" s="389" customFormat="1" ht="24" customHeight="1" x14ac:dyDescent="0.15">
      <c r="A33" s="881" t="s">
        <v>385</v>
      </c>
      <c r="B33" s="891"/>
      <c r="C33" s="881" t="s">
        <v>279</v>
      </c>
      <c r="D33" s="882"/>
      <c r="E33" s="881" t="s">
        <v>295</v>
      </c>
      <c r="F33" s="882"/>
      <c r="G33" s="887" t="s">
        <v>738</v>
      </c>
      <c r="H33" s="882"/>
    </row>
    <row r="34" spans="1:8" s="389" customFormat="1" ht="24" customHeight="1" x14ac:dyDescent="0.15">
      <c r="A34" s="883"/>
      <c r="B34" s="892"/>
      <c r="C34" s="392" t="s">
        <v>247</v>
      </c>
      <c r="D34" s="393" t="s">
        <v>248</v>
      </c>
      <c r="E34" s="392" t="s">
        <v>247</v>
      </c>
      <c r="F34" s="394" t="s">
        <v>248</v>
      </c>
      <c r="G34" s="395" t="s">
        <v>247</v>
      </c>
      <c r="H34" s="393" t="s">
        <v>248</v>
      </c>
    </row>
    <row r="35" spans="1:8" s="389" customFormat="1" ht="24" customHeight="1" x14ac:dyDescent="0.15">
      <c r="A35" s="878" t="s">
        <v>401</v>
      </c>
      <c r="B35" s="888"/>
      <c r="C35" s="396">
        <v>561393900</v>
      </c>
      <c r="D35" s="397">
        <v>348195778</v>
      </c>
      <c r="E35" s="396">
        <v>688869200</v>
      </c>
      <c r="F35" s="398">
        <v>578351155</v>
      </c>
      <c r="G35" s="474">
        <v>806680400</v>
      </c>
      <c r="H35" s="397">
        <v>404660709</v>
      </c>
    </row>
    <row r="36" spans="1:8" s="389" customFormat="1" ht="24" customHeight="1" x14ac:dyDescent="0.15">
      <c r="A36" s="399"/>
      <c r="B36" s="424" t="s">
        <v>402</v>
      </c>
      <c r="C36" s="401">
        <v>524416900</v>
      </c>
      <c r="D36" s="402">
        <v>321220722</v>
      </c>
      <c r="E36" s="401">
        <v>654799200</v>
      </c>
      <c r="F36" s="403">
        <v>554283134</v>
      </c>
      <c r="G36" s="461">
        <v>766125400</v>
      </c>
      <c r="H36" s="402">
        <v>375637071</v>
      </c>
    </row>
    <row r="37" spans="1:8" s="389" customFormat="1" ht="24" customHeight="1" x14ac:dyDescent="0.15">
      <c r="A37" s="421"/>
      <c r="B37" s="436" t="s">
        <v>403</v>
      </c>
      <c r="C37" s="401">
        <v>26976000</v>
      </c>
      <c r="D37" s="402">
        <v>26975056</v>
      </c>
      <c r="E37" s="401">
        <v>24069000</v>
      </c>
      <c r="F37" s="403">
        <v>24068021</v>
      </c>
      <c r="G37" s="461">
        <v>23394000</v>
      </c>
      <c r="H37" s="402">
        <v>23393238</v>
      </c>
    </row>
    <row r="38" spans="1:8" s="389" customFormat="1" ht="24" customHeight="1" x14ac:dyDescent="0.15">
      <c r="A38" s="421"/>
      <c r="B38" s="424" t="s">
        <v>404</v>
      </c>
      <c r="C38" s="437" t="s">
        <v>39</v>
      </c>
      <c r="D38" s="423" t="s">
        <v>39</v>
      </c>
      <c r="E38" s="437" t="s">
        <v>39</v>
      </c>
      <c r="F38" s="438" t="s">
        <v>39</v>
      </c>
      <c r="G38" s="635" t="s">
        <v>39</v>
      </c>
      <c r="H38" s="633" t="s">
        <v>39</v>
      </c>
    </row>
    <row r="39" spans="1:8" s="389" customFormat="1" ht="27.75" customHeight="1" x14ac:dyDescent="0.15">
      <c r="A39" s="425"/>
      <c r="B39" s="439" t="s">
        <v>405</v>
      </c>
      <c r="C39" s="427">
        <v>1000</v>
      </c>
      <c r="D39" s="440">
        <v>0</v>
      </c>
      <c r="E39" s="441">
        <v>1000</v>
      </c>
      <c r="F39" s="442">
        <v>0</v>
      </c>
      <c r="G39" s="634">
        <v>7161000</v>
      </c>
      <c r="H39" s="440">
        <v>5630400</v>
      </c>
    </row>
    <row r="40" spans="1:8" s="389" customFormat="1" ht="24" customHeight="1" x14ac:dyDescent="0.15">
      <c r="A40" s="443"/>
      <c r="B40" s="430" t="s">
        <v>293</v>
      </c>
      <c r="C40" s="406">
        <v>10000000</v>
      </c>
      <c r="D40" s="417">
        <v>0</v>
      </c>
      <c r="E40" s="418">
        <v>10000000</v>
      </c>
      <c r="F40" s="419">
        <v>0</v>
      </c>
      <c r="G40" s="462">
        <v>10000000</v>
      </c>
      <c r="H40" s="417">
        <v>0</v>
      </c>
    </row>
    <row r="41" spans="1:8" s="389" customFormat="1" x14ac:dyDescent="0.15">
      <c r="B41" s="409" t="s">
        <v>757</v>
      </c>
      <c r="C41" s="410"/>
      <c r="D41" s="444"/>
      <c r="E41" s="444"/>
      <c r="F41" s="444"/>
      <c r="G41" s="410"/>
      <c r="H41" s="411" t="s">
        <v>390</v>
      </c>
    </row>
    <row r="42" spans="1:8" x14ac:dyDescent="0.15">
      <c r="B42" s="409"/>
      <c r="D42" s="445"/>
      <c r="E42" s="445"/>
      <c r="F42" s="445"/>
      <c r="H42" s="445"/>
    </row>
  </sheetData>
  <mergeCells count="21">
    <mergeCell ref="A35:B35"/>
    <mergeCell ref="A12:B13"/>
    <mergeCell ref="C12:D12"/>
    <mergeCell ref="E12:F12"/>
    <mergeCell ref="G12:H12"/>
    <mergeCell ref="A14:B14"/>
    <mergeCell ref="A22:B23"/>
    <mergeCell ref="C22:D22"/>
    <mergeCell ref="E22:F22"/>
    <mergeCell ref="G22:H22"/>
    <mergeCell ref="A24:B24"/>
    <mergeCell ref="A33:B34"/>
    <mergeCell ref="C33:D33"/>
    <mergeCell ref="E33:F33"/>
    <mergeCell ref="G33:H33"/>
    <mergeCell ref="A5:B5"/>
    <mergeCell ref="A1:H1"/>
    <mergeCell ref="A3:B4"/>
    <mergeCell ref="C3:D3"/>
    <mergeCell ref="E3:F3"/>
    <mergeCell ref="G3:H3"/>
  </mergeCells>
  <phoneticPr fontId="3"/>
  <pageMargins left="0.59055118110236227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9439-0770-450A-8030-20473B37B73D}">
  <sheetPr>
    <tabColor rgb="FF00B050"/>
  </sheetPr>
  <dimension ref="A1:J46"/>
  <sheetViews>
    <sheetView showGridLines="0" zoomScaleNormal="100" zoomScaleSheetLayoutView="100" workbookViewId="0">
      <selection activeCell="F42" sqref="F42"/>
    </sheetView>
  </sheetViews>
  <sheetFormatPr defaultRowHeight="13.5" x14ac:dyDescent="0.15"/>
  <cols>
    <col min="1" max="1" width="2.125" style="344" customWidth="1"/>
    <col min="2" max="2" width="12.625" style="344" customWidth="1"/>
    <col min="3" max="10" width="14.625" style="344" customWidth="1"/>
    <col min="11" max="16" width="9" style="344"/>
    <col min="17" max="17" width="14.375" style="344" customWidth="1"/>
    <col min="18" max="16384" width="9" style="344"/>
  </cols>
  <sheetData>
    <row r="1" spans="1:10" s="389" customFormat="1" ht="21" x14ac:dyDescent="0.15">
      <c r="A1" s="880" t="s">
        <v>763</v>
      </c>
      <c r="B1" s="880"/>
      <c r="C1" s="880"/>
      <c r="D1" s="880"/>
      <c r="E1" s="880"/>
      <c r="F1" s="880"/>
      <c r="G1" s="880"/>
      <c r="H1" s="880"/>
      <c r="I1" s="446"/>
      <c r="J1" s="446"/>
    </row>
    <row r="2" spans="1:10" s="389" customFormat="1" ht="18" customHeight="1" x14ac:dyDescent="0.15">
      <c r="A2" s="389" t="s">
        <v>756</v>
      </c>
      <c r="E2" s="390"/>
      <c r="F2" s="391"/>
      <c r="G2" s="390"/>
      <c r="H2" s="391" t="s">
        <v>379</v>
      </c>
      <c r="I2" s="390"/>
      <c r="J2" s="391"/>
    </row>
    <row r="3" spans="1:10" s="389" customFormat="1" ht="21" customHeight="1" x14ac:dyDescent="0.15">
      <c r="A3" s="881" t="s">
        <v>385</v>
      </c>
      <c r="B3" s="891"/>
      <c r="C3" s="885" t="s">
        <v>279</v>
      </c>
      <c r="D3" s="886"/>
      <c r="E3" s="894" t="s">
        <v>295</v>
      </c>
      <c r="F3" s="886"/>
      <c r="G3" s="894" t="s">
        <v>738</v>
      </c>
      <c r="H3" s="886"/>
      <c r="I3" s="893"/>
      <c r="J3" s="893"/>
    </row>
    <row r="4" spans="1:10" s="389" customFormat="1" ht="21" customHeight="1" x14ac:dyDescent="0.15">
      <c r="A4" s="883"/>
      <c r="B4" s="892"/>
      <c r="C4" s="392" t="s">
        <v>247</v>
      </c>
      <c r="D4" s="393" t="s">
        <v>248</v>
      </c>
      <c r="E4" s="395" t="s">
        <v>247</v>
      </c>
      <c r="F4" s="393" t="s">
        <v>248</v>
      </c>
      <c r="G4" s="395" t="s">
        <v>247</v>
      </c>
      <c r="H4" s="393" t="s">
        <v>248</v>
      </c>
      <c r="I4" s="447"/>
      <c r="J4" s="447"/>
    </row>
    <row r="5" spans="1:10" s="389" customFormat="1" ht="21" customHeight="1" x14ac:dyDescent="0.15">
      <c r="A5" s="895" t="s">
        <v>764</v>
      </c>
      <c r="B5" s="896"/>
      <c r="C5" s="448">
        <v>1849597000</v>
      </c>
      <c r="D5" s="449">
        <v>1818658314</v>
      </c>
      <c r="E5" s="450">
        <v>1874535000</v>
      </c>
      <c r="F5" s="415">
        <v>1868056118</v>
      </c>
      <c r="G5" s="450">
        <v>2015140000</v>
      </c>
      <c r="H5" s="415">
        <v>1950729944</v>
      </c>
      <c r="I5" s="420"/>
      <c r="J5" s="420"/>
    </row>
    <row r="6" spans="1:10" s="389" customFormat="1" ht="21" customHeight="1" x14ac:dyDescent="0.15">
      <c r="A6" s="399"/>
      <c r="B6" s="424" t="s">
        <v>387</v>
      </c>
      <c r="C6" s="451">
        <v>1093542000</v>
      </c>
      <c r="D6" s="452">
        <v>1087245844</v>
      </c>
      <c r="E6" s="453">
        <v>1105627000</v>
      </c>
      <c r="F6" s="423">
        <v>1112021624</v>
      </c>
      <c r="G6" s="453">
        <v>1163350000</v>
      </c>
      <c r="H6" s="423">
        <v>1166229797</v>
      </c>
      <c r="I6" s="420"/>
      <c r="J6" s="420"/>
    </row>
    <row r="7" spans="1:10" s="389" customFormat="1" ht="21" customHeight="1" x14ac:dyDescent="0.15">
      <c r="A7" s="399"/>
      <c r="B7" s="424" t="s">
        <v>388</v>
      </c>
      <c r="C7" s="451">
        <v>756054000</v>
      </c>
      <c r="D7" s="452">
        <v>731410760</v>
      </c>
      <c r="E7" s="453">
        <v>768746000</v>
      </c>
      <c r="F7" s="423">
        <v>728646669</v>
      </c>
      <c r="G7" s="453">
        <v>851789000</v>
      </c>
      <c r="H7" s="423">
        <v>783690751</v>
      </c>
      <c r="I7" s="420"/>
      <c r="J7" s="420"/>
    </row>
    <row r="8" spans="1:10" s="389" customFormat="1" ht="21" customHeight="1" x14ac:dyDescent="0.15">
      <c r="A8" s="404"/>
      <c r="B8" s="430" t="s">
        <v>389</v>
      </c>
      <c r="C8" s="454">
        <v>1000</v>
      </c>
      <c r="D8" s="455">
        <v>1710</v>
      </c>
      <c r="E8" s="456">
        <v>162000</v>
      </c>
      <c r="F8" s="457">
        <v>27387825</v>
      </c>
      <c r="G8" s="456">
        <v>1000</v>
      </c>
      <c r="H8" s="457">
        <v>809396</v>
      </c>
      <c r="I8" s="420"/>
      <c r="J8" s="420"/>
    </row>
    <row r="9" spans="1:10" s="389" customFormat="1" ht="14.25" customHeight="1" x14ac:dyDescent="0.15">
      <c r="A9" s="409"/>
      <c r="B9" s="409" t="s">
        <v>757</v>
      </c>
      <c r="C9" s="409"/>
      <c r="D9" s="409"/>
      <c r="E9" s="458"/>
      <c r="F9" s="411"/>
      <c r="G9" s="458"/>
      <c r="H9" s="411" t="s">
        <v>390</v>
      </c>
      <c r="I9" s="410"/>
      <c r="J9" s="410"/>
    </row>
    <row r="10" spans="1:10" s="389" customFormat="1" ht="14.25" customHeight="1" x14ac:dyDescent="0.15">
      <c r="A10" s="409"/>
      <c r="B10" s="409" t="s">
        <v>765</v>
      </c>
      <c r="C10" s="409"/>
      <c r="D10" s="409"/>
      <c r="E10" s="458"/>
      <c r="F10" s="411"/>
      <c r="G10" s="458"/>
      <c r="H10" s="411"/>
      <c r="I10" s="410"/>
      <c r="J10" s="410"/>
    </row>
    <row r="11" spans="1:10" s="389" customFormat="1" ht="14.25" customHeight="1" x14ac:dyDescent="0.15">
      <c r="A11" s="409"/>
      <c r="B11" s="409" t="s">
        <v>53</v>
      </c>
      <c r="C11" s="409"/>
      <c r="D11" s="409"/>
      <c r="E11" s="458"/>
      <c r="F11" s="458"/>
      <c r="G11" s="458"/>
      <c r="H11" s="458"/>
      <c r="I11" s="410"/>
      <c r="J11" s="410"/>
    </row>
    <row r="12" spans="1:10" s="389" customFormat="1" ht="6.6" customHeight="1" x14ac:dyDescent="0.15">
      <c r="B12" s="409"/>
      <c r="C12" s="409"/>
      <c r="D12" s="409"/>
      <c r="E12" s="410"/>
      <c r="F12" s="410"/>
      <c r="G12" s="410"/>
      <c r="H12" s="410"/>
      <c r="I12" s="410"/>
      <c r="J12" s="410"/>
    </row>
    <row r="13" spans="1:10" s="389" customFormat="1" ht="18" customHeight="1" x14ac:dyDescent="0.15">
      <c r="A13" s="412" t="s">
        <v>758</v>
      </c>
      <c r="B13" s="413"/>
      <c r="C13" s="413"/>
      <c r="D13" s="413"/>
      <c r="F13" s="391"/>
      <c r="H13" s="391" t="s">
        <v>379</v>
      </c>
      <c r="J13" s="391"/>
    </row>
    <row r="14" spans="1:10" s="389" customFormat="1" ht="21" customHeight="1" x14ac:dyDescent="0.15">
      <c r="A14" s="881" t="s">
        <v>385</v>
      </c>
      <c r="B14" s="891"/>
      <c r="C14" s="885" t="s">
        <v>279</v>
      </c>
      <c r="D14" s="886"/>
      <c r="E14" s="894" t="s">
        <v>295</v>
      </c>
      <c r="F14" s="886"/>
      <c r="G14" s="894" t="s">
        <v>738</v>
      </c>
      <c r="H14" s="886"/>
      <c r="I14" s="893"/>
      <c r="J14" s="893"/>
    </row>
    <row r="15" spans="1:10" s="389" customFormat="1" ht="21" customHeight="1" x14ac:dyDescent="0.15">
      <c r="A15" s="883"/>
      <c r="B15" s="892"/>
      <c r="C15" s="392" t="s">
        <v>247</v>
      </c>
      <c r="D15" s="393" t="s">
        <v>248</v>
      </c>
      <c r="E15" s="395" t="s">
        <v>247</v>
      </c>
      <c r="F15" s="393" t="s">
        <v>248</v>
      </c>
      <c r="G15" s="395" t="s">
        <v>247</v>
      </c>
      <c r="H15" s="393" t="s">
        <v>248</v>
      </c>
      <c r="I15" s="447"/>
      <c r="J15" s="447"/>
    </row>
    <row r="16" spans="1:10" s="389" customFormat="1" ht="21" customHeight="1" x14ac:dyDescent="0.15">
      <c r="A16" s="897" t="s">
        <v>766</v>
      </c>
      <c r="B16" s="898"/>
      <c r="C16" s="448">
        <v>1797641000</v>
      </c>
      <c r="D16" s="459">
        <v>1739896112</v>
      </c>
      <c r="E16" s="450">
        <v>1819376000</v>
      </c>
      <c r="F16" s="415">
        <v>1723217086</v>
      </c>
      <c r="G16" s="450">
        <v>1973925000</v>
      </c>
      <c r="H16" s="415">
        <v>1832200941</v>
      </c>
      <c r="I16" s="460"/>
      <c r="J16" s="460"/>
    </row>
    <row r="17" spans="1:10" s="389" customFormat="1" ht="21" customHeight="1" x14ac:dyDescent="0.15">
      <c r="A17" s="399"/>
      <c r="B17" s="424" t="s">
        <v>392</v>
      </c>
      <c r="C17" s="451">
        <v>1710451000</v>
      </c>
      <c r="D17" s="452">
        <v>1619878895</v>
      </c>
      <c r="E17" s="461">
        <v>1739029000</v>
      </c>
      <c r="F17" s="402">
        <v>1649913201</v>
      </c>
      <c r="G17" s="461">
        <v>1885348000</v>
      </c>
      <c r="H17" s="402">
        <v>1761162969</v>
      </c>
      <c r="I17" s="420"/>
      <c r="J17" s="420"/>
    </row>
    <row r="18" spans="1:10" s="389" customFormat="1" ht="21" customHeight="1" x14ac:dyDescent="0.15">
      <c r="A18" s="399"/>
      <c r="B18" s="424" t="s">
        <v>393</v>
      </c>
      <c r="C18" s="451">
        <v>78690000</v>
      </c>
      <c r="D18" s="452">
        <v>74493023</v>
      </c>
      <c r="E18" s="461">
        <v>74146000</v>
      </c>
      <c r="F18" s="402">
        <v>72782751</v>
      </c>
      <c r="G18" s="461">
        <v>80077000</v>
      </c>
      <c r="H18" s="402">
        <v>70629552</v>
      </c>
      <c r="I18" s="420"/>
      <c r="J18" s="420"/>
    </row>
    <row r="19" spans="1:10" s="389" customFormat="1" ht="21" customHeight="1" x14ac:dyDescent="0.15">
      <c r="A19" s="399"/>
      <c r="B19" s="424" t="s">
        <v>394</v>
      </c>
      <c r="C19" s="451">
        <v>500000</v>
      </c>
      <c r="D19" s="452">
        <v>45524194</v>
      </c>
      <c r="E19" s="461">
        <v>500000</v>
      </c>
      <c r="F19" s="402">
        <v>521134</v>
      </c>
      <c r="G19" s="461">
        <v>500000</v>
      </c>
      <c r="H19" s="402">
        <v>408420</v>
      </c>
      <c r="I19" s="420"/>
      <c r="J19" s="420"/>
    </row>
    <row r="20" spans="1:10" s="389" customFormat="1" ht="20.25" customHeight="1" x14ac:dyDescent="0.15">
      <c r="A20" s="404"/>
      <c r="B20" s="430" t="s">
        <v>293</v>
      </c>
      <c r="C20" s="454">
        <v>8000000</v>
      </c>
      <c r="D20" s="455">
        <v>0</v>
      </c>
      <c r="E20" s="462">
        <v>5701000</v>
      </c>
      <c r="F20" s="417">
        <v>0</v>
      </c>
      <c r="G20" s="462">
        <v>8000000</v>
      </c>
      <c r="H20" s="417">
        <v>0</v>
      </c>
      <c r="I20" s="420"/>
      <c r="J20" s="463"/>
    </row>
    <row r="21" spans="1:10" s="389" customFormat="1" x14ac:dyDescent="0.15">
      <c r="A21" s="409"/>
      <c r="B21" s="409" t="s">
        <v>757</v>
      </c>
      <c r="C21" s="409"/>
      <c r="D21" s="409"/>
      <c r="E21" s="458"/>
      <c r="F21" s="411"/>
      <c r="G21" s="458"/>
      <c r="H21" s="411" t="s">
        <v>390</v>
      </c>
      <c r="I21" s="420"/>
      <c r="J21" s="463"/>
    </row>
    <row r="22" spans="1:10" s="389" customFormat="1" x14ac:dyDescent="0.15">
      <c r="A22" s="409"/>
      <c r="B22" s="409" t="s">
        <v>53</v>
      </c>
      <c r="C22" s="409"/>
      <c r="D22" s="409"/>
      <c r="E22" s="458"/>
      <c r="F22" s="411"/>
      <c r="G22" s="458"/>
      <c r="H22" s="411"/>
      <c r="I22" s="420"/>
      <c r="J22" s="463"/>
    </row>
    <row r="23" spans="1:10" s="389" customFormat="1" x14ac:dyDescent="0.15">
      <c r="A23" s="409"/>
      <c r="B23" s="409"/>
      <c r="C23" s="409"/>
      <c r="D23" s="409"/>
      <c r="E23" s="458"/>
      <c r="F23" s="458"/>
      <c r="G23" s="458"/>
      <c r="H23" s="458"/>
      <c r="I23" s="420"/>
      <c r="J23" s="420"/>
    </row>
    <row r="24" spans="1:10" s="389" customFormat="1" ht="6.75" customHeight="1" x14ac:dyDescent="0.15">
      <c r="E24" s="420"/>
      <c r="F24" s="420"/>
      <c r="G24" s="420"/>
      <c r="H24" s="420"/>
      <c r="I24" s="420"/>
      <c r="J24" s="420"/>
    </row>
    <row r="25" spans="1:10" s="389" customFormat="1" ht="18" customHeight="1" x14ac:dyDescent="0.15">
      <c r="A25" s="412" t="s">
        <v>759</v>
      </c>
      <c r="B25" s="412"/>
      <c r="C25" s="412"/>
      <c r="D25" s="412"/>
      <c r="F25" s="391"/>
      <c r="H25" s="391" t="s">
        <v>379</v>
      </c>
      <c r="J25" s="391"/>
    </row>
    <row r="26" spans="1:10" s="389" customFormat="1" ht="24" customHeight="1" x14ac:dyDescent="0.15">
      <c r="A26" s="881" t="s">
        <v>385</v>
      </c>
      <c r="B26" s="891"/>
      <c r="C26" s="885" t="s">
        <v>279</v>
      </c>
      <c r="D26" s="886"/>
      <c r="E26" s="894" t="s">
        <v>295</v>
      </c>
      <c r="F26" s="886"/>
      <c r="G26" s="894" t="s">
        <v>738</v>
      </c>
      <c r="H26" s="886"/>
      <c r="I26" s="893"/>
      <c r="J26" s="893"/>
    </row>
    <row r="27" spans="1:10" s="389" customFormat="1" ht="24" customHeight="1" x14ac:dyDescent="0.15">
      <c r="A27" s="883"/>
      <c r="B27" s="892"/>
      <c r="C27" s="464" t="s">
        <v>247</v>
      </c>
      <c r="D27" s="393" t="s">
        <v>248</v>
      </c>
      <c r="E27" s="395" t="s">
        <v>247</v>
      </c>
      <c r="F27" s="393" t="s">
        <v>248</v>
      </c>
      <c r="G27" s="395" t="s">
        <v>247</v>
      </c>
      <c r="H27" s="393" t="s">
        <v>248</v>
      </c>
      <c r="I27" s="447"/>
      <c r="J27" s="447"/>
    </row>
    <row r="28" spans="1:10" s="389" customFormat="1" ht="24" customHeight="1" x14ac:dyDescent="0.15">
      <c r="A28" s="878" t="s">
        <v>395</v>
      </c>
      <c r="B28" s="888"/>
      <c r="C28" s="465">
        <v>1377198648</v>
      </c>
      <c r="D28" s="466">
        <v>862427727</v>
      </c>
      <c r="E28" s="450">
        <v>1490125421</v>
      </c>
      <c r="F28" s="415">
        <v>769776218</v>
      </c>
      <c r="G28" s="450">
        <v>1422259607</v>
      </c>
      <c r="H28" s="415">
        <v>693534776</v>
      </c>
      <c r="I28" s="420"/>
      <c r="J28" s="420"/>
    </row>
    <row r="29" spans="1:10" s="389" customFormat="1" ht="24" customHeight="1" x14ac:dyDescent="0.15">
      <c r="A29" s="421"/>
      <c r="B29" s="422" t="s">
        <v>396</v>
      </c>
      <c r="C29" s="465">
        <v>552900000</v>
      </c>
      <c r="D29" s="466">
        <v>338700000</v>
      </c>
      <c r="E29" s="450">
        <v>679700000</v>
      </c>
      <c r="F29" s="423">
        <v>346200000</v>
      </c>
      <c r="G29" s="450">
        <v>589200000</v>
      </c>
      <c r="H29" s="423">
        <v>292800000</v>
      </c>
      <c r="I29" s="460"/>
      <c r="J29" s="463"/>
    </row>
    <row r="30" spans="1:10" s="389" customFormat="1" ht="23.25" customHeight="1" x14ac:dyDescent="0.15">
      <c r="A30" s="421"/>
      <c r="B30" s="424" t="s">
        <v>397</v>
      </c>
      <c r="C30" s="467">
        <v>657047921</v>
      </c>
      <c r="D30" s="468">
        <v>365785500</v>
      </c>
      <c r="E30" s="453">
        <v>777376421</v>
      </c>
      <c r="F30" s="423">
        <v>390527218</v>
      </c>
      <c r="G30" s="453">
        <v>765493607</v>
      </c>
      <c r="H30" s="423">
        <v>333168776</v>
      </c>
      <c r="I30" s="420"/>
      <c r="J30" s="420"/>
    </row>
    <row r="31" spans="1:10" s="389" customFormat="1" ht="27" x14ac:dyDescent="0.15">
      <c r="A31" s="404"/>
      <c r="B31" s="469" t="s">
        <v>767</v>
      </c>
      <c r="C31" s="470">
        <v>167250727</v>
      </c>
      <c r="D31" s="471">
        <v>157942227</v>
      </c>
      <c r="E31" s="472">
        <v>33049000</v>
      </c>
      <c r="F31" s="417">
        <v>33049000</v>
      </c>
      <c r="G31" s="472">
        <v>67566000</v>
      </c>
      <c r="H31" s="417">
        <v>67566000</v>
      </c>
      <c r="I31" s="460"/>
      <c r="J31" s="463"/>
    </row>
    <row r="32" spans="1:10" s="389" customFormat="1" x14ac:dyDescent="0.15">
      <c r="A32" s="409"/>
      <c r="B32" s="409" t="s">
        <v>757</v>
      </c>
      <c r="C32" s="409"/>
      <c r="D32" s="409"/>
      <c r="E32" s="458"/>
      <c r="F32" s="411"/>
      <c r="G32" s="458"/>
      <c r="H32" s="411" t="s">
        <v>390</v>
      </c>
      <c r="I32" s="460"/>
      <c r="J32" s="463"/>
    </row>
    <row r="33" spans="1:10" s="389" customFormat="1" x14ac:dyDescent="0.15">
      <c r="A33" s="409"/>
      <c r="B33" s="409" t="s">
        <v>53</v>
      </c>
      <c r="C33" s="409"/>
      <c r="D33" s="409"/>
      <c r="E33" s="458"/>
      <c r="F33" s="411"/>
      <c r="G33" s="458"/>
      <c r="H33" s="411"/>
      <c r="I33" s="460"/>
      <c r="J33" s="463"/>
    </row>
    <row r="34" spans="1:10" s="389" customFormat="1" ht="14.25" customHeight="1" x14ac:dyDescent="0.15">
      <c r="A34" s="409"/>
      <c r="B34" s="409"/>
      <c r="C34" s="409"/>
      <c r="D34" s="409"/>
      <c r="E34" s="458"/>
      <c r="F34" s="458"/>
      <c r="G34" s="458"/>
      <c r="H34" s="458"/>
      <c r="I34" s="434"/>
      <c r="J34" s="434"/>
    </row>
    <row r="35" spans="1:10" s="389" customFormat="1" ht="6.75" customHeight="1" x14ac:dyDescent="0.15">
      <c r="E35" s="420"/>
      <c r="F35" s="420"/>
      <c r="G35" s="420"/>
      <c r="H35" s="420"/>
      <c r="I35" s="434"/>
      <c r="J35" s="434"/>
    </row>
    <row r="36" spans="1:10" s="389" customFormat="1" ht="18" customHeight="1" x14ac:dyDescent="0.15">
      <c r="A36" s="412" t="s">
        <v>762</v>
      </c>
      <c r="B36" s="412"/>
      <c r="C36" s="412"/>
      <c r="D36" s="412"/>
      <c r="F36" s="391"/>
      <c r="H36" s="391" t="s">
        <v>400</v>
      </c>
      <c r="J36" s="391"/>
    </row>
    <row r="37" spans="1:10" s="389" customFormat="1" ht="24" customHeight="1" x14ac:dyDescent="0.15">
      <c r="A37" s="881" t="s">
        <v>385</v>
      </c>
      <c r="B37" s="882"/>
      <c r="C37" s="885" t="s">
        <v>279</v>
      </c>
      <c r="D37" s="886"/>
      <c r="E37" s="894" t="s">
        <v>295</v>
      </c>
      <c r="F37" s="886"/>
      <c r="G37" s="894" t="s">
        <v>738</v>
      </c>
      <c r="H37" s="886"/>
      <c r="I37" s="893"/>
      <c r="J37" s="893"/>
    </row>
    <row r="38" spans="1:10" s="389" customFormat="1" ht="24" customHeight="1" x14ac:dyDescent="0.15">
      <c r="A38" s="883"/>
      <c r="B38" s="884"/>
      <c r="C38" s="392" t="s">
        <v>247</v>
      </c>
      <c r="D38" s="393" t="s">
        <v>248</v>
      </c>
      <c r="E38" s="395" t="s">
        <v>247</v>
      </c>
      <c r="F38" s="393" t="s">
        <v>248</v>
      </c>
      <c r="G38" s="395" t="s">
        <v>247</v>
      </c>
      <c r="H38" s="393" t="s">
        <v>248</v>
      </c>
      <c r="I38" s="447"/>
      <c r="J38" s="447"/>
    </row>
    <row r="39" spans="1:10" s="389" customFormat="1" ht="24" customHeight="1" x14ac:dyDescent="0.15">
      <c r="A39" s="878" t="s">
        <v>401</v>
      </c>
      <c r="B39" s="879"/>
      <c r="C39" s="473">
        <v>1806673119</v>
      </c>
      <c r="D39" s="466">
        <v>1266554984</v>
      </c>
      <c r="E39" s="474">
        <v>1902322049</v>
      </c>
      <c r="F39" s="397">
        <v>1152231749</v>
      </c>
      <c r="G39" s="474">
        <v>1791208957</v>
      </c>
      <c r="H39" s="397">
        <v>1020508612</v>
      </c>
      <c r="I39" s="420"/>
      <c r="J39" s="420"/>
    </row>
    <row r="40" spans="1:10" s="389" customFormat="1" ht="24" customHeight="1" x14ac:dyDescent="0.15">
      <c r="A40" s="399"/>
      <c r="B40" s="400" t="s">
        <v>402</v>
      </c>
      <c r="C40" s="451">
        <v>1444954119</v>
      </c>
      <c r="D40" s="452">
        <v>904837222</v>
      </c>
      <c r="E40" s="461">
        <v>1559196049</v>
      </c>
      <c r="F40" s="402">
        <v>809107968</v>
      </c>
      <c r="G40" s="461">
        <v>1464867957</v>
      </c>
      <c r="H40" s="402">
        <v>694168778</v>
      </c>
      <c r="I40" s="420"/>
      <c r="J40" s="420"/>
    </row>
    <row r="41" spans="1:10" s="389" customFormat="1" ht="27" x14ac:dyDescent="0.15">
      <c r="A41" s="421"/>
      <c r="B41" s="475" t="s">
        <v>768</v>
      </c>
      <c r="C41" s="476" t="s">
        <v>39</v>
      </c>
      <c r="D41" s="477" t="s">
        <v>39</v>
      </c>
      <c r="E41" s="453" t="s">
        <v>39</v>
      </c>
      <c r="F41" s="423" t="s">
        <v>39</v>
      </c>
      <c r="G41" s="635" t="s">
        <v>39</v>
      </c>
      <c r="H41" s="633" t="s">
        <v>39</v>
      </c>
      <c r="I41" s="420"/>
      <c r="J41" s="420"/>
    </row>
    <row r="42" spans="1:10" s="389" customFormat="1" ht="24" customHeight="1" x14ac:dyDescent="0.15">
      <c r="A42" s="421"/>
      <c r="B42" s="478" t="s">
        <v>403</v>
      </c>
      <c r="C42" s="479">
        <v>361719000</v>
      </c>
      <c r="D42" s="480">
        <v>361717762</v>
      </c>
      <c r="E42" s="461">
        <v>343126000</v>
      </c>
      <c r="F42" s="402">
        <v>343123781</v>
      </c>
      <c r="G42" s="461">
        <v>326341000</v>
      </c>
      <c r="H42" s="402">
        <v>326339834</v>
      </c>
      <c r="I42" s="420"/>
      <c r="J42" s="420"/>
    </row>
    <row r="43" spans="1:10" s="389" customFormat="1" ht="27" x14ac:dyDescent="0.15">
      <c r="A43" s="404"/>
      <c r="B43" s="481" t="s">
        <v>769</v>
      </c>
      <c r="C43" s="482" t="s">
        <v>39</v>
      </c>
      <c r="D43" s="483" t="s">
        <v>39</v>
      </c>
      <c r="E43" s="472" t="s">
        <v>39</v>
      </c>
      <c r="F43" s="417" t="s">
        <v>39</v>
      </c>
      <c r="G43" s="636" t="s">
        <v>39</v>
      </c>
      <c r="H43" s="637" t="s">
        <v>39</v>
      </c>
      <c r="I43" s="463"/>
      <c r="J43" s="463"/>
    </row>
    <row r="44" spans="1:10" s="389" customFormat="1" x14ac:dyDescent="0.15">
      <c r="A44" s="409"/>
      <c r="B44" s="409" t="s">
        <v>757</v>
      </c>
      <c r="C44" s="409"/>
      <c r="D44" s="409"/>
      <c r="E44" s="458"/>
      <c r="F44" s="411"/>
      <c r="G44" s="458"/>
      <c r="H44" s="411" t="s">
        <v>390</v>
      </c>
      <c r="I44" s="463"/>
      <c r="J44" s="463"/>
    </row>
    <row r="45" spans="1:10" s="389" customFormat="1" x14ac:dyDescent="0.15">
      <c r="A45" s="409"/>
      <c r="B45" s="409" t="s">
        <v>406</v>
      </c>
      <c r="C45" s="409"/>
      <c r="D45" s="409"/>
      <c r="E45" s="458"/>
      <c r="F45" s="411"/>
      <c r="G45" s="458"/>
      <c r="H45" s="411"/>
      <c r="I45" s="410"/>
      <c r="J45" s="444"/>
    </row>
    <row r="46" spans="1:10" x14ac:dyDescent="0.15">
      <c r="A46" s="484"/>
      <c r="B46" s="409"/>
      <c r="C46" s="409"/>
      <c r="D46" s="409"/>
      <c r="E46" s="458"/>
      <c r="F46" s="458"/>
      <c r="H46" s="445"/>
      <c r="J46" s="445"/>
    </row>
  </sheetData>
  <mergeCells count="25">
    <mergeCell ref="A39:B39"/>
    <mergeCell ref="A28:B28"/>
    <mergeCell ref="A37:B38"/>
    <mergeCell ref="C37:D37"/>
    <mergeCell ref="E37:F37"/>
    <mergeCell ref="G37:H37"/>
    <mergeCell ref="I37:J37"/>
    <mergeCell ref="A16:B16"/>
    <mergeCell ref="A26:B27"/>
    <mergeCell ref="C26:D26"/>
    <mergeCell ref="E26:F26"/>
    <mergeCell ref="G26:H26"/>
    <mergeCell ref="I26:J26"/>
    <mergeCell ref="I14:J14"/>
    <mergeCell ref="A1:H1"/>
    <mergeCell ref="A3:B4"/>
    <mergeCell ref="C3:D3"/>
    <mergeCell ref="E3:F3"/>
    <mergeCell ref="G3:H3"/>
    <mergeCell ref="I3:J3"/>
    <mergeCell ref="A5:B5"/>
    <mergeCell ref="A14:B15"/>
    <mergeCell ref="C14:D14"/>
    <mergeCell ref="E14:F14"/>
    <mergeCell ref="G14:H14"/>
  </mergeCells>
  <phoneticPr fontId="3"/>
  <pageMargins left="0.59055118110236227" right="0.39370078740157483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6339-ADD8-47B2-A24B-BFDBEA2E2CE1}">
  <sheetPr>
    <tabColor rgb="FF00B050"/>
  </sheetPr>
  <dimension ref="A1:I24"/>
  <sheetViews>
    <sheetView showGridLines="0" zoomScaleNormal="100" zoomScaleSheetLayoutView="100" workbookViewId="0">
      <selection activeCell="J9" sqref="J9"/>
    </sheetView>
  </sheetViews>
  <sheetFormatPr defaultRowHeight="13.5" x14ac:dyDescent="0.15"/>
  <cols>
    <col min="1" max="1" width="3.875" style="19" customWidth="1"/>
    <col min="2" max="2" width="12.625" style="19" customWidth="1"/>
    <col min="3" max="7" width="14.375" style="197" customWidth="1"/>
    <col min="8" max="8" width="10.5" style="19" bestFit="1" customWidth="1"/>
    <col min="9" max="9" width="9.25" style="19" bestFit="1" customWidth="1"/>
    <col min="10" max="16384" width="9" style="19"/>
  </cols>
  <sheetData>
    <row r="1" spans="1:9" ht="21" x14ac:dyDescent="0.15">
      <c r="A1" s="716" t="s">
        <v>770</v>
      </c>
      <c r="B1" s="716"/>
      <c r="C1" s="716"/>
      <c r="D1" s="716"/>
      <c r="E1" s="716"/>
      <c r="F1" s="716"/>
      <c r="G1" s="716"/>
    </row>
    <row r="2" spans="1:9" x14ac:dyDescent="0.15">
      <c r="A2" s="18"/>
      <c r="B2" s="18"/>
      <c r="C2" s="170"/>
      <c r="D2" s="170"/>
      <c r="E2" s="170"/>
      <c r="F2" s="170"/>
      <c r="G2" s="170" t="s">
        <v>771</v>
      </c>
    </row>
    <row r="3" spans="1:9" ht="15.75" customHeight="1" x14ac:dyDescent="0.15">
      <c r="A3" s="899" t="s">
        <v>308</v>
      </c>
      <c r="B3" s="900"/>
      <c r="C3" s="171" t="s">
        <v>277</v>
      </c>
      <c r="D3" s="171" t="s">
        <v>278</v>
      </c>
      <c r="E3" s="171" t="s">
        <v>279</v>
      </c>
      <c r="F3" s="171" t="s">
        <v>295</v>
      </c>
      <c r="G3" s="172" t="s">
        <v>738</v>
      </c>
    </row>
    <row r="4" spans="1:9" s="1" customFormat="1" ht="15.75" customHeight="1" x14ac:dyDescent="0.15">
      <c r="A4" s="901" t="s">
        <v>297</v>
      </c>
      <c r="B4" s="902"/>
      <c r="C4" s="173">
        <v>35216100</v>
      </c>
      <c r="D4" s="173">
        <v>35458812</v>
      </c>
      <c r="E4" s="173">
        <v>35195995</v>
      </c>
      <c r="F4" s="173">
        <v>34081368</v>
      </c>
      <c r="G4" s="174">
        <f>SUM(G5,G19)</f>
        <v>34066433</v>
      </c>
    </row>
    <row r="5" spans="1:9" s="1" customFormat="1" ht="15.75" customHeight="1" x14ac:dyDescent="0.15">
      <c r="A5" s="903" t="s">
        <v>309</v>
      </c>
      <c r="B5" s="904"/>
      <c r="C5" s="175">
        <v>27561112</v>
      </c>
      <c r="D5" s="175">
        <v>28087126</v>
      </c>
      <c r="E5" s="175">
        <v>28113048</v>
      </c>
      <c r="F5" s="175">
        <v>27276849</v>
      </c>
      <c r="G5" s="176">
        <f>SUM(G6:G18)</f>
        <v>27347659</v>
      </c>
    </row>
    <row r="6" spans="1:9" s="1" customFormat="1" ht="12.95" customHeight="1" x14ac:dyDescent="0.15">
      <c r="A6" s="81"/>
      <c r="B6" s="177" t="s">
        <v>310</v>
      </c>
      <c r="C6" s="178">
        <v>3222199</v>
      </c>
      <c r="D6" s="178">
        <v>3542491</v>
      </c>
      <c r="E6" s="178">
        <v>4176149</v>
      </c>
      <c r="F6" s="178">
        <v>4470289</v>
      </c>
      <c r="G6" s="638">
        <v>5418047</v>
      </c>
    </row>
    <row r="7" spans="1:9" s="1" customFormat="1" ht="12.95" customHeight="1" x14ac:dyDescent="0.15">
      <c r="A7" s="81"/>
      <c r="B7" s="179" t="s">
        <v>311</v>
      </c>
      <c r="C7" s="175">
        <v>515137</v>
      </c>
      <c r="D7" s="175">
        <v>470546</v>
      </c>
      <c r="E7" s="175">
        <v>427599</v>
      </c>
      <c r="F7" s="175">
        <v>413963</v>
      </c>
      <c r="G7" s="176">
        <v>399024</v>
      </c>
    </row>
    <row r="8" spans="1:9" s="1" customFormat="1" ht="12.95" customHeight="1" x14ac:dyDescent="0.15">
      <c r="A8" s="81"/>
      <c r="B8" s="179" t="s">
        <v>312</v>
      </c>
      <c r="C8" s="180" t="s">
        <v>39</v>
      </c>
      <c r="D8" s="180" t="s">
        <v>39</v>
      </c>
      <c r="E8" s="180" t="s">
        <v>39</v>
      </c>
      <c r="F8" s="180" t="s">
        <v>39</v>
      </c>
      <c r="G8" s="639" t="s">
        <v>39</v>
      </c>
    </row>
    <row r="9" spans="1:9" s="1" customFormat="1" ht="12.95" customHeight="1" x14ac:dyDescent="0.15">
      <c r="A9" s="81"/>
      <c r="B9" s="179" t="s">
        <v>313</v>
      </c>
      <c r="C9" s="175">
        <v>0</v>
      </c>
      <c r="D9" s="175">
        <v>0</v>
      </c>
      <c r="E9" s="175">
        <v>0</v>
      </c>
      <c r="F9" s="175">
        <v>0</v>
      </c>
      <c r="G9" s="176">
        <v>0</v>
      </c>
      <c r="H9" s="181"/>
    </row>
    <row r="10" spans="1:9" s="1" customFormat="1" ht="12.95" customHeight="1" x14ac:dyDescent="0.15">
      <c r="A10" s="81"/>
      <c r="B10" s="179" t="s">
        <v>314</v>
      </c>
      <c r="C10" s="180" t="s">
        <v>39</v>
      </c>
      <c r="D10" s="180" t="s">
        <v>39</v>
      </c>
      <c r="E10" s="180" t="s">
        <v>39</v>
      </c>
      <c r="F10" s="180" t="s">
        <v>39</v>
      </c>
      <c r="G10" s="639" t="s">
        <v>39</v>
      </c>
    </row>
    <row r="11" spans="1:9" s="1" customFormat="1" ht="12.95" customHeight="1" x14ac:dyDescent="0.15">
      <c r="A11" s="81"/>
      <c r="B11" s="179" t="s">
        <v>315</v>
      </c>
      <c r="C11" s="175">
        <v>0</v>
      </c>
      <c r="D11" s="175">
        <v>0</v>
      </c>
      <c r="E11" s="175">
        <v>0</v>
      </c>
      <c r="F11" s="175">
        <v>0</v>
      </c>
      <c r="G11" s="176">
        <v>0</v>
      </c>
    </row>
    <row r="12" spans="1:9" s="1" customFormat="1" ht="12.95" customHeight="1" x14ac:dyDescent="0.15">
      <c r="A12" s="81"/>
      <c r="B12" s="182" t="s">
        <v>316</v>
      </c>
      <c r="C12" s="175">
        <v>684967</v>
      </c>
      <c r="D12" s="175">
        <v>694275</v>
      </c>
      <c r="E12" s="175">
        <v>847882</v>
      </c>
      <c r="F12" s="175">
        <v>1114887</v>
      </c>
      <c r="G12" s="176">
        <v>1458285</v>
      </c>
      <c r="H12" s="183"/>
      <c r="I12" s="183"/>
    </row>
    <row r="13" spans="1:9" s="1" customFormat="1" ht="12.95" customHeight="1" x14ac:dyDescent="0.15">
      <c r="A13" s="81"/>
      <c r="B13" s="182" t="s">
        <v>317</v>
      </c>
      <c r="C13" s="175">
        <v>1752099</v>
      </c>
      <c r="D13" s="175">
        <v>1737739</v>
      </c>
      <c r="E13" s="175">
        <v>1693291</v>
      </c>
      <c r="F13" s="175">
        <v>1730743</v>
      </c>
      <c r="G13" s="176">
        <v>1681310</v>
      </c>
    </row>
    <row r="14" spans="1:9" s="1" customFormat="1" ht="12.95" customHeight="1" x14ac:dyDescent="0.15">
      <c r="A14" s="81"/>
      <c r="B14" s="179" t="s">
        <v>318</v>
      </c>
      <c r="C14" s="175">
        <v>536168</v>
      </c>
      <c r="D14" s="175">
        <v>489244</v>
      </c>
      <c r="E14" s="175">
        <v>442811</v>
      </c>
      <c r="F14" s="175">
        <v>403017</v>
      </c>
      <c r="G14" s="176">
        <v>365344</v>
      </c>
    </row>
    <row r="15" spans="1:9" s="1" customFormat="1" ht="12.95" customHeight="1" x14ac:dyDescent="0.15">
      <c r="A15" s="81"/>
      <c r="B15" s="179" t="s">
        <v>319</v>
      </c>
      <c r="C15" s="175">
        <v>331998</v>
      </c>
      <c r="D15" s="175">
        <v>424267</v>
      </c>
      <c r="E15" s="175">
        <v>420379</v>
      </c>
      <c r="F15" s="175">
        <v>382811</v>
      </c>
      <c r="G15" s="176">
        <v>496405</v>
      </c>
    </row>
    <row r="16" spans="1:9" s="1" customFormat="1" ht="12.95" customHeight="1" x14ac:dyDescent="0.15">
      <c r="A16" s="81"/>
      <c r="B16" s="182" t="s">
        <v>320</v>
      </c>
      <c r="C16" s="175">
        <v>5970647</v>
      </c>
      <c r="D16" s="175">
        <v>5843148</v>
      </c>
      <c r="E16" s="175">
        <v>6060441</v>
      </c>
      <c r="F16" s="175">
        <v>5788344</v>
      </c>
      <c r="G16" s="176">
        <v>5735892</v>
      </c>
    </row>
    <row r="17" spans="1:7" s="1" customFormat="1" x14ac:dyDescent="0.15">
      <c r="A17" s="81"/>
      <c r="B17" s="184" t="s">
        <v>321</v>
      </c>
      <c r="C17" s="180" t="s">
        <v>39</v>
      </c>
      <c r="D17" s="180" t="s">
        <v>39</v>
      </c>
      <c r="E17" s="180" t="s">
        <v>39</v>
      </c>
      <c r="F17" s="180" t="s">
        <v>39</v>
      </c>
      <c r="G17" s="639" t="s">
        <v>39</v>
      </c>
    </row>
    <row r="18" spans="1:7" s="1" customFormat="1" ht="12.95" customHeight="1" x14ac:dyDescent="0.15">
      <c r="A18" s="185"/>
      <c r="B18" s="186" t="s">
        <v>322</v>
      </c>
      <c r="C18" s="187">
        <v>14547897</v>
      </c>
      <c r="D18" s="187">
        <v>14885416</v>
      </c>
      <c r="E18" s="187">
        <v>14044496</v>
      </c>
      <c r="F18" s="187">
        <v>12972795</v>
      </c>
      <c r="G18" s="640">
        <v>11793352</v>
      </c>
    </row>
    <row r="19" spans="1:7" s="1" customFormat="1" ht="12.95" customHeight="1" x14ac:dyDescent="0.15">
      <c r="A19" s="903" t="s">
        <v>323</v>
      </c>
      <c r="B19" s="904"/>
      <c r="C19" s="175">
        <v>7654988</v>
      </c>
      <c r="D19" s="175">
        <v>7371686</v>
      </c>
      <c r="E19" s="175">
        <v>7082947</v>
      </c>
      <c r="F19" s="175">
        <v>6804519</v>
      </c>
      <c r="G19" s="188">
        <f>SUM(G20:G23)</f>
        <v>6718774</v>
      </c>
    </row>
    <row r="20" spans="1:7" s="1" customFormat="1" ht="12.95" customHeight="1" x14ac:dyDescent="0.15">
      <c r="A20" s="81"/>
      <c r="B20" s="177" t="s">
        <v>324</v>
      </c>
      <c r="C20" s="178">
        <v>4876398</v>
      </c>
      <c r="D20" s="178">
        <v>4893408</v>
      </c>
      <c r="E20" s="178">
        <v>4870390</v>
      </c>
      <c r="F20" s="178">
        <v>4873466</v>
      </c>
      <c r="G20" s="189">
        <v>4839926</v>
      </c>
    </row>
    <row r="21" spans="1:7" s="1" customFormat="1" ht="12.95" customHeight="1" x14ac:dyDescent="0.15">
      <c r="A21" s="81"/>
      <c r="B21" s="179" t="s">
        <v>325</v>
      </c>
      <c r="C21" s="175">
        <v>212865</v>
      </c>
      <c r="D21" s="175">
        <v>186590</v>
      </c>
      <c r="E21" s="175">
        <v>159615</v>
      </c>
      <c r="F21" s="175">
        <v>135547</v>
      </c>
      <c r="G21" s="176">
        <v>112153</v>
      </c>
    </row>
    <row r="22" spans="1:7" s="193" customFormat="1" ht="22.5" x14ac:dyDescent="0.15">
      <c r="A22" s="190"/>
      <c r="B22" s="191" t="s">
        <v>326</v>
      </c>
      <c r="C22" s="192">
        <v>0</v>
      </c>
      <c r="D22" s="192">
        <v>0</v>
      </c>
      <c r="E22" s="192">
        <v>0</v>
      </c>
      <c r="F22" s="192">
        <v>0</v>
      </c>
      <c r="G22" s="641">
        <v>0</v>
      </c>
    </row>
    <row r="23" spans="1:7" s="1" customFormat="1" ht="12.95" customHeight="1" x14ac:dyDescent="0.15">
      <c r="A23" s="194"/>
      <c r="B23" s="195" t="s">
        <v>327</v>
      </c>
      <c r="C23" s="196">
        <v>2565724</v>
      </c>
      <c r="D23" s="196">
        <v>2291688</v>
      </c>
      <c r="E23" s="196">
        <v>2052942</v>
      </c>
      <c r="F23" s="196">
        <v>1795506</v>
      </c>
      <c r="G23" s="642">
        <v>1766695</v>
      </c>
    </row>
    <row r="24" spans="1:7" x14ac:dyDescent="0.15">
      <c r="A24" s="18"/>
      <c r="B24" s="18"/>
      <c r="C24" s="170"/>
      <c r="D24" s="170"/>
      <c r="E24" s="170"/>
      <c r="F24" s="170"/>
      <c r="G24" s="170" t="s">
        <v>772</v>
      </c>
    </row>
  </sheetData>
  <mergeCells count="5">
    <mergeCell ref="A1:G1"/>
    <mergeCell ref="A3:B3"/>
    <mergeCell ref="A4:B4"/>
    <mergeCell ref="A5:B5"/>
    <mergeCell ref="A19:B19"/>
  </mergeCells>
  <phoneticPr fontId="3"/>
  <pageMargins left="0.78740157480314965" right="0.16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08A2-37E6-4196-A3CB-FBE372C21BF1}">
  <sheetPr>
    <tabColor rgb="FF00B050"/>
  </sheetPr>
  <dimension ref="A1:G18"/>
  <sheetViews>
    <sheetView showGridLines="0" zoomScaleNormal="100" zoomScaleSheetLayoutView="100" workbookViewId="0">
      <selection activeCell="D7" sqref="D7"/>
    </sheetView>
  </sheetViews>
  <sheetFormatPr defaultRowHeight="13.5" x14ac:dyDescent="0.15"/>
  <cols>
    <col min="1" max="1" width="17.75" style="19" customWidth="1"/>
    <col min="2" max="7" width="12" style="19" customWidth="1"/>
    <col min="8" max="16384" width="9" style="19"/>
  </cols>
  <sheetData>
    <row r="1" spans="1:7" ht="21" x14ac:dyDescent="0.15">
      <c r="A1" s="716" t="s">
        <v>328</v>
      </c>
      <c r="B1" s="716"/>
      <c r="C1" s="716"/>
      <c r="D1" s="716"/>
      <c r="E1" s="716"/>
      <c r="F1" s="716"/>
      <c r="G1" s="716"/>
    </row>
    <row r="2" spans="1:7" x14ac:dyDescent="0.15">
      <c r="A2" s="18"/>
      <c r="B2" s="18"/>
      <c r="C2" s="18"/>
      <c r="D2" s="18"/>
      <c r="E2" s="905" t="s">
        <v>773</v>
      </c>
      <c r="F2" s="905"/>
      <c r="G2" s="905"/>
    </row>
    <row r="3" spans="1:7" ht="15.75" customHeight="1" x14ac:dyDescent="0.15">
      <c r="A3" s="906"/>
      <c r="B3" s="908" t="s">
        <v>297</v>
      </c>
      <c r="C3" s="6" t="s">
        <v>329</v>
      </c>
      <c r="D3" s="198" t="s">
        <v>330</v>
      </c>
      <c r="E3" s="779" t="s">
        <v>331</v>
      </c>
      <c r="F3" s="910" t="s">
        <v>332</v>
      </c>
      <c r="G3" s="912" t="s">
        <v>322</v>
      </c>
    </row>
    <row r="4" spans="1:7" ht="15.75" customHeight="1" x14ac:dyDescent="0.15">
      <c r="A4" s="907"/>
      <c r="B4" s="909"/>
      <c r="C4" s="199" t="s">
        <v>333</v>
      </c>
      <c r="D4" s="45" t="s">
        <v>334</v>
      </c>
      <c r="E4" s="780"/>
      <c r="F4" s="911"/>
      <c r="G4" s="913"/>
    </row>
    <row r="5" spans="1:7" ht="15.75" customHeight="1" x14ac:dyDescent="0.15">
      <c r="A5" s="117" t="s">
        <v>335</v>
      </c>
      <c r="B5" s="200">
        <f>SUM(B6:B10)</f>
        <v>34066433</v>
      </c>
      <c r="C5" s="708">
        <f>SUM(C6:C10)</f>
        <v>24076491</v>
      </c>
      <c r="D5" s="201">
        <f t="shared" ref="D5:G5" si="0">SUM(D6:D10)</f>
        <v>509145</v>
      </c>
      <c r="E5" s="201">
        <f t="shared" si="0"/>
        <v>744862</v>
      </c>
      <c r="F5" s="201">
        <f t="shared" si="0"/>
        <v>5329434</v>
      </c>
      <c r="G5" s="709">
        <f t="shared" si="0"/>
        <v>3406501</v>
      </c>
    </row>
    <row r="6" spans="1:7" ht="15.75" customHeight="1" x14ac:dyDescent="0.15">
      <c r="A6" s="202" t="s">
        <v>336</v>
      </c>
      <c r="B6" s="203">
        <f t="shared" ref="B6" si="1">SUM(C6:G6)</f>
        <v>27347659</v>
      </c>
      <c r="C6" s="204">
        <v>20071824</v>
      </c>
      <c r="D6" s="204">
        <v>61668</v>
      </c>
      <c r="E6" s="204">
        <v>706040</v>
      </c>
      <c r="F6" s="204">
        <v>3497810</v>
      </c>
      <c r="G6" s="176">
        <v>3010317</v>
      </c>
    </row>
    <row r="7" spans="1:7" ht="15.75" customHeight="1" x14ac:dyDescent="0.15">
      <c r="A7" s="202" t="s">
        <v>337</v>
      </c>
      <c r="B7" s="203">
        <f>SUM(C7:G7)</f>
        <v>4839926</v>
      </c>
      <c r="C7" s="204">
        <v>3342394</v>
      </c>
      <c r="D7" s="204">
        <v>444353</v>
      </c>
      <c r="E7" s="204">
        <v>16447</v>
      </c>
      <c r="F7" s="204">
        <v>1036732</v>
      </c>
      <c r="G7" s="176">
        <v>0</v>
      </c>
    </row>
    <row r="8" spans="1:7" ht="15.75" customHeight="1" x14ac:dyDescent="0.15">
      <c r="A8" s="202" t="s">
        <v>338</v>
      </c>
      <c r="B8" s="203">
        <f>SUM(C8:G8)</f>
        <v>112153</v>
      </c>
      <c r="C8" s="204">
        <v>72512</v>
      </c>
      <c r="D8" s="204">
        <v>0</v>
      </c>
      <c r="E8" s="204">
        <v>0</v>
      </c>
      <c r="F8" s="204">
        <v>39641</v>
      </c>
      <c r="G8" s="176">
        <v>0</v>
      </c>
    </row>
    <row r="9" spans="1:7" ht="15.75" customHeight="1" x14ac:dyDescent="0.15">
      <c r="A9" s="205" t="s">
        <v>339</v>
      </c>
      <c r="B9" s="203">
        <f>SUM(C9:G9)</f>
        <v>0</v>
      </c>
      <c r="C9" s="204">
        <v>0</v>
      </c>
      <c r="D9" s="204">
        <v>0</v>
      </c>
      <c r="E9" s="204">
        <v>0</v>
      </c>
      <c r="F9" s="204">
        <v>0</v>
      </c>
      <c r="G9" s="176">
        <v>0</v>
      </c>
    </row>
    <row r="10" spans="1:7" ht="15.75" customHeight="1" x14ac:dyDescent="0.15">
      <c r="A10" s="206" t="s">
        <v>340</v>
      </c>
      <c r="B10" s="207">
        <f>SUM(C10:G10)</f>
        <v>1766695</v>
      </c>
      <c r="C10" s="485">
        <v>589761</v>
      </c>
      <c r="D10" s="485">
        <v>3124</v>
      </c>
      <c r="E10" s="485">
        <v>22375</v>
      </c>
      <c r="F10" s="485">
        <v>755251</v>
      </c>
      <c r="G10" s="642">
        <v>396184</v>
      </c>
    </row>
    <row r="11" spans="1:7" ht="13.5" customHeight="1" x14ac:dyDescent="0.15">
      <c r="A11" s="2"/>
      <c r="B11" s="208"/>
      <c r="C11" s="208"/>
      <c r="D11" s="208"/>
      <c r="E11" s="208"/>
      <c r="F11" s="208"/>
      <c r="G11" s="28" t="s">
        <v>341</v>
      </c>
    </row>
    <row r="12" spans="1:7" x14ac:dyDescent="0.15">
      <c r="A12" s="18"/>
      <c r="B12" s="18"/>
      <c r="C12" s="18"/>
      <c r="D12" s="18"/>
      <c r="E12" s="18"/>
      <c r="F12" s="18"/>
      <c r="G12" s="32"/>
    </row>
    <row r="13" spans="1:7" x14ac:dyDescent="0.15">
      <c r="A13" s="18"/>
      <c r="B13" s="209"/>
      <c r="C13" s="209"/>
      <c r="D13" s="209"/>
      <c r="E13" s="209"/>
      <c r="F13" s="209"/>
      <c r="G13" s="209"/>
    </row>
    <row r="16" spans="1:7" x14ac:dyDescent="0.15">
      <c r="E16" s="210"/>
    </row>
    <row r="18" spans="2:7" x14ac:dyDescent="0.15">
      <c r="B18" s="210"/>
      <c r="D18" s="210"/>
      <c r="E18" s="210"/>
      <c r="F18" s="210"/>
      <c r="G18" s="210"/>
    </row>
  </sheetData>
  <mergeCells count="7">
    <mergeCell ref="A1:G1"/>
    <mergeCell ref="E2:G2"/>
    <mergeCell ref="A3:A4"/>
    <mergeCell ref="B3:B4"/>
    <mergeCell ref="E3:E4"/>
    <mergeCell ref="F3:F4"/>
    <mergeCell ref="G3:G4"/>
  </mergeCells>
  <phoneticPr fontId="3"/>
  <pageMargins left="0.78740157480314965" right="0.21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3463-D5F1-434A-90DE-65E98D893533}">
  <sheetPr>
    <tabColor rgb="FF00B050"/>
  </sheetPr>
  <dimension ref="A1:M26"/>
  <sheetViews>
    <sheetView showGridLines="0" zoomScaleNormal="100" zoomScaleSheetLayoutView="100" workbookViewId="0">
      <selection activeCell="G24" sqref="G24"/>
    </sheetView>
  </sheetViews>
  <sheetFormatPr defaultRowHeight="13.5" x14ac:dyDescent="0.15"/>
  <cols>
    <col min="1" max="1" width="14.875" style="19" customWidth="1"/>
    <col min="2" max="2" width="7.625" style="19" customWidth="1"/>
    <col min="3" max="7" width="13.5" style="19" customWidth="1"/>
    <col min="8" max="10" width="9" style="19"/>
    <col min="11" max="11" width="9.5" style="19" bestFit="1" customWidth="1"/>
    <col min="12" max="16384" width="9" style="19"/>
  </cols>
  <sheetData>
    <row r="1" spans="1:13" ht="21" x14ac:dyDescent="0.15">
      <c r="A1" s="716" t="s">
        <v>774</v>
      </c>
      <c r="B1" s="716"/>
      <c r="C1" s="716"/>
      <c r="D1" s="716"/>
      <c r="E1" s="716"/>
      <c r="F1" s="716"/>
      <c r="G1" s="716"/>
    </row>
    <row r="2" spans="1:13" x14ac:dyDescent="0.15">
      <c r="A2" s="18"/>
      <c r="B2" s="18"/>
      <c r="C2" s="18"/>
      <c r="D2" s="18"/>
      <c r="E2" s="18"/>
      <c r="F2" s="18"/>
      <c r="G2" s="32" t="s">
        <v>775</v>
      </c>
    </row>
    <row r="3" spans="1:13" ht="15" customHeight="1" x14ac:dyDescent="0.15">
      <c r="A3" s="914"/>
      <c r="B3" s="915"/>
      <c r="C3" s="918" t="s">
        <v>277</v>
      </c>
      <c r="D3" s="920" t="s">
        <v>278</v>
      </c>
      <c r="E3" s="920" t="s">
        <v>279</v>
      </c>
      <c r="F3" s="920" t="s">
        <v>295</v>
      </c>
      <c r="G3" s="922" t="s">
        <v>738</v>
      </c>
    </row>
    <row r="4" spans="1:13" ht="15" customHeight="1" x14ac:dyDescent="0.15">
      <c r="A4" s="916"/>
      <c r="B4" s="917"/>
      <c r="C4" s="919"/>
      <c r="D4" s="921"/>
      <c r="E4" s="921"/>
      <c r="F4" s="921"/>
      <c r="G4" s="923"/>
    </row>
    <row r="5" spans="1:13" s="1" customFormat="1" ht="15" customHeight="1" x14ac:dyDescent="0.15">
      <c r="A5" s="925" t="s">
        <v>776</v>
      </c>
      <c r="B5" s="926"/>
      <c r="C5" s="175">
        <v>1175758</v>
      </c>
      <c r="D5" s="175">
        <v>1194597</v>
      </c>
      <c r="E5" s="201">
        <v>1213330</v>
      </c>
      <c r="F5" s="204">
        <v>1249604.6299999999</v>
      </c>
      <c r="G5" s="486">
        <v>1281986.58</v>
      </c>
    </row>
    <row r="6" spans="1:13" s="1" customFormat="1" ht="15" customHeight="1" x14ac:dyDescent="0.15">
      <c r="A6" s="785" t="s">
        <v>777</v>
      </c>
      <c r="B6" s="786"/>
      <c r="C6" s="175">
        <v>235034</v>
      </c>
      <c r="D6" s="175">
        <v>230377</v>
      </c>
      <c r="E6" s="204">
        <v>238800</v>
      </c>
      <c r="F6" s="204">
        <v>237362</v>
      </c>
      <c r="G6" s="486">
        <v>236797.35</v>
      </c>
    </row>
    <row r="7" spans="1:13" s="1" customFormat="1" ht="15" customHeight="1" x14ac:dyDescent="0.15">
      <c r="A7" s="785" t="s">
        <v>778</v>
      </c>
      <c r="B7" s="786"/>
      <c r="C7" s="175">
        <v>12356</v>
      </c>
      <c r="D7" s="175">
        <v>12356</v>
      </c>
      <c r="E7" s="204">
        <v>12356</v>
      </c>
      <c r="F7" s="204">
        <v>12356</v>
      </c>
      <c r="G7" s="486">
        <v>12356</v>
      </c>
    </row>
    <row r="8" spans="1:13" s="1" customFormat="1" ht="27" customHeight="1" x14ac:dyDescent="0.15">
      <c r="A8" s="927" t="s">
        <v>779</v>
      </c>
      <c r="B8" s="928"/>
      <c r="C8" s="175">
        <v>387192</v>
      </c>
      <c r="D8" s="175">
        <v>387192</v>
      </c>
      <c r="E8" s="204">
        <v>387192</v>
      </c>
      <c r="F8" s="204">
        <v>387192</v>
      </c>
      <c r="G8" s="486">
        <v>387192</v>
      </c>
      <c r="M8" s="181"/>
    </row>
    <row r="9" spans="1:13" s="1" customFormat="1" ht="15" customHeight="1" x14ac:dyDescent="0.15">
      <c r="A9" s="785" t="s">
        <v>780</v>
      </c>
      <c r="B9" s="786"/>
      <c r="C9" s="175">
        <v>499</v>
      </c>
      <c r="D9" s="175">
        <v>507</v>
      </c>
      <c r="E9" s="204">
        <v>517</v>
      </c>
      <c r="F9" s="204">
        <v>522</v>
      </c>
      <c r="G9" s="486">
        <v>502</v>
      </c>
    </row>
    <row r="10" spans="1:13" s="1" customFormat="1" ht="15" customHeight="1" x14ac:dyDescent="0.15">
      <c r="A10" s="785" t="s">
        <v>781</v>
      </c>
      <c r="B10" s="786"/>
      <c r="C10" s="175">
        <v>572835</v>
      </c>
      <c r="D10" s="175">
        <v>547070</v>
      </c>
      <c r="E10" s="204">
        <v>546365</v>
      </c>
      <c r="F10" s="204">
        <v>549700</v>
      </c>
      <c r="G10" s="486">
        <v>558873</v>
      </c>
    </row>
    <row r="11" spans="1:13" s="1" customFormat="1" ht="15" customHeight="1" x14ac:dyDescent="0.15">
      <c r="A11" s="785" t="s">
        <v>782</v>
      </c>
      <c r="B11" s="786"/>
      <c r="C11" s="175">
        <v>8676319</v>
      </c>
      <c r="D11" s="175">
        <v>12335236</v>
      </c>
      <c r="E11" s="204">
        <v>13761469</v>
      </c>
      <c r="F11" s="204">
        <v>12104961</v>
      </c>
      <c r="G11" s="486">
        <v>11086723</v>
      </c>
    </row>
    <row r="12" spans="1:13" s="1" customFormat="1" ht="15" customHeight="1" x14ac:dyDescent="0.15">
      <c r="A12" s="924" t="s">
        <v>783</v>
      </c>
      <c r="B12" s="807"/>
      <c r="C12" s="196">
        <v>15000</v>
      </c>
      <c r="D12" s="196">
        <v>15000</v>
      </c>
      <c r="E12" s="485">
        <v>15000</v>
      </c>
      <c r="F12" s="485">
        <v>15000</v>
      </c>
      <c r="G12" s="487">
        <v>15000</v>
      </c>
    </row>
    <row r="13" spans="1:13" x14ac:dyDescent="0.15">
      <c r="A13" s="2" t="s">
        <v>784</v>
      </c>
      <c r="B13" s="18"/>
      <c r="C13" s="32"/>
      <c r="D13" s="32"/>
      <c r="E13" s="32"/>
      <c r="F13" s="32"/>
      <c r="G13" s="32" t="s">
        <v>785</v>
      </c>
      <c r="J13" s="181"/>
      <c r="K13" s="181"/>
    </row>
    <row r="14" spans="1:13" x14ac:dyDescent="0.15">
      <c r="A14" s="31"/>
      <c r="B14" s="18"/>
      <c r="C14" s="18"/>
      <c r="D14" s="18"/>
      <c r="E14" s="18"/>
      <c r="F14" s="18"/>
      <c r="G14" s="18"/>
      <c r="J14" s="181"/>
      <c r="K14" s="181"/>
    </row>
    <row r="15" spans="1:13" x14ac:dyDescent="0.15">
      <c r="A15" s="118"/>
      <c r="J15" s="181"/>
      <c r="K15" s="181"/>
    </row>
    <row r="16" spans="1:13" x14ac:dyDescent="0.15">
      <c r="J16" s="181"/>
      <c r="K16" s="181"/>
    </row>
    <row r="17" spans="10:10" x14ac:dyDescent="0.15">
      <c r="J17" s="181"/>
    </row>
    <row r="18" spans="10:10" x14ac:dyDescent="0.15">
      <c r="J18" s="181"/>
    </row>
    <row r="19" spans="10:10" x14ac:dyDescent="0.15">
      <c r="J19" s="181"/>
    </row>
    <row r="20" spans="10:10" x14ac:dyDescent="0.15">
      <c r="J20" s="181"/>
    </row>
    <row r="21" spans="10:10" x14ac:dyDescent="0.15">
      <c r="J21" s="181"/>
    </row>
    <row r="22" spans="10:10" x14ac:dyDescent="0.15">
      <c r="J22" s="181"/>
    </row>
    <row r="23" spans="10:10" x14ac:dyDescent="0.15">
      <c r="J23" s="181"/>
    </row>
    <row r="24" spans="10:10" x14ac:dyDescent="0.15">
      <c r="J24" s="181"/>
    </row>
    <row r="25" spans="10:10" x14ac:dyDescent="0.15">
      <c r="J25" s="181"/>
    </row>
    <row r="26" spans="10:10" x14ac:dyDescent="0.15">
      <c r="J26" s="181"/>
    </row>
  </sheetData>
  <mergeCells count="15">
    <mergeCell ref="A11:B11"/>
    <mergeCell ref="A12:B12"/>
    <mergeCell ref="A5:B5"/>
    <mergeCell ref="A6:B6"/>
    <mergeCell ref="A7:B7"/>
    <mergeCell ref="A8:B8"/>
    <mergeCell ref="A9:B9"/>
    <mergeCell ref="A10:B10"/>
    <mergeCell ref="A1:G1"/>
    <mergeCell ref="A3:B4"/>
    <mergeCell ref="C3:C4"/>
    <mergeCell ref="D3:D4"/>
    <mergeCell ref="E3:E4"/>
    <mergeCell ref="F3:F4"/>
    <mergeCell ref="G3:G4"/>
  </mergeCells>
  <phoneticPr fontId="3"/>
  <pageMargins left="0.78740157480314965" right="0.16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58A7-6C9E-472B-9068-B5800B27C2CE}">
  <sheetPr>
    <tabColor rgb="FF00B050"/>
  </sheetPr>
  <dimension ref="A1:K17"/>
  <sheetViews>
    <sheetView showGridLines="0" zoomScaleNormal="100" zoomScaleSheetLayoutView="100" workbookViewId="0">
      <selection activeCell="I26" sqref="I26"/>
    </sheetView>
  </sheetViews>
  <sheetFormatPr defaultRowHeight="13.5" x14ac:dyDescent="0.15"/>
  <cols>
    <col min="1" max="1" width="11.25" style="19" customWidth="1"/>
    <col min="2" max="7" width="7.125" style="19" customWidth="1"/>
    <col min="8" max="11" width="8.875" style="19" customWidth="1"/>
    <col min="12" max="16384" width="9" style="19"/>
  </cols>
  <sheetData>
    <row r="1" spans="1:11" s="1" customFormat="1" ht="21" x14ac:dyDescent="0.15">
      <c r="A1" s="716" t="s">
        <v>719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s="1" customFormat="1" x14ac:dyDescent="0.15">
      <c r="A2" s="2"/>
      <c r="B2" s="3"/>
      <c r="C2" s="3"/>
      <c r="D2" s="3"/>
      <c r="E2" s="3"/>
      <c r="F2" s="3"/>
      <c r="G2" s="3"/>
      <c r="H2" s="3"/>
      <c r="I2" s="3"/>
      <c r="K2" s="4" t="s">
        <v>720</v>
      </c>
    </row>
    <row r="3" spans="1:11" s="1" customFormat="1" ht="20.100000000000001" customHeight="1" x14ac:dyDescent="0.15">
      <c r="A3" s="718"/>
      <c r="B3" s="5" t="s">
        <v>0</v>
      </c>
      <c r="C3" s="6" t="s">
        <v>1</v>
      </c>
      <c r="D3" s="719" t="s">
        <v>2</v>
      </c>
      <c r="E3" s="719"/>
      <c r="F3" s="719" t="s">
        <v>3</v>
      </c>
      <c r="G3" s="719"/>
      <c r="H3" s="6" t="s">
        <v>4</v>
      </c>
      <c r="I3" s="6" t="s">
        <v>5</v>
      </c>
      <c r="J3" s="6" t="s">
        <v>6</v>
      </c>
      <c r="K3" s="7" t="s">
        <v>7</v>
      </c>
    </row>
    <row r="4" spans="1:11" s="1" customFormat="1" ht="20.100000000000001" customHeight="1" x14ac:dyDescent="0.15">
      <c r="A4" s="718"/>
      <c r="B4" s="8" t="s">
        <v>8</v>
      </c>
      <c r="C4" s="9" t="s">
        <v>9</v>
      </c>
      <c r="D4" s="9" t="s">
        <v>10</v>
      </c>
      <c r="E4" s="9" t="s">
        <v>11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14</v>
      </c>
    </row>
    <row r="5" spans="1:11" s="1" customFormat="1" ht="20.100000000000001" customHeight="1" x14ac:dyDescent="0.15">
      <c r="A5" s="11" t="s">
        <v>16</v>
      </c>
      <c r="B5" s="12">
        <v>26</v>
      </c>
      <c r="C5" s="13">
        <v>25</v>
      </c>
      <c r="D5" s="12">
        <v>4</v>
      </c>
      <c r="E5" s="13">
        <v>41</v>
      </c>
      <c r="F5" s="13">
        <v>6</v>
      </c>
      <c r="G5" s="13">
        <v>6</v>
      </c>
      <c r="H5" s="13">
        <v>47</v>
      </c>
      <c r="I5" s="13">
        <v>35</v>
      </c>
      <c r="J5" s="13">
        <v>29</v>
      </c>
      <c r="K5" s="14">
        <v>7</v>
      </c>
    </row>
    <row r="6" spans="1:11" s="1" customFormat="1" ht="20.100000000000001" customHeight="1" x14ac:dyDescent="0.15">
      <c r="A6" s="11" t="s">
        <v>17</v>
      </c>
      <c r="B6" s="12">
        <v>26</v>
      </c>
      <c r="C6" s="13">
        <v>26</v>
      </c>
      <c r="D6" s="12">
        <v>4</v>
      </c>
      <c r="E6" s="13">
        <v>40</v>
      </c>
      <c r="F6" s="13">
        <v>3</v>
      </c>
      <c r="G6" s="13">
        <v>3</v>
      </c>
      <c r="H6" s="13">
        <v>35</v>
      </c>
      <c r="I6" s="13">
        <v>9</v>
      </c>
      <c r="J6" s="13">
        <v>20</v>
      </c>
      <c r="K6" s="14">
        <v>1</v>
      </c>
    </row>
    <row r="7" spans="1:11" s="1" customFormat="1" ht="20.100000000000001" customHeight="1" x14ac:dyDescent="0.15">
      <c r="A7" s="11" t="s">
        <v>18</v>
      </c>
      <c r="B7" s="12">
        <v>26</v>
      </c>
      <c r="C7" s="13">
        <v>26</v>
      </c>
      <c r="D7" s="12">
        <v>4</v>
      </c>
      <c r="E7" s="13">
        <v>40</v>
      </c>
      <c r="F7" s="13">
        <v>2</v>
      </c>
      <c r="G7" s="13">
        <v>2</v>
      </c>
      <c r="H7" s="13">
        <v>41</v>
      </c>
      <c r="I7" s="13">
        <v>27</v>
      </c>
      <c r="J7" s="13">
        <v>17</v>
      </c>
      <c r="K7" s="14">
        <v>3</v>
      </c>
    </row>
    <row r="8" spans="1:11" s="1" customFormat="1" ht="20.100000000000001" customHeight="1" x14ac:dyDescent="0.15">
      <c r="A8" s="11" t="s">
        <v>721</v>
      </c>
      <c r="B8" s="12">
        <v>26</v>
      </c>
      <c r="C8" s="13">
        <v>25</v>
      </c>
      <c r="D8" s="12">
        <v>4</v>
      </c>
      <c r="E8" s="13">
        <v>39</v>
      </c>
      <c r="F8" s="13">
        <v>4</v>
      </c>
      <c r="G8" s="13">
        <v>4</v>
      </c>
      <c r="H8" s="13">
        <v>40</v>
      </c>
      <c r="I8" s="13">
        <v>8</v>
      </c>
      <c r="J8" s="13">
        <v>29</v>
      </c>
      <c r="K8" s="14">
        <v>8</v>
      </c>
    </row>
    <row r="9" spans="1:11" s="1" customFormat="1" ht="20.100000000000001" customHeight="1" x14ac:dyDescent="0.15">
      <c r="A9" s="15" t="s">
        <v>722</v>
      </c>
      <c r="B9" s="591">
        <v>26</v>
      </c>
      <c r="C9" s="592">
        <v>25</v>
      </c>
      <c r="D9" s="591">
        <v>4</v>
      </c>
      <c r="E9" s="592">
        <v>42</v>
      </c>
      <c r="F9" s="592">
        <v>3</v>
      </c>
      <c r="G9" s="592">
        <v>3</v>
      </c>
      <c r="H9" s="592">
        <v>41</v>
      </c>
      <c r="I9" s="592">
        <v>23</v>
      </c>
      <c r="J9" s="592">
        <v>23</v>
      </c>
      <c r="K9" s="593">
        <v>7</v>
      </c>
    </row>
    <row r="10" spans="1:11" s="1" customFormat="1" x14ac:dyDescent="0.15">
      <c r="A10" s="2"/>
      <c r="B10" s="16"/>
      <c r="C10" s="3"/>
      <c r="D10" s="3"/>
      <c r="E10" s="3"/>
      <c r="F10" s="3"/>
      <c r="G10" s="3"/>
      <c r="H10" s="3"/>
      <c r="I10" s="3"/>
      <c r="J10" s="720" t="s">
        <v>19</v>
      </c>
      <c r="K10" s="720"/>
    </row>
    <row r="11" spans="1:1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3.5" customHeight="1" x14ac:dyDescent="0.15"/>
    <row r="15" spans="1:11" ht="13.5" customHeight="1" x14ac:dyDescent="0.15"/>
    <row r="17" ht="13.5" customHeight="1" x14ac:dyDescent="0.15"/>
  </sheetData>
  <mergeCells count="5">
    <mergeCell ref="A1:K1"/>
    <mergeCell ref="A3:A4"/>
    <mergeCell ref="D3:E3"/>
    <mergeCell ref="F3:G3"/>
    <mergeCell ref="J10:K10"/>
  </mergeCells>
  <phoneticPr fontId="3"/>
  <pageMargins left="0.75" right="0.54" top="1" bottom="1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4AAD-DF25-4283-B0CD-E6F53F31AD9B}">
  <sheetPr>
    <tabColor rgb="FF00B050"/>
  </sheetPr>
  <dimension ref="A1:I16"/>
  <sheetViews>
    <sheetView showGridLines="0" zoomScaleNormal="100" zoomScaleSheetLayoutView="120" workbookViewId="0">
      <selection activeCell="I16" sqref="I16"/>
    </sheetView>
  </sheetViews>
  <sheetFormatPr defaultRowHeight="13.5" x14ac:dyDescent="0.15"/>
  <cols>
    <col min="1" max="1" width="3.5" style="19" customWidth="1"/>
    <col min="2" max="2" width="16.375" style="19" customWidth="1"/>
    <col min="3" max="3" width="4" style="19" customWidth="1"/>
    <col min="4" max="7" width="15.625" style="19" customWidth="1"/>
    <col min="8" max="16384" width="9" style="19"/>
  </cols>
  <sheetData>
    <row r="1" spans="1:9" ht="21" x14ac:dyDescent="0.15">
      <c r="A1" s="716" t="s">
        <v>786</v>
      </c>
      <c r="B1" s="716"/>
      <c r="C1" s="716"/>
      <c r="D1" s="716"/>
      <c r="E1" s="716"/>
      <c r="F1" s="716"/>
      <c r="G1" s="716"/>
    </row>
    <row r="2" spans="1:9" x14ac:dyDescent="0.15">
      <c r="A2" s="18"/>
      <c r="B2" s="18"/>
      <c r="C2" s="18"/>
      <c r="D2" s="18"/>
      <c r="E2" s="18"/>
      <c r="F2" s="18"/>
      <c r="G2" s="32" t="s">
        <v>342</v>
      </c>
    </row>
    <row r="3" spans="1:9" ht="12.75" customHeight="1" x14ac:dyDescent="0.15">
      <c r="A3" s="772" t="s">
        <v>246</v>
      </c>
      <c r="B3" s="773"/>
      <c r="C3" s="774"/>
      <c r="D3" s="929" t="s">
        <v>343</v>
      </c>
      <c r="E3" s="920" t="s">
        <v>344</v>
      </c>
      <c r="F3" s="920" t="s">
        <v>345</v>
      </c>
      <c r="G3" s="931" t="s">
        <v>346</v>
      </c>
    </row>
    <row r="4" spans="1:9" ht="27" customHeight="1" x14ac:dyDescent="0.15">
      <c r="A4" s="775"/>
      <c r="B4" s="776"/>
      <c r="C4" s="777"/>
      <c r="D4" s="930"/>
      <c r="E4" s="921"/>
      <c r="F4" s="921"/>
      <c r="G4" s="932"/>
    </row>
    <row r="5" spans="1:9" s="118" customFormat="1" ht="20.25" customHeight="1" x14ac:dyDescent="0.15">
      <c r="A5" s="925" t="s">
        <v>277</v>
      </c>
      <c r="B5" s="933"/>
      <c r="C5" s="926"/>
      <c r="D5" s="211">
        <v>11558720</v>
      </c>
      <c r="E5" s="212">
        <v>11965570</v>
      </c>
      <c r="F5" s="213">
        <v>101.59293357802777</v>
      </c>
      <c r="G5" s="934"/>
    </row>
    <row r="6" spans="1:9" s="118" customFormat="1" ht="20.25" customHeight="1" x14ac:dyDescent="0.15">
      <c r="A6" s="785" t="s">
        <v>278</v>
      </c>
      <c r="B6" s="710"/>
      <c r="C6" s="786"/>
      <c r="D6" s="214">
        <v>11394348</v>
      </c>
      <c r="E6" s="212">
        <v>11935743</v>
      </c>
      <c r="F6" s="215">
        <f>E6/E5*100</f>
        <v>99.75072645933291</v>
      </c>
      <c r="G6" s="935"/>
    </row>
    <row r="7" spans="1:9" s="118" customFormat="1" ht="20.25" customHeight="1" x14ac:dyDescent="0.15">
      <c r="A7" s="785" t="s">
        <v>279</v>
      </c>
      <c r="B7" s="710"/>
      <c r="C7" s="786"/>
      <c r="D7" s="214">
        <v>12164819</v>
      </c>
      <c r="E7" s="212">
        <v>12599329</v>
      </c>
      <c r="F7" s="215">
        <f>E7/E6*100</f>
        <v>105.55965389000082</v>
      </c>
      <c r="G7" s="935"/>
    </row>
    <row r="8" spans="1:9" s="118" customFormat="1" ht="20.25" customHeight="1" x14ac:dyDescent="0.15">
      <c r="A8" s="790" t="s">
        <v>295</v>
      </c>
      <c r="B8" s="791"/>
      <c r="C8" s="792"/>
      <c r="D8" s="211">
        <v>13406903</v>
      </c>
      <c r="E8" s="216">
        <v>13888655</v>
      </c>
      <c r="F8" s="217">
        <f>E8/E7*100</f>
        <v>110.23329099509982</v>
      </c>
      <c r="G8" s="936"/>
    </row>
    <row r="9" spans="1:9" s="118" customFormat="1" ht="20.25" customHeight="1" x14ac:dyDescent="0.15">
      <c r="A9" s="768" t="s">
        <v>738</v>
      </c>
      <c r="B9" s="769"/>
      <c r="C9" s="770"/>
      <c r="D9" s="218">
        <f>SUM(D10:D15)</f>
        <v>13898889</v>
      </c>
      <c r="E9" s="219">
        <f>SUM(E10:E15)</f>
        <v>14672570</v>
      </c>
      <c r="F9" s="217">
        <f>E9/E8*100</f>
        <v>105.64428304972655</v>
      </c>
      <c r="G9" s="220">
        <v>99.999999999999986</v>
      </c>
    </row>
    <row r="10" spans="1:9" ht="20.25" customHeight="1" x14ac:dyDescent="0.15">
      <c r="A10" s="221">
        <v>1</v>
      </c>
      <c r="B10" s="710" t="s">
        <v>347</v>
      </c>
      <c r="C10" s="786"/>
      <c r="D10" s="643">
        <v>4722954</v>
      </c>
      <c r="E10" s="644">
        <v>5123048</v>
      </c>
      <c r="F10" s="937"/>
      <c r="G10" s="222">
        <f>E10/$E$9*100</f>
        <v>34.915819110080918</v>
      </c>
    </row>
    <row r="11" spans="1:9" ht="20.25" customHeight="1" x14ac:dyDescent="0.15">
      <c r="A11" s="221">
        <v>2</v>
      </c>
      <c r="B11" s="710" t="s">
        <v>348</v>
      </c>
      <c r="C11" s="786"/>
      <c r="D11" s="645">
        <v>6466110</v>
      </c>
      <c r="E11" s="646">
        <v>6668548</v>
      </c>
      <c r="F11" s="938"/>
      <c r="G11" s="223">
        <f>E11/E9*100+0.1</f>
        <v>45.549079472784932</v>
      </c>
    </row>
    <row r="12" spans="1:9" ht="20.25" customHeight="1" x14ac:dyDescent="0.15">
      <c r="A12" s="221">
        <v>3</v>
      </c>
      <c r="B12" s="710" t="s">
        <v>349</v>
      </c>
      <c r="C12" s="786"/>
      <c r="D12" s="645">
        <v>381766</v>
      </c>
      <c r="E12" s="646">
        <v>393771</v>
      </c>
      <c r="F12" s="938"/>
      <c r="G12" s="223">
        <f t="shared" ref="G12:G14" si="0">E12/$E$9*100</f>
        <v>2.6837220745922492</v>
      </c>
      <c r="I12" s="224"/>
    </row>
    <row r="13" spans="1:9" ht="20.25" customHeight="1" x14ac:dyDescent="0.15">
      <c r="A13" s="221">
        <v>4</v>
      </c>
      <c r="B13" s="710" t="s">
        <v>350</v>
      </c>
      <c r="C13" s="786"/>
      <c r="D13" s="645">
        <v>2323899</v>
      </c>
      <c r="E13" s="646">
        <v>2480521</v>
      </c>
      <c r="F13" s="938"/>
      <c r="G13" s="223">
        <f>E13/$E$9*100</f>
        <v>16.905838581789013</v>
      </c>
    </row>
    <row r="14" spans="1:9" ht="20.25" customHeight="1" x14ac:dyDescent="0.15">
      <c r="A14" s="221">
        <v>5</v>
      </c>
      <c r="B14" s="710" t="s">
        <v>351</v>
      </c>
      <c r="C14" s="786"/>
      <c r="D14" s="645">
        <v>0</v>
      </c>
      <c r="E14" s="646">
        <v>0</v>
      </c>
      <c r="F14" s="938"/>
      <c r="G14" s="223">
        <f t="shared" si="0"/>
        <v>0</v>
      </c>
    </row>
    <row r="15" spans="1:9" ht="20.25" customHeight="1" x14ac:dyDescent="0.15">
      <c r="A15" s="225">
        <v>6</v>
      </c>
      <c r="B15" s="806" t="s">
        <v>352</v>
      </c>
      <c r="C15" s="807"/>
      <c r="D15" s="647">
        <v>4160</v>
      </c>
      <c r="E15" s="648">
        <v>6682</v>
      </c>
      <c r="F15" s="939"/>
      <c r="G15" s="226">
        <f>E15/E9*100</f>
        <v>4.554076075288787E-2</v>
      </c>
    </row>
    <row r="16" spans="1:9" x14ac:dyDescent="0.15">
      <c r="A16" s="31"/>
      <c r="B16" s="18"/>
      <c r="C16" s="18"/>
      <c r="D16" s="227"/>
      <c r="E16" s="227"/>
      <c r="F16" s="18"/>
      <c r="G16" s="28" t="s">
        <v>274</v>
      </c>
    </row>
  </sheetData>
  <mergeCells count="19">
    <mergeCell ref="B10:C10"/>
    <mergeCell ref="F10:F15"/>
    <mergeCell ref="B11:C11"/>
    <mergeCell ref="B12:C12"/>
    <mergeCell ref="B13:C13"/>
    <mergeCell ref="B14:C14"/>
    <mergeCell ref="B15:C15"/>
    <mergeCell ref="A9:C9"/>
    <mergeCell ref="A1:G1"/>
    <mergeCell ref="A3:C4"/>
    <mergeCell ref="D3:D4"/>
    <mergeCell ref="E3:E4"/>
    <mergeCell ref="F3:F4"/>
    <mergeCell ref="G3:G4"/>
    <mergeCell ref="A5:C5"/>
    <mergeCell ref="G5:G8"/>
    <mergeCell ref="A6:C6"/>
    <mergeCell ref="A7:C7"/>
    <mergeCell ref="A8:C8"/>
  </mergeCells>
  <phoneticPr fontId="3"/>
  <pageMargins left="0.78740157480314965" right="0.16" top="0.98425196850393704" bottom="0.98425196850393704" header="0.51181102362204722" footer="0.51181102362204722"/>
  <pageSetup paperSize="9" scale="99" orientation="portrait" r:id="rId1"/>
  <headerFooter alignWithMargins="0"/>
  <colBreaks count="1" manualBreakCount="1">
    <brk id="7" max="15" man="1"/>
  </colBreaks>
  <ignoredErrors>
    <ignoredError sqref="G11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374C-434C-49EE-A017-50D17880CC67}">
  <sheetPr>
    <tabColor rgb="FF00B050"/>
  </sheetPr>
  <dimension ref="A1:R51"/>
  <sheetViews>
    <sheetView showGridLines="0" zoomScaleNormal="100" zoomScaleSheetLayoutView="100" workbookViewId="0">
      <selection activeCell="O49" sqref="O49"/>
    </sheetView>
  </sheetViews>
  <sheetFormatPr defaultRowHeight="13.5" x14ac:dyDescent="0.15"/>
  <cols>
    <col min="1" max="1" width="8.125" style="19" customWidth="1"/>
    <col min="2" max="2" width="5.625" style="19" customWidth="1"/>
    <col min="3" max="16" width="5.25" style="19" customWidth="1"/>
    <col min="17" max="17" width="0.75" style="19" customWidth="1"/>
    <col min="18" max="16384" width="9" style="19"/>
  </cols>
  <sheetData>
    <row r="1" spans="1:16" ht="21" x14ac:dyDescent="0.15">
      <c r="A1" s="716" t="s">
        <v>787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</row>
    <row r="2" spans="1:16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32" t="s">
        <v>788</v>
      </c>
    </row>
    <row r="3" spans="1:16" ht="14.25" customHeight="1" x14ac:dyDescent="0.15">
      <c r="A3" s="940"/>
      <c r="B3" s="941"/>
      <c r="C3" s="946" t="s">
        <v>21</v>
      </c>
      <c r="D3" s="949" t="s">
        <v>789</v>
      </c>
      <c r="E3" s="952" t="s">
        <v>790</v>
      </c>
      <c r="F3" s="952" t="s">
        <v>791</v>
      </c>
      <c r="G3" s="952" t="s">
        <v>792</v>
      </c>
      <c r="H3" s="952" t="s">
        <v>793</v>
      </c>
      <c r="I3" s="952" t="s">
        <v>794</v>
      </c>
      <c r="J3" s="952" t="s">
        <v>795</v>
      </c>
      <c r="K3" s="952" t="s">
        <v>796</v>
      </c>
      <c r="L3" s="952" t="s">
        <v>797</v>
      </c>
      <c r="M3" s="952" t="s">
        <v>798</v>
      </c>
      <c r="N3" s="952" t="s">
        <v>799</v>
      </c>
      <c r="O3" s="952" t="s">
        <v>800</v>
      </c>
      <c r="P3" s="960" t="s">
        <v>322</v>
      </c>
    </row>
    <row r="4" spans="1:16" ht="14.25" customHeight="1" x14ac:dyDescent="0.15">
      <c r="A4" s="942"/>
      <c r="B4" s="943"/>
      <c r="C4" s="947"/>
      <c r="D4" s="950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61"/>
    </row>
    <row r="5" spans="1:16" ht="14.25" customHeight="1" x14ac:dyDescent="0.15">
      <c r="A5" s="942"/>
      <c r="B5" s="943"/>
      <c r="C5" s="947"/>
      <c r="D5" s="950"/>
      <c r="E5" s="953"/>
      <c r="F5" s="953"/>
      <c r="G5" s="953"/>
      <c r="H5" s="953"/>
      <c r="I5" s="953"/>
      <c r="J5" s="953"/>
      <c r="K5" s="953"/>
      <c r="L5" s="953"/>
      <c r="M5" s="953"/>
      <c r="N5" s="953"/>
      <c r="O5" s="953"/>
      <c r="P5" s="961"/>
    </row>
    <row r="6" spans="1:16" ht="14.25" customHeight="1" x14ac:dyDescent="0.15">
      <c r="A6" s="942"/>
      <c r="B6" s="943"/>
      <c r="C6" s="947"/>
      <c r="D6" s="950"/>
      <c r="E6" s="953"/>
      <c r="F6" s="953"/>
      <c r="G6" s="953"/>
      <c r="H6" s="953"/>
      <c r="I6" s="953"/>
      <c r="J6" s="953"/>
      <c r="K6" s="953"/>
      <c r="L6" s="953"/>
      <c r="M6" s="953"/>
      <c r="N6" s="953"/>
      <c r="O6" s="953"/>
      <c r="P6" s="961"/>
    </row>
    <row r="7" spans="1:16" ht="14.25" customHeight="1" x14ac:dyDescent="0.15">
      <c r="A7" s="944"/>
      <c r="B7" s="945"/>
      <c r="C7" s="948"/>
      <c r="D7" s="951"/>
      <c r="E7" s="954"/>
      <c r="F7" s="954"/>
      <c r="G7" s="954"/>
      <c r="H7" s="954"/>
      <c r="I7" s="954"/>
      <c r="J7" s="954"/>
      <c r="K7" s="954"/>
      <c r="L7" s="954"/>
      <c r="M7" s="954"/>
      <c r="N7" s="954"/>
      <c r="O7" s="954"/>
      <c r="P7" s="962"/>
    </row>
    <row r="8" spans="1:16" s="1" customFormat="1" ht="16.5" customHeight="1" x14ac:dyDescent="0.15">
      <c r="A8" s="955" t="s">
        <v>277</v>
      </c>
      <c r="B8" s="922"/>
      <c r="C8" s="488">
        <v>414</v>
      </c>
      <c r="D8" s="13">
        <v>21</v>
      </c>
      <c r="E8" s="489">
        <v>29</v>
      </c>
      <c r="F8" s="489">
        <v>93</v>
      </c>
      <c r="G8" s="489">
        <v>62</v>
      </c>
      <c r="H8" s="489">
        <v>21</v>
      </c>
      <c r="I8" s="489">
        <v>31</v>
      </c>
      <c r="J8" s="489">
        <v>65</v>
      </c>
      <c r="K8" s="13">
        <v>4</v>
      </c>
      <c r="L8" s="489">
        <v>12</v>
      </c>
      <c r="M8" s="489">
        <v>22</v>
      </c>
      <c r="N8" s="489">
        <v>2</v>
      </c>
      <c r="O8" s="13">
        <v>1</v>
      </c>
      <c r="P8" s="490">
        <v>51</v>
      </c>
    </row>
    <row r="9" spans="1:16" s="1" customFormat="1" ht="16.5" customHeight="1" x14ac:dyDescent="0.15">
      <c r="A9" s="956" t="s">
        <v>278</v>
      </c>
      <c r="B9" s="957"/>
      <c r="C9" s="488">
        <v>405</v>
      </c>
      <c r="D9" s="13">
        <v>19</v>
      </c>
      <c r="E9" s="489">
        <v>37</v>
      </c>
      <c r="F9" s="489">
        <v>110</v>
      </c>
      <c r="G9" s="489">
        <v>66</v>
      </c>
      <c r="H9" s="489">
        <v>16</v>
      </c>
      <c r="I9" s="489">
        <v>29</v>
      </c>
      <c r="J9" s="489">
        <v>45</v>
      </c>
      <c r="K9" s="13">
        <v>1</v>
      </c>
      <c r="L9" s="489">
        <v>35</v>
      </c>
      <c r="M9" s="489">
        <v>19</v>
      </c>
      <c r="N9" s="489">
        <v>4</v>
      </c>
      <c r="O9" s="13">
        <v>1</v>
      </c>
      <c r="P9" s="490">
        <v>23</v>
      </c>
    </row>
    <row r="10" spans="1:16" s="1" customFormat="1" ht="17.25" customHeight="1" x14ac:dyDescent="0.15">
      <c r="A10" s="956" t="s">
        <v>279</v>
      </c>
      <c r="B10" s="957"/>
      <c r="C10" s="488">
        <v>426</v>
      </c>
      <c r="D10" s="13">
        <v>19</v>
      </c>
      <c r="E10" s="489">
        <v>44</v>
      </c>
      <c r="F10" s="489">
        <v>134</v>
      </c>
      <c r="G10" s="489">
        <v>50</v>
      </c>
      <c r="H10" s="489">
        <v>13</v>
      </c>
      <c r="I10" s="489">
        <v>33</v>
      </c>
      <c r="J10" s="489">
        <v>63</v>
      </c>
      <c r="K10" s="13">
        <v>0</v>
      </c>
      <c r="L10" s="489">
        <v>19</v>
      </c>
      <c r="M10" s="489">
        <v>24</v>
      </c>
      <c r="N10" s="489">
        <v>3</v>
      </c>
      <c r="O10" s="13">
        <v>0</v>
      </c>
      <c r="P10" s="490">
        <v>24</v>
      </c>
    </row>
    <row r="11" spans="1:16" s="1" customFormat="1" ht="17.25" customHeight="1" x14ac:dyDescent="0.15">
      <c r="A11" s="956" t="s">
        <v>295</v>
      </c>
      <c r="B11" s="957"/>
      <c r="C11" s="488">
        <v>462</v>
      </c>
      <c r="D11" s="13">
        <v>9</v>
      </c>
      <c r="E11" s="489">
        <v>58</v>
      </c>
      <c r="F11" s="489">
        <v>149</v>
      </c>
      <c r="G11" s="489">
        <v>34</v>
      </c>
      <c r="H11" s="489">
        <v>18</v>
      </c>
      <c r="I11" s="489">
        <v>42</v>
      </c>
      <c r="J11" s="489">
        <v>64</v>
      </c>
      <c r="K11" s="13">
        <v>0</v>
      </c>
      <c r="L11" s="489">
        <v>28</v>
      </c>
      <c r="M11" s="489">
        <v>27</v>
      </c>
      <c r="N11" s="489">
        <v>5</v>
      </c>
      <c r="O11" s="13">
        <v>1</v>
      </c>
      <c r="P11" s="490">
        <v>27</v>
      </c>
    </row>
    <row r="12" spans="1:16" s="1" customFormat="1" ht="17.25" customHeight="1" x14ac:dyDescent="0.15">
      <c r="A12" s="958" t="s">
        <v>738</v>
      </c>
      <c r="B12" s="923"/>
      <c r="C12" s="491">
        <f>SUM(D12:P12)</f>
        <v>496</v>
      </c>
      <c r="D12" s="592">
        <v>25</v>
      </c>
      <c r="E12" s="649">
        <v>55</v>
      </c>
      <c r="F12" s="649">
        <v>139</v>
      </c>
      <c r="G12" s="649">
        <v>48</v>
      </c>
      <c r="H12" s="649">
        <v>18</v>
      </c>
      <c r="I12" s="649">
        <v>41</v>
      </c>
      <c r="J12" s="649">
        <v>73</v>
      </c>
      <c r="K12" s="592">
        <v>0</v>
      </c>
      <c r="L12" s="649">
        <v>31</v>
      </c>
      <c r="M12" s="649">
        <v>24</v>
      </c>
      <c r="N12" s="649">
        <v>8</v>
      </c>
      <c r="O12" s="592">
        <v>2</v>
      </c>
      <c r="P12" s="650">
        <v>32</v>
      </c>
    </row>
    <row r="13" spans="1:16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959" t="s">
        <v>801</v>
      </c>
      <c r="O13" s="959"/>
      <c r="P13" s="959"/>
    </row>
    <row r="14" spans="1:16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32"/>
      <c r="O14" s="32"/>
      <c r="P14" s="32"/>
    </row>
    <row r="15" spans="1:16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32"/>
      <c r="N15" s="32"/>
      <c r="O15" s="32"/>
    </row>
    <row r="16" spans="1:16" x14ac:dyDescent="0.15">
      <c r="A16" s="118"/>
      <c r="B16" s="492"/>
      <c r="C16" s="492"/>
      <c r="D16" s="492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</row>
    <row r="17" spans="1:18" ht="24.75" customHeight="1" x14ac:dyDescent="0.15">
      <c r="A17" s="716" t="s">
        <v>802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16"/>
      <c r="N17" s="716"/>
      <c r="O17" s="716"/>
      <c r="P17" s="963"/>
    </row>
    <row r="18" spans="1:18" x14ac:dyDescent="0.15">
      <c r="A18" s="114"/>
      <c r="B18" s="114"/>
      <c r="C18" s="493"/>
      <c r="D18" s="493"/>
      <c r="E18" s="493"/>
      <c r="F18" s="493"/>
      <c r="G18" s="493"/>
      <c r="H18" s="493"/>
      <c r="I18" s="493"/>
      <c r="J18" s="493"/>
      <c r="K18" s="493"/>
      <c r="M18" s="493"/>
      <c r="O18" s="493"/>
      <c r="P18" s="32" t="s">
        <v>788</v>
      </c>
    </row>
    <row r="19" spans="1:18" ht="15.75" customHeight="1" x14ac:dyDescent="0.15">
      <c r="A19" s="494"/>
      <c r="B19" s="495"/>
      <c r="C19" s="495"/>
      <c r="D19" s="495"/>
      <c r="E19" s="964" t="s">
        <v>279</v>
      </c>
      <c r="F19" s="965"/>
      <c r="G19" s="965"/>
      <c r="H19" s="965"/>
      <c r="I19" s="966" t="s">
        <v>295</v>
      </c>
      <c r="J19" s="965"/>
      <c r="K19" s="965"/>
      <c r="L19" s="967"/>
      <c r="M19" s="965" t="s">
        <v>738</v>
      </c>
      <c r="N19" s="965"/>
      <c r="O19" s="965"/>
      <c r="P19" s="968"/>
    </row>
    <row r="20" spans="1:18" ht="15.75" customHeight="1" x14ac:dyDescent="0.15">
      <c r="A20" s="496"/>
      <c r="B20" s="20"/>
      <c r="C20" s="20"/>
      <c r="D20" s="20"/>
      <c r="E20" s="958" t="s">
        <v>408</v>
      </c>
      <c r="F20" s="969"/>
      <c r="G20" s="970" t="s">
        <v>409</v>
      </c>
      <c r="H20" s="971"/>
      <c r="I20" s="972" t="s">
        <v>408</v>
      </c>
      <c r="J20" s="969"/>
      <c r="K20" s="970" t="s">
        <v>409</v>
      </c>
      <c r="L20" s="971"/>
      <c r="M20" s="969" t="s">
        <v>408</v>
      </c>
      <c r="N20" s="969"/>
      <c r="O20" s="970" t="s">
        <v>409</v>
      </c>
      <c r="P20" s="973"/>
    </row>
    <row r="21" spans="1:18" x14ac:dyDescent="0.15">
      <c r="A21" s="497" t="s">
        <v>410</v>
      </c>
      <c r="B21" s="498"/>
      <c r="C21" s="498"/>
      <c r="D21" s="499"/>
      <c r="E21" s="986">
        <v>173</v>
      </c>
      <c r="F21" s="987"/>
      <c r="G21" s="988">
        <v>24</v>
      </c>
      <c r="H21" s="989"/>
      <c r="I21" s="990">
        <v>203</v>
      </c>
      <c r="J21" s="991"/>
      <c r="K21" s="992">
        <v>30</v>
      </c>
      <c r="L21" s="993"/>
      <c r="M21" s="994">
        <f>SUM(M22,M33,M48)</f>
        <v>210</v>
      </c>
      <c r="N21" s="995"/>
      <c r="O21" s="996">
        <f>SUM(O22,O33,O48)</f>
        <v>8</v>
      </c>
      <c r="P21" s="997"/>
      <c r="Q21" s="974"/>
      <c r="R21" s="974"/>
    </row>
    <row r="22" spans="1:18" x14ac:dyDescent="0.15">
      <c r="A22" s="500" t="s">
        <v>411</v>
      </c>
      <c r="B22" s="501"/>
      <c r="C22" s="501"/>
      <c r="D22" s="502"/>
      <c r="E22" s="975">
        <v>113</v>
      </c>
      <c r="F22" s="976"/>
      <c r="G22" s="977">
        <v>27</v>
      </c>
      <c r="H22" s="978"/>
      <c r="I22" s="979">
        <v>132</v>
      </c>
      <c r="J22" s="976"/>
      <c r="K22" s="980">
        <v>19</v>
      </c>
      <c r="L22" s="981"/>
      <c r="M22" s="982">
        <f>SUM(M23:N32)</f>
        <v>144</v>
      </c>
      <c r="N22" s="983"/>
      <c r="O22" s="984">
        <f>SUM(O23:P32)</f>
        <v>12</v>
      </c>
      <c r="P22" s="985"/>
      <c r="Q22" s="974"/>
      <c r="R22" s="974"/>
    </row>
    <row r="23" spans="1:18" x14ac:dyDescent="0.15">
      <c r="A23" s="503"/>
      <c r="B23" s="504" t="s">
        <v>412</v>
      </c>
      <c r="C23" s="505"/>
      <c r="D23" s="505"/>
      <c r="E23" s="975">
        <v>12</v>
      </c>
      <c r="F23" s="976"/>
      <c r="G23" s="977">
        <v>0</v>
      </c>
      <c r="H23" s="978"/>
      <c r="I23" s="998">
        <v>14</v>
      </c>
      <c r="J23" s="983"/>
      <c r="K23" s="980">
        <v>2</v>
      </c>
      <c r="L23" s="981"/>
      <c r="M23" s="982">
        <v>10</v>
      </c>
      <c r="N23" s="983"/>
      <c r="O23" s="984">
        <v>-4</v>
      </c>
      <c r="P23" s="999"/>
      <c r="Q23" s="974"/>
      <c r="R23" s="974"/>
    </row>
    <row r="24" spans="1:18" x14ac:dyDescent="0.15">
      <c r="A24" s="506"/>
      <c r="B24" s="504" t="s">
        <v>413</v>
      </c>
      <c r="C24" s="505"/>
      <c r="D24" s="505"/>
      <c r="E24" s="975">
        <v>18</v>
      </c>
      <c r="F24" s="976"/>
      <c r="G24" s="977">
        <v>4</v>
      </c>
      <c r="H24" s="978"/>
      <c r="I24" s="998">
        <v>18</v>
      </c>
      <c r="J24" s="983"/>
      <c r="K24" s="980">
        <v>0</v>
      </c>
      <c r="L24" s="981"/>
      <c r="M24" s="983">
        <v>38</v>
      </c>
      <c r="N24" s="983"/>
      <c r="O24" s="984">
        <v>20</v>
      </c>
      <c r="P24" s="999"/>
      <c r="Q24" s="974"/>
      <c r="R24" s="974"/>
    </row>
    <row r="25" spans="1:18" x14ac:dyDescent="0.15">
      <c r="A25" s="506"/>
      <c r="B25" s="504" t="s">
        <v>414</v>
      </c>
      <c r="C25" s="505"/>
      <c r="D25" s="505"/>
      <c r="E25" s="975">
        <v>5</v>
      </c>
      <c r="F25" s="976"/>
      <c r="G25" s="977">
        <v>-1</v>
      </c>
      <c r="H25" s="978"/>
      <c r="I25" s="998">
        <v>5</v>
      </c>
      <c r="J25" s="983"/>
      <c r="K25" s="980">
        <v>0</v>
      </c>
      <c r="L25" s="981"/>
      <c r="M25" s="983">
        <v>5</v>
      </c>
      <c r="N25" s="983"/>
      <c r="O25" s="984">
        <v>0</v>
      </c>
      <c r="P25" s="999"/>
      <c r="Q25" s="974"/>
      <c r="R25" s="974"/>
    </row>
    <row r="26" spans="1:18" x14ac:dyDescent="0.15">
      <c r="A26" s="506"/>
      <c r="B26" s="504" t="s">
        <v>415</v>
      </c>
      <c r="C26" s="505"/>
      <c r="D26" s="505"/>
      <c r="E26" s="975">
        <v>0</v>
      </c>
      <c r="F26" s="976"/>
      <c r="G26" s="977">
        <v>-2</v>
      </c>
      <c r="H26" s="978"/>
      <c r="I26" s="998">
        <v>0</v>
      </c>
      <c r="J26" s="983"/>
      <c r="K26" s="980">
        <v>0</v>
      </c>
      <c r="L26" s="981"/>
      <c r="M26" s="983">
        <v>1</v>
      </c>
      <c r="N26" s="983"/>
      <c r="O26" s="984">
        <v>1</v>
      </c>
      <c r="P26" s="999"/>
      <c r="Q26" s="974"/>
      <c r="R26" s="974"/>
    </row>
    <row r="27" spans="1:18" x14ac:dyDescent="0.15">
      <c r="A27" s="506"/>
      <c r="B27" s="504" t="s">
        <v>416</v>
      </c>
      <c r="C27" s="505"/>
      <c r="D27" s="505"/>
      <c r="E27" s="975">
        <v>6</v>
      </c>
      <c r="F27" s="976"/>
      <c r="G27" s="977">
        <v>-2</v>
      </c>
      <c r="H27" s="978"/>
      <c r="I27" s="998">
        <v>12</v>
      </c>
      <c r="J27" s="983"/>
      <c r="K27" s="980">
        <v>6</v>
      </c>
      <c r="L27" s="981"/>
      <c r="M27" s="983">
        <v>10</v>
      </c>
      <c r="N27" s="983"/>
      <c r="O27" s="984">
        <v>-2</v>
      </c>
      <c r="P27" s="999"/>
      <c r="Q27" s="974"/>
      <c r="R27" s="974"/>
    </row>
    <row r="28" spans="1:18" x14ac:dyDescent="0.15">
      <c r="A28" s="506"/>
      <c r="B28" s="504" t="s">
        <v>417</v>
      </c>
      <c r="C28" s="505"/>
      <c r="D28" s="505"/>
      <c r="E28" s="975">
        <v>54</v>
      </c>
      <c r="F28" s="976"/>
      <c r="G28" s="977">
        <v>34</v>
      </c>
      <c r="H28" s="978"/>
      <c r="I28" s="998">
        <v>53</v>
      </c>
      <c r="J28" s="983"/>
      <c r="K28" s="980">
        <v>-1</v>
      </c>
      <c r="L28" s="981"/>
      <c r="M28" s="983">
        <v>52</v>
      </c>
      <c r="N28" s="983"/>
      <c r="O28" s="984">
        <v>-1</v>
      </c>
      <c r="P28" s="999"/>
      <c r="Q28" s="974"/>
      <c r="R28" s="974"/>
    </row>
    <row r="29" spans="1:18" x14ac:dyDescent="0.15">
      <c r="A29" s="506"/>
      <c r="B29" s="504" t="s">
        <v>418</v>
      </c>
      <c r="C29" s="505"/>
      <c r="D29" s="505"/>
      <c r="E29" s="975">
        <v>7</v>
      </c>
      <c r="F29" s="976"/>
      <c r="G29" s="977">
        <v>-2</v>
      </c>
      <c r="H29" s="978"/>
      <c r="I29" s="998">
        <v>14</v>
      </c>
      <c r="J29" s="983"/>
      <c r="K29" s="980">
        <v>7</v>
      </c>
      <c r="L29" s="981"/>
      <c r="M29" s="983">
        <v>7</v>
      </c>
      <c r="N29" s="983"/>
      <c r="O29" s="984">
        <v>-7</v>
      </c>
      <c r="P29" s="999"/>
      <c r="Q29" s="974"/>
      <c r="R29" s="974"/>
    </row>
    <row r="30" spans="1:18" x14ac:dyDescent="0.15">
      <c r="A30" s="506"/>
      <c r="B30" s="504" t="s">
        <v>419</v>
      </c>
      <c r="C30" s="505"/>
      <c r="D30" s="505"/>
      <c r="E30" s="975">
        <v>4</v>
      </c>
      <c r="F30" s="976"/>
      <c r="G30" s="977">
        <v>-3</v>
      </c>
      <c r="H30" s="978"/>
      <c r="I30" s="998">
        <v>4</v>
      </c>
      <c r="J30" s="983"/>
      <c r="K30" s="980">
        <v>0</v>
      </c>
      <c r="L30" s="981"/>
      <c r="M30" s="983">
        <v>5</v>
      </c>
      <c r="N30" s="983"/>
      <c r="O30" s="984">
        <v>1</v>
      </c>
      <c r="P30" s="999"/>
      <c r="Q30" s="974"/>
      <c r="R30" s="974"/>
    </row>
    <row r="31" spans="1:18" x14ac:dyDescent="0.15">
      <c r="A31" s="506"/>
      <c r="B31" s="504" t="s">
        <v>420</v>
      </c>
      <c r="C31" s="505"/>
      <c r="D31" s="505"/>
      <c r="E31" s="975">
        <v>7</v>
      </c>
      <c r="F31" s="976"/>
      <c r="G31" s="977">
        <v>-1</v>
      </c>
      <c r="H31" s="978"/>
      <c r="I31" s="998">
        <v>12</v>
      </c>
      <c r="J31" s="983"/>
      <c r="K31" s="980">
        <v>5</v>
      </c>
      <c r="L31" s="981"/>
      <c r="M31" s="983">
        <v>16</v>
      </c>
      <c r="N31" s="983"/>
      <c r="O31" s="984">
        <v>4</v>
      </c>
      <c r="P31" s="999"/>
      <c r="Q31" s="974"/>
      <c r="R31" s="974"/>
    </row>
    <row r="32" spans="1:18" x14ac:dyDescent="0.15">
      <c r="A32" s="507"/>
      <c r="B32" s="508" t="s">
        <v>421</v>
      </c>
      <c r="C32" s="505"/>
      <c r="D32" s="505"/>
      <c r="E32" s="975">
        <v>0</v>
      </c>
      <c r="F32" s="976"/>
      <c r="G32" s="977">
        <v>0</v>
      </c>
      <c r="H32" s="978"/>
      <c r="I32" s="998">
        <v>0</v>
      </c>
      <c r="J32" s="983"/>
      <c r="K32" s="980">
        <v>0</v>
      </c>
      <c r="L32" s="981"/>
      <c r="M32" s="983">
        <v>0</v>
      </c>
      <c r="N32" s="983"/>
      <c r="O32" s="984">
        <v>0</v>
      </c>
      <c r="P32" s="999"/>
      <c r="Q32" s="974"/>
      <c r="R32" s="974"/>
    </row>
    <row r="33" spans="1:18" x14ac:dyDescent="0.15">
      <c r="A33" s="500" t="s">
        <v>422</v>
      </c>
      <c r="B33" s="505"/>
      <c r="C33" s="505"/>
      <c r="D33" s="505"/>
      <c r="E33" s="975">
        <v>60</v>
      </c>
      <c r="F33" s="976"/>
      <c r="G33" s="977">
        <v>-3</v>
      </c>
      <c r="H33" s="978"/>
      <c r="I33" s="979">
        <v>71</v>
      </c>
      <c r="J33" s="976"/>
      <c r="K33" s="980">
        <v>11</v>
      </c>
      <c r="L33" s="981"/>
      <c r="M33" s="983">
        <f>SUM(M34:N47)</f>
        <v>66</v>
      </c>
      <c r="N33" s="983"/>
      <c r="O33" s="984">
        <f>SUM(O34:P47)</f>
        <v>-4</v>
      </c>
      <c r="P33" s="983"/>
      <c r="Q33" s="1003"/>
      <c r="R33" s="974"/>
    </row>
    <row r="34" spans="1:18" x14ac:dyDescent="0.15">
      <c r="A34" s="503"/>
      <c r="B34" s="508" t="s">
        <v>423</v>
      </c>
      <c r="C34" s="504"/>
      <c r="D34" s="505"/>
      <c r="E34" s="975">
        <v>0</v>
      </c>
      <c r="F34" s="976"/>
      <c r="G34" s="977">
        <v>-1</v>
      </c>
      <c r="H34" s="978"/>
      <c r="I34" s="998">
        <v>0</v>
      </c>
      <c r="J34" s="983"/>
      <c r="K34" s="980">
        <v>0</v>
      </c>
      <c r="L34" s="981"/>
      <c r="M34" s="983">
        <v>0</v>
      </c>
      <c r="N34" s="983"/>
      <c r="O34" s="984">
        <v>0</v>
      </c>
      <c r="P34" s="999"/>
      <c r="Q34" s="974"/>
      <c r="R34" s="974"/>
    </row>
    <row r="35" spans="1:18" x14ac:dyDescent="0.15">
      <c r="A35" s="506"/>
      <c r="B35" s="1000" t="s">
        <v>424</v>
      </c>
      <c r="C35" s="1001"/>
      <c r="D35" s="1002"/>
      <c r="E35" s="975">
        <v>1</v>
      </c>
      <c r="F35" s="976"/>
      <c r="G35" s="977">
        <v>1</v>
      </c>
      <c r="H35" s="978"/>
      <c r="I35" s="998">
        <v>1</v>
      </c>
      <c r="J35" s="983"/>
      <c r="K35" s="980">
        <v>0</v>
      </c>
      <c r="L35" s="981"/>
      <c r="M35" s="983">
        <v>2</v>
      </c>
      <c r="N35" s="983"/>
      <c r="O35" s="984">
        <v>1</v>
      </c>
      <c r="P35" s="999"/>
      <c r="Q35" s="974"/>
      <c r="R35" s="974"/>
    </row>
    <row r="36" spans="1:18" x14ac:dyDescent="0.15">
      <c r="A36" s="506"/>
      <c r="B36" s="508" t="s">
        <v>425</v>
      </c>
      <c r="C36" s="504"/>
      <c r="D36" s="505"/>
      <c r="E36" s="975">
        <v>2</v>
      </c>
      <c r="F36" s="976"/>
      <c r="G36" s="977">
        <v>2</v>
      </c>
      <c r="H36" s="978"/>
      <c r="I36" s="998">
        <v>1</v>
      </c>
      <c r="J36" s="983"/>
      <c r="K36" s="980">
        <v>-1</v>
      </c>
      <c r="L36" s="981"/>
      <c r="M36" s="983">
        <v>1</v>
      </c>
      <c r="N36" s="983"/>
      <c r="O36" s="984">
        <v>0</v>
      </c>
      <c r="P36" s="999"/>
      <c r="Q36" s="974"/>
      <c r="R36" s="974"/>
    </row>
    <row r="37" spans="1:18" x14ac:dyDescent="0.15">
      <c r="A37" s="506"/>
      <c r="B37" s="508" t="s">
        <v>426</v>
      </c>
      <c r="C37" s="504"/>
      <c r="D37" s="505"/>
      <c r="E37" s="975">
        <v>0</v>
      </c>
      <c r="F37" s="976"/>
      <c r="G37" s="977">
        <v>-2</v>
      </c>
      <c r="H37" s="978"/>
      <c r="I37" s="998">
        <v>0</v>
      </c>
      <c r="J37" s="983"/>
      <c r="K37" s="980">
        <v>0</v>
      </c>
      <c r="L37" s="981"/>
      <c r="M37" s="983">
        <v>0</v>
      </c>
      <c r="N37" s="983"/>
      <c r="O37" s="984">
        <v>0</v>
      </c>
      <c r="P37" s="999"/>
      <c r="Q37" s="974"/>
      <c r="R37" s="974"/>
    </row>
    <row r="38" spans="1:18" x14ac:dyDescent="0.15">
      <c r="A38" s="506"/>
      <c r="B38" s="508" t="s">
        <v>427</v>
      </c>
      <c r="C38" s="504"/>
      <c r="D38" s="505"/>
      <c r="E38" s="975">
        <v>0</v>
      </c>
      <c r="F38" s="976"/>
      <c r="G38" s="977">
        <v>0</v>
      </c>
      <c r="H38" s="978"/>
      <c r="I38" s="998">
        <v>0</v>
      </c>
      <c r="J38" s="983"/>
      <c r="K38" s="980">
        <v>0</v>
      </c>
      <c r="L38" s="981"/>
      <c r="M38" s="983">
        <v>0</v>
      </c>
      <c r="N38" s="983"/>
      <c r="O38" s="984">
        <v>0</v>
      </c>
      <c r="P38" s="999"/>
      <c r="Q38" s="974"/>
      <c r="R38" s="974"/>
    </row>
    <row r="39" spans="1:18" x14ac:dyDescent="0.15">
      <c r="A39" s="506"/>
      <c r="B39" s="508" t="s">
        <v>428</v>
      </c>
      <c r="C39" s="504"/>
      <c r="D39" s="505"/>
      <c r="E39" s="975">
        <v>1</v>
      </c>
      <c r="F39" s="976"/>
      <c r="G39" s="977">
        <v>-2</v>
      </c>
      <c r="H39" s="978"/>
      <c r="I39" s="998">
        <v>0</v>
      </c>
      <c r="J39" s="983"/>
      <c r="K39" s="980">
        <v>-1</v>
      </c>
      <c r="L39" s="981"/>
      <c r="M39" s="983">
        <v>0</v>
      </c>
      <c r="N39" s="983"/>
      <c r="O39" s="984">
        <v>0</v>
      </c>
      <c r="P39" s="999"/>
      <c r="Q39" s="974"/>
      <c r="R39" s="974"/>
    </row>
    <row r="40" spans="1:18" x14ac:dyDescent="0.15">
      <c r="A40" s="506"/>
      <c r="B40" s="508" t="s">
        <v>429</v>
      </c>
      <c r="C40" s="504"/>
      <c r="D40" s="505"/>
      <c r="E40" s="975">
        <v>12</v>
      </c>
      <c r="F40" s="976"/>
      <c r="G40" s="977">
        <v>-3</v>
      </c>
      <c r="H40" s="978"/>
      <c r="I40" s="998">
        <v>7</v>
      </c>
      <c r="J40" s="983"/>
      <c r="K40" s="980">
        <v>-5</v>
      </c>
      <c r="L40" s="981"/>
      <c r="M40" s="983">
        <v>5</v>
      </c>
      <c r="N40" s="983"/>
      <c r="O40" s="984">
        <v>-2</v>
      </c>
      <c r="P40" s="999"/>
      <c r="Q40" s="974"/>
      <c r="R40" s="974"/>
    </row>
    <row r="41" spans="1:18" x14ac:dyDescent="0.15">
      <c r="A41" s="506"/>
      <c r="B41" s="508" t="s">
        <v>430</v>
      </c>
      <c r="C41" s="504"/>
      <c r="D41" s="505"/>
      <c r="E41" s="975">
        <v>9</v>
      </c>
      <c r="F41" s="976"/>
      <c r="G41" s="977">
        <v>2</v>
      </c>
      <c r="H41" s="978"/>
      <c r="I41" s="998">
        <v>16</v>
      </c>
      <c r="J41" s="983"/>
      <c r="K41" s="980">
        <v>7</v>
      </c>
      <c r="L41" s="981"/>
      <c r="M41" s="983">
        <v>23</v>
      </c>
      <c r="N41" s="983"/>
      <c r="O41" s="984">
        <v>7</v>
      </c>
      <c r="P41" s="999"/>
      <c r="Q41" s="974"/>
      <c r="R41" s="974"/>
    </row>
    <row r="42" spans="1:18" x14ac:dyDescent="0.15">
      <c r="A42" s="506"/>
      <c r="B42" s="508" t="s">
        <v>431</v>
      </c>
      <c r="C42" s="504"/>
      <c r="D42" s="505"/>
      <c r="E42" s="975">
        <v>0</v>
      </c>
      <c r="F42" s="976"/>
      <c r="G42" s="977">
        <v>0</v>
      </c>
      <c r="H42" s="978"/>
      <c r="I42" s="998">
        <v>2</v>
      </c>
      <c r="J42" s="983"/>
      <c r="K42" s="980">
        <v>2</v>
      </c>
      <c r="L42" s="981"/>
      <c r="M42" s="983">
        <v>0</v>
      </c>
      <c r="N42" s="983"/>
      <c r="O42" s="984">
        <v>-2</v>
      </c>
      <c r="P42" s="999"/>
      <c r="Q42" s="974"/>
      <c r="R42" s="974"/>
    </row>
    <row r="43" spans="1:18" x14ac:dyDescent="0.15">
      <c r="A43" s="506"/>
      <c r="B43" s="508" t="s">
        <v>432</v>
      </c>
      <c r="C43" s="504"/>
      <c r="D43" s="505"/>
      <c r="E43" s="975">
        <v>15</v>
      </c>
      <c r="F43" s="976"/>
      <c r="G43" s="977">
        <v>-8</v>
      </c>
      <c r="H43" s="978"/>
      <c r="I43" s="998">
        <v>15</v>
      </c>
      <c r="J43" s="983"/>
      <c r="K43" s="980">
        <v>0</v>
      </c>
      <c r="L43" s="981"/>
      <c r="M43" s="983">
        <v>21</v>
      </c>
      <c r="N43" s="983"/>
      <c r="O43" s="984">
        <v>6</v>
      </c>
      <c r="P43" s="999"/>
      <c r="Q43" s="974"/>
      <c r="R43" s="974"/>
    </row>
    <row r="44" spans="1:18" x14ac:dyDescent="0.15">
      <c r="A44" s="506"/>
      <c r="B44" s="508" t="s">
        <v>433</v>
      </c>
      <c r="C44" s="504"/>
      <c r="D44" s="505"/>
      <c r="E44" s="975">
        <v>13</v>
      </c>
      <c r="F44" s="976"/>
      <c r="G44" s="977">
        <v>9</v>
      </c>
      <c r="H44" s="978"/>
      <c r="I44" s="998">
        <v>14</v>
      </c>
      <c r="J44" s="983"/>
      <c r="K44" s="980">
        <v>1</v>
      </c>
      <c r="L44" s="981"/>
      <c r="M44" s="983">
        <v>6</v>
      </c>
      <c r="N44" s="983"/>
      <c r="O44" s="984">
        <v>-8</v>
      </c>
      <c r="P44" s="999"/>
      <c r="Q44" s="974"/>
      <c r="R44" s="974"/>
    </row>
    <row r="45" spans="1:18" x14ac:dyDescent="0.15">
      <c r="A45" s="506"/>
      <c r="B45" s="508" t="s">
        <v>434</v>
      </c>
      <c r="C45" s="504"/>
      <c r="D45" s="505"/>
      <c r="E45" s="975">
        <v>3</v>
      </c>
      <c r="F45" s="976"/>
      <c r="G45" s="977">
        <v>1</v>
      </c>
      <c r="H45" s="978"/>
      <c r="I45" s="998">
        <v>5</v>
      </c>
      <c r="J45" s="983"/>
      <c r="K45" s="980">
        <v>2</v>
      </c>
      <c r="L45" s="981"/>
      <c r="M45" s="983">
        <v>1</v>
      </c>
      <c r="N45" s="983"/>
      <c r="O45" s="984">
        <v>-4</v>
      </c>
      <c r="P45" s="999"/>
      <c r="Q45" s="974"/>
      <c r="R45" s="974"/>
    </row>
    <row r="46" spans="1:18" x14ac:dyDescent="0.15">
      <c r="A46" s="506"/>
      <c r="B46" s="1004" t="s">
        <v>435</v>
      </c>
      <c r="C46" s="1005"/>
      <c r="D46" s="1006"/>
      <c r="E46" s="975">
        <v>4</v>
      </c>
      <c r="F46" s="976"/>
      <c r="G46" s="977">
        <v>-1</v>
      </c>
      <c r="H46" s="978"/>
      <c r="I46" s="998">
        <v>9</v>
      </c>
      <c r="J46" s="983"/>
      <c r="K46" s="980">
        <v>5</v>
      </c>
      <c r="L46" s="981"/>
      <c r="M46" s="983">
        <v>7</v>
      </c>
      <c r="N46" s="983"/>
      <c r="O46" s="984">
        <v>-2</v>
      </c>
      <c r="P46" s="999"/>
      <c r="Q46" s="974"/>
      <c r="R46" s="974"/>
    </row>
    <row r="47" spans="1:18" x14ac:dyDescent="0.15">
      <c r="A47" s="507"/>
      <c r="B47" s="508" t="s">
        <v>436</v>
      </c>
      <c r="C47" s="508"/>
      <c r="D47" s="505"/>
      <c r="E47" s="975">
        <v>0</v>
      </c>
      <c r="F47" s="976"/>
      <c r="G47" s="977">
        <v>-1</v>
      </c>
      <c r="H47" s="978"/>
      <c r="I47" s="998">
        <v>1</v>
      </c>
      <c r="J47" s="983"/>
      <c r="K47" s="980">
        <v>1</v>
      </c>
      <c r="L47" s="981"/>
      <c r="M47" s="983">
        <v>0</v>
      </c>
      <c r="N47" s="983"/>
      <c r="O47" s="984">
        <v>0</v>
      </c>
      <c r="P47" s="999"/>
      <c r="Q47" s="974"/>
      <c r="R47" s="974"/>
    </row>
    <row r="48" spans="1:18" x14ac:dyDescent="0.15">
      <c r="A48" s="509" t="s">
        <v>437</v>
      </c>
      <c r="B48" s="510"/>
      <c r="C48" s="510"/>
      <c r="D48" s="510"/>
      <c r="E48" s="1008">
        <v>0</v>
      </c>
      <c r="F48" s="1009"/>
      <c r="G48" s="1010">
        <v>0</v>
      </c>
      <c r="H48" s="1011"/>
      <c r="I48" s="1012">
        <v>0</v>
      </c>
      <c r="J48" s="1013"/>
      <c r="K48" s="1014">
        <v>0</v>
      </c>
      <c r="L48" s="1015"/>
      <c r="M48" s="1013">
        <v>0</v>
      </c>
      <c r="N48" s="1013"/>
      <c r="O48" s="1016">
        <v>0</v>
      </c>
      <c r="P48" s="1017"/>
      <c r="Q48" s="974"/>
      <c r="R48" s="974"/>
    </row>
    <row r="49" spans="7:16" x14ac:dyDescent="0.15">
      <c r="I49"/>
      <c r="J49"/>
      <c r="P49" s="32" t="s">
        <v>801</v>
      </c>
    </row>
    <row r="50" spans="7:16" x14ac:dyDescent="0.15">
      <c r="G50" s="1007"/>
      <c r="H50" s="1007"/>
    </row>
    <row r="51" spans="7:16" x14ac:dyDescent="0.15">
      <c r="G51" s="1007"/>
      <c r="H51" s="1007"/>
      <c r="I51"/>
    </row>
  </sheetData>
  <mergeCells count="232">
    <mergeCell ref="G50:H50"/>
    <mergeCell ref="G51:H51"/>
    <mergeCell ref="Q47:R47"/>
    <mergeCell ref="E48:F48"/>
    <mergeCell ref="G48:H48"/>
    <mergeCell ref="I48:J48"/>
    <mergeCell ref="K48:L48"/>
    <mergeCell ref="M48:N48"/>
    <mergeCell ref="O48:P48"/>
    <mergeCell ref="Q48:R48"/>
    <mergeCell ref="E47:F47"/>
    <mergeCell ref="G47:H47"/>
    <mergeCell ref="I47:J47"/>
    <mergeCell ref="K47:L47"/>
    <mergeCell ref="M47:N47"/>
    <mergeCell ref="O47:P47"/>
    <mergeCell ref="Q45:R45"/>
    <mergeCell ref="B46:D46"/>
    <mergeCell ref="E46:F46"/>
    <mergeCell ref="G46:H46"/>
    <mergeCell ref="I46:J46"/>
    <mergeCell ref="K46:L46"/>
    <mergeCell ref="M46:N46"/>
    <mergeCell ref="O46:P46"/>
    <mergeCell ref="Q46:R46"/>
    <mergeCell ref="E45:F45"/>
    <mergeCell ref="G45:H45"/>
    <mergeCell ref="I45:J45"/>
    <mergeCell ref="K45:L45"/>
    <mergeCell ref="M45:N45"/>
    <mergeCell ref="O45:P45"/>
    <mergeCell ref="Q43:R43"/>
    <mergeCell ref="E44:F44"/>
    <mergeCell ref="G44:H44"/>
    <mergeCell ref="I44:J44"/>
    <mergeCell ref="K44:L44"/>
    <mergeCell ref="M44:N44"/>
    <mergeCell ref="O44:P44"/>
    <mergeCell ref="Q44:R44"/>
    <mergeCell ref="E43:F43"/>
    <mergeCell ref="G43:H43"/>
    <mergeCell ref="I43:J43"/>
    <mergeCell ref="K43:L43"/>
    <mergeCell ref="M43:N43"/>
    <mergeCell ref="O43:P43"/>
    <mergeCell ref="Q41:R41"/>
    <mergeCell ref="E42:F42"/>
    <mergeCell ref="G42:H42"/>
    <mergeCell ref="I42:J42"/>
    <mergeCell ref="K42:L42"/>
    <mergeCell ref="M42:N42"/>
    <mergeCell ref="O42:P42"/>
    <mergeCell ref="Q42:R42"/>
    <mergeCell ref="E41:F41"/>
    <mergeCell ref="G41:H41"/>
    <mergeCell ref="I41:J41"/>
    <mergeCell ref="K41:L41"/>
    <mergeCell ref="M41:N41"/>
    <mergeCell ref="O41:P41"/>
    <mergeCell ref="Q39:R39"/>
    <mergeCell ref="E40:F40"/>
    <mergeCell ref="G40:H40"/>
    <mergeCell ref="I40:J40"/>
    <mergeCell ref="K40:L40"/>
    <mergeCell ref="M40:N40"/>
    <mergeCell ref="O40:P40"/>
    <mergeCell ref="Q40:R40"/>
    <mergeCell ref="E39:F39"/>
    <mergeCell ref="G39:H39"/>
    <mergeCell ref="I39:J39"/>
    <mergeCell ref="K39:L39"/>
    <mergeCell ref="M39:N39"/>
    <mergeCell ref="O39:P39"/>
    <mergeCell ref="E36:F36"/>
    <mergeCell ref="G36:H36"/>
    <mergeCell ref="I36:J36"/>
    <mergeCell ref="K36:L36"/>
    <mergeCell ref="M36:N36"/>
    <mergeCell ref="O36:P36"/>
    <mergeCell ref="Q36:R36"/>
    <mergeCell ref="Q37:R37"/>
    <mergeCell ref="E38:F38"/>
    <mergeCell ref="G38:H38"/>
    <mergeCell ref="I38:J38"/>
    <mergeCell ref="K38:L38"/>
    <mergeCell ref="M38:N38"/>
    <mergeCell ref="O38:P38"/>
    <mergeCell ref="Q38:R38"/>
    <mergeCell ref="E37:F37"/>
    <mergeCell ref="G37:H37"/>
    <mergeCell ref="I37:J37"/>
    <mergeCell ref="K37:L37"/>
    <mergeCell ref="M37:N37"/>
    <mergeCell ref="O37:P37"/>
    <mergeCell ref="B35:D35"/>
    <mergeCell ref="E35:F35"/>
    <mergeCell ref="G35:H35"/>
    <mergeCell ref="I35:J35"/>
    <mergeCell ref="K35:L35"/>
    <mergeCell ref="M35:N35"/>
    <mergeCell ref="Q33:R33"/>
    <mergeCell ref="E34:F34"/>
    <mergeCell ref="G34:H34"/>
    <mergeCell ref="I34:J34"/>
    <mergeCell ref="K34:L34"/>
    <mergeCell ref="M34:N34"/>
    <mergeCell ref="O34:P34"/>
    <mergeCell ref="Q34:R34"/>
    <mergeCell ref="E33:F33"/>
    <mergeCell ref="G33:H33"/>
    <mergeCell ref="I33:J33"/>
    <mergeCell ref="K33:L33"/>
    <mergeCell ref="M33:N33"/>
    <mergeCell ref="O33:P33"/>
    <mergeCell ref="O35:P35"/>
    <mergeCell ref="Q35:R35"/>
    <mergeCell ref="Q31:R31"/>
    <mergeCell ref="E32:F32"/>
    <mergeCell ref="G32:H32"/>
    <mergeCell ref="I32:J32"/>
    <mergeCell ref="K32:L32"/>
    <mergeCell ref="M32:N32"/>
    <mergeCell ref="O32:P32"/>
    <mergeCell ref="Q32:R32"/>
    <mergeCell ref="E31:F31"/>
    <mergeCell ref="G31:H31"/>
    <mergeCell ref="I31:J31"/>
    <mergeCell ref="K31:L31"/>
    <mergeCell ref="M31:N31"/>
    <mergeCell ref="O31:P31"/>
    <mergeCell ref="Q29:R29"/>
    <mergeCell ref="E30:F30"/>
    <mergeCell ref="G30:H30"/>
    <mergeCell ref="I30:J30"/>
    <mergeCell ref="K30:L30"/>
    <mergeCell ref="M30:N30"/>
    <mergeCell ref="O30:P30"/>
    <mergeCell ref="Q30:R30"/>
    <mergeCell ref="E29:F29"/>
    <mergeCell ref="G29:H29"/>
    <mergeCell ref="I29:J29"/>
    <mergeCell ref="K29:L29"/>
    <mergeCell ref="M29:N29"/>
    <mergeCell ref="O29:P29"/>
    <mergeCell ref="Q27:R27"/>
    <mergeCell ref="E28:F28"/>
    <mergeCell ref="G28:H28"/>
    <mergeCell ref="I28:J28"/>
    <mergeCell ref="K28:L28"/>
    <mergeCell ref="M28:N28"/>
    <mergeCell ref="O28:P28"/>
    <mergeCell ref="Q28:R28"/>
    <mergeCell ref="E27:F27"/>
    <mergeCell ref="G27:H27"/>
    <mergeCell ref="I27:J27"/>
    <mergeCell ref="K27:L27"/>
    <mergeCell ref="M27:N27"/>
    <mergeCell ref="O27:P27"/>
    <mergeCell ref="Q25:R25"/>
    <mergeCell ref="E26:F26"/>
    <mergeCell ref="G26:H26"/>
    <mergeCell ref="I26:J26"/>
    <mergeCell ref="K26:L26"/>
    <mergeCell ref="M26:N26"/>
    <mergeCell ref="O26:P26"/>
    <mergeCell ref="Q26:R26"/>
    <mergeCell ref="E25:F25"/>
    <mergeCell ref="G25:H25"/>
    <mergeCell ref="I25:J25"/>
    <mergeCell ref="K25:L25"/>
    <mergeCell ref="M25:N25"/>
    <mergeCell ref="O25:P25"/>
    <mergeCell ref="Q23:R23"/>
    <mergeCell ref="E24:F24"/>
    <mergeCell ref="G24:H24"/>
    <mergeCell ref="I24:J24"/>
    <mergeCell ref="K24:L24"/>
    <mergeCell ref="M24:N24"/>
    <mergeCell ref="O24:P24"/>
    <mergeCell ref="Q24:R24"/>
    <mergeCell ref="E23:F23"/>
    <mergeCell ref="G23:H23"/>
    <mergeCell ref="I23:J23"/>
    <mergeCell ref="K23:L23"/>
    <mergeCell ref="M23:N23"/>
    <mergeCell ref="O23:P23"/>
    <mergeCell ref="Q21:R21"/>
    <mergeCell ref="E22:F22"/>
    <mergeCell ref="G22:H22"/>
    <mergeCell ref="I22:J22"/>
    <mergeCell ref="K22:L22"/>
    <mergeCell ref="M22:N22"/>
    <mergeCell ref="O22:P22"/>
    <mergeCell ref="Q22:R22"/>
    <mergeCell ref="E21:F21"/>
    <mergeCell ref="G21:H21"/>
    <mergeCell ref="I21:J21"/>
    <mergeCell ref="K21:L21"/>
    <mergeCell ref="M21:N21"/>
    <mergeCell ref="O21:P21"/>
    <mergeCell ref="A17:P17"/>
    <mergeCell ref="E19:H19"/>
    <mergeCell ref="I19:L19"/>
    <mergeCell ref="M19:P19"/>
    <mergeCell ref="E20:F20"/>
    <mergeCell ref="G20:H20"/>
    <mergeCell ref="I20:J20"/>
    <mergeCell ref="K20:L20"/>
    <mergeCell ref="M20:N20"/>
    <mergeCell ref="O20:P20"/>
    <mergeCell ref="A8:B8"/>
    <mergeCell ref="A9:B9"/>
    <mergeCell ref="A10:B10"/>
    <mergeCell ref="A11:B11"/>
    <mergeCell ref="A12:B12"/>
    <mergeCell ref="N13:P13"/>
    <mergeCell ref="K3:K7"/>
    <mergeCell ref="L3:L7"/>
    <mergeCell ref="M3:M7"/>
    <mergeCell ref="N3:N7"/>
    <mergeCell ref="O3:O7"/>
    <mergeCell ref="P3:P7"/>
    <mergeCell ref="A1:P1"/>
    <mergeCell ref="A3:B7"/>
    <mergeCell ref="C3:C7"/>
    <mergeCell ref="D3:D7"/>
    <mergeCell ref="E3:E7"/>
    <mergeCell ref="F3:F7"/>
    <mergeCell ref="G3:G7"/>
    <mergeCell ref="H3:H7"/>
    <mergeCell ref="I3:I7"/>
    <mergeCell ref="J3:J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BD5C-F5BD-463B-B9B6-E989518485CB}">
  <sheetPr>
    <tabColor rgb="FF00B050"/>
  </sheetPr>
  <dimension ref="A1:E100"/>
  <sheetViews>
    <sheetView showGridLines="0" zoomScaleNormal="100" zoomScaleSheetLayoutView="100" workbookViewId="0">
      <selection activeCell="A3" sqref="A3"/>
    </sheetView>
  </sheetViews>
  <sheetFormatPr defaultRowHeight="13.5" x14ac:dyDescent="0.15"/>
  <cols>
    <col min="1" max="1" width="11.75" style="18" customWidth="1"/>
    <col min="2" max="2" width="14.625" style="18" customWidth="1"/>
    <col min="3" max="3" width="21.875" style="18" customWidth="1"/>
    <col min="4" max="4" width="39" style="18" customWidth="1"/>
    <col min="5" max="5" width="3.125" style="18" customWidth="1"/>
    <col min="6" max="16384" width="9" style="18"/>
  </cols>
  <sheetData>
    <row r="1" spans="1:4" ht="21" x14ac:dyDescent="0.15">
      <c r="A1" s="716" t="s">
        <v>438</v>
      </c>
      <c r="B1" s="716"/>
      <c r="C1" s="716"/>
      <c r="D1" s="716"/>
    </row>
    <row r="2" spans="1:4" x14ac:dyDescent="0.15">
      <c r="D2" s="32" t="s">
        <v>804</v>
      </c>
    </row>
    <row r="3" spans="1:4" x14ac:dyDescent="0.15">
      <c r="A3" s="60" t="s">
        <v>71</v>
      </c>
      <c r="B3" s="61" t="s">
        <v>439</v>
      </c>
      <c r="C3" s="61" t="s">
        <v>440</v>
      </c>
      <c r="D3" s="62" t="s">
        <v>74</v>
      </c>
    </row>
    <row r="4" spans="1:4" x14ac:dyDescent="0.15">
      <c r="A4" s="63"/>
      <c r="B4" s="64" t="s">
        <v>441</v>
      </c>
      <c r="C4" s="64" t="s">
        <v>442</v>
      </c>
      <c r="D4" s="511" t="s">
        <v>443</v>
      </c>
    </row>
    <row r="5" spans="1:4" x14ac:dyDescent="0.15">
      <c r="A5" s="63" t="s">
        <v>75</v>
      </c>
      <c r="B5" s="64" t="s">
        <v>444</v>
      </c>
      <c r="C5" s="64" t="s">
        <v>445</v>
      </c>
      <c r="D5" s="511" t="s">
        <v>446</v>
      </c>
    </row>
    <row r="6" spans="1:4" x14ac:dyDescent="0.15">
      <c r="A6" s="66"/>
      <c r="B6" s="67" t="s">
        <v>447</v>
      </c>
      <c r="C6" s="67" t="s">
        <v>448</v>
      </c>
      <c r="D6" s="512" t="s">
        <v>449</v>
      </c>
    </row>
    <row r="7" spans="1:4" x14ac:dyDescent="0.15">
      <c r="A7" s="63"/>
      <c r="B7" s="64" t="s">
        <v>441</v>
      </c>
      <c r="C7" s="64" t="s">
        <v>450</v>
      </c>
      <c r="D7" s="511" t="s">
        <v>451</v>
      </c>
    </row>
    <row r="8" spans="1:4" x14ac:dyDescent="0.15">
      <c r="A8" s="63" t="s">
        <v>452</v>
      </c>
      <c r="B8" s="64" t="s">
        <v>444</v>
      </c>
      <c r="C8" s="64" t="s">
        <v>453</v>
      </c>
      <c r="D8" s="511" t="s">
        <v>454</v>
      </c>
    </row>
    <row r="9" spans="1:4" x14ac:dyDescent="0.15">
      <c r="A9" s="66"/>
      <c r="B9" s="67" t="s">
        <v>447</v>
      </c>
      <c r="C9" s="67" t="s">
        <v>455</v>
      </c>
      <c r="D9" s="512" t="s">
        <v>456</v>
      </c>
    </row>
    <row r="10" spans="1:4" x14ac:dyDescent="0.15">
      <c r="A10" s="63"/>
      <c r="B10" s="64" t="s">
        <v>441</v>
      </c>
      <c r="C10" s="64" t="s">
        <v>450</v>
      </c>
      <c r="D10" s="511" t="s">
        <v>457</v>
      </c>
    </row>
    <row r="11" spans="1:4" x14ac:dyDescent="0.15">
      <c r="A11" s="63" t="s">
        <v>458</v>
      </c>
      <c r="B11" s="64" t="s">
        <v>444</v>
      </c>
      <c r="C11" s="64" t="s">
        <v>453</v>
      </c>
      <c r="D11" s="511" t="s">
        <v>459</v>
      </c>
    </row>
    <row r="12" spans="1:4" x14ac:dyDescent="0.15">
      <c r="A12" s="66"/>
      <c r="B12" s="67" t="s">
        <v>447</v>
      </c>
      <c r="C12" s="67" t="s">
        <v>455</v>
      </c>
      <c r="D12" s="512" t="s">
        <v>460</v>
      </c>
    </row>
    <row r="13" spans="1:4" x14ac:dyDescent="0.15">
      <c r="A13" s="69"/>
      <c r="B13" s="64" t="s">
        <v>441</v>
      </c>
      <c r="C13" s="64" t="s">
        <v>84</v>
      </c>
      <c r="D13" s="511" t="s">
        <v>461</v>
      </c>
    </row>
    <row r="14" spans="1:4" x14ac:dyDescent="0.15">
      <c r="A14" s="1018" t="s">
        <v>462</v>
      </c>
      <c r="B14" s="64" t="s">
        <v>463</v>
      </c>
      <c r="C14" s="64" t="s">
        <v>84</v>
      </c>
      <c r="D14" s="511" t="s">
        <v>464</v>
      </c>
    </row>
    <row r="15" spans="1:4" x14ac:dyDescent="0.15">
      <c r="A15" s="1018"/>
      <c r="B15" s="64" t="s">
        <v>444</v>
      </c>
      <c r="C15" s="64" t="s">
        <v>453</v>
      </c>
      <c r="D15" s="511" t="s">
        <v>465</v>
      </c>
    </row>
    <row r="16" spans="1:4" x14ac:dyDescent="0.15">
      <c r="A16" s="63" t="s">
        <v>466</v>
      </c>
      <c r="B16" s="67" t="s">
        <v>447</v>
      </c>
      <c r="C16" s="67" t="s">
        <v>455</v>
      </c>
      <c r="D16" s="512" t="s">
        <v>467</v>
      </c>
    </row>
    <row r="17" spans="1:4" x14ac:dyDescent="0.15">
      <c r="A17" s="503"/>
      <c r="B17" s="70" t="s">
        <v>468</v>
      </c>
      <c r="C17" s="70" t="s">
        <v>84</v>
      </c>
      <c r="D17" s="513" t="s">
        <v>469</v>
      </c>
    </row>
    <row r="18" spans="1:4" x14ac:dyDescent="0.15">
      <c r="A18" s="1018" t="s">
        <v>470</v>
      </c>
      <c r="B18" s="64" t="s">
        <v>471</v>
      </c>
      <c r="C18" s="64" t="s">
        <v>472</v>
      </c>
      <c r="D18" s="511" t="s">
        <v>473</v>
      </c>
    </row>
    <row r="19" spans="1:4" x14ac:dyDescent="0.15">
      <c r="A19" s="1018"/>
      <c r="B19" s="64" t="s">
        <v>444</v>
      </c>
      <c r="C19" s="64" t="s">
        <v>453</v>
      </c>
      <c r="D19" s="511" t="s">
        <v>474</v>
      </c>
    </row>
    <row r="20" spans="1:4" x14ac:dyDescent="0.15">
      <c r="A20" s="66" t="s">
        <v>475</v>
      </c>
      <c r="B20" s="67" t="s">
        <v>447</v>
      </c>
      <c r="C20" s="67" t="s">
        <v>476</v>
      </c>
      <c r="D20" s="512" t="s">
        <v>477</v>
      </c>
    </row>
    <row r="21" spans="1:4" x14ac:dyDescent="0.15">
      <c r="A21" s="514"/>
      <c r="B21" s="70" t="s">
        <v>468</v>
      </c>
      <c r="C21" s="70" t="s">
        <v>478</v>
      </c>
      <c r="D21" s="513" t="s">
        <v>479</v>
      </c>
    </row>
    <row r="22" spans="1:4" x14ac:dyDescent="0.15">
      <c r="A22" s="1018" t="s">
        <v>480</v>
      </c>
      <c r="B22" s="64" t="s">
        <v>444</v>
      </c>
      <c r="C22" s="64" t="s">
        <v>472</v>
      </c>
      <c r="D22" s="511" t="s">
        <v>481</v>
      </c>
    </row>
    <row r="23" spans="1:4" x14ac:dyDescent="0.15">
      <c r="A23" s="1018"/>
      <c r="B23" s="64" t="s">
        <v>444</v>
      </c>
      <c r="C23" s="64" t="s">
        <v>476</v>
      </c>
      <c r="D23" s="511" t="s">
        <v>482</v>
      </c>
    </row>
    <row r="24" spans="1:4" x14ac:dyDescent="0.15">
      <c r="A24" s="63" t="s">
        <v>483</v>
      </c>
      <c r="B24" s="67" t="s">
        <v>447</v>
      </c>
      <c r="C24" s="67" t="s">
        <v>484</v>
      </c>
      <c r="D24" s="512" t="s">
        <v>485</v>
      </c>
    </row>
    <row r="25" spans="1:4" x14ac:dyDescent="0.15">
      <c r="A25" s="69"/>
      <c r="B25" s="64" t="s">
        <v>468</v>
      </c>
      <c r="C25" s="64" t="s">
        <v>100</v>
      </c>
      <c r="D25" s="511" t="s">
        <v>486</v>
      </c>
    </row>
    <row r="26" spans="1:4" x14ac:dyDescent="0.15">
      <c r="A26" s="63" t="s">
        <v>487</v>
      </c>
      <c r="B26" s="64" t="s">
        <v>444</v>
      </c>
      <c r="C26" s="64" t="s">
        <v>476</v>
      </c>
      <c r="D26" s="511" t="s">
        <v>488</v>
      </c>
    </row>
    <row r="27" spans="1:4" x14ac:dyDescent="0.15">
      <c r="A27" s="66" t="s">
        <v>489</v>
      </c>
      <c r="B27" s="67" t="s">
        <v>447</v>
      </c>
      <c r="C27" s="67" t="s">
        <v>490</v>
      </c>
      <c r="D27" s="512" t="s">
        <v>491</v>
      </c>
    </row>
    <row r="28" spans="1:4" x14ac:dyDescent="0.15">
      <c r="A28" s="63"/>
      <c r="B28" s="64" t="s">
        <v>468</v>
      </c>
      <c r="C28" s="64" t="s">
        <v>492</v>
      </c>
      <c r="D28" s="511" t="s">
        <v>493</v>
      </c>
    </row>
    <row r="29" spans="1:4" x14ac:dyDescent="0.15">
      <c r="A29" s="63" t="s">
        <v>494</v>
      </c>
      <c r="B29" s="64" t="s">
        <v>444</v>
      </c>
      <c r="C29" s="64" t="s">
        <v>495</v>
      </c>
      <c r="D29" s="511" t="s">
        <v>496</v>
      </c>
    </row>
    <row r="30" spans="1:4" x14ac:dyDescent="0.15">
      <c r="A30" s="63" t="s">
        <v>497</v>
      </c>
      <c r="B30" s="67" t="s">
        <v>447</v>
      </c>
      <c r="C30" s="67" t="s">
        <v>498</v>
      </c>
      <c r="D30" s="512" t="s">
        <v>499</v>
      </c>
    </row>
    <row r="31" spans="1:4" x14ac:dyDescent="0.15">
      <c r="A31" s="69"/>
      <c r="B31" s="64" t="s">
        <v>468</v>
      </c>
      <c r="C31" s="64" t="s">
        <v>500</v>
      </c>
      <c r="D31" s="511" t="s">
        <v>501</v>
      </c>
    </row>
    <row r="32" spans="1:4" x14ac:dyDescent="0.15">
      <c r="A32" s="63" t="s">
        <v>502</v>
      </c>
      <c r="B32" s="64" t="s">
        <v>444</v>
      </c>
      <c r="C32" s="64" t="s">
        <v>476</v>
      </c>
      <c r="D32" s="511" t="s">
        <v>503</v>
      </c>
    </row>
    <row r="33" spans="1:4" x14ac:dyDescent="0.15">
      <c r="A33" s="66" t="s">
        <v>504</v>
      </c>
      <c r="B33" s="67" t="s">
        <v>447</v>
      </c>
      <c r="C33" s="67" t="s">
        <v>505</v>
      </c>
      <c r="D33" s="512" t="s">
        <v>506</v>
      </c>
    </row>
    <row r="34" spans="1:4" x14ac:dyDescent="0.15">
      <c r="A34" s="63"/>
      <c r="B34" s="64" t="s">
        <v>468</v>
      </c>
      <c r="C34" s="64" t="s">
        <v>500</v>
      </c>
      <c r="D34" s="513" t="s">
        <v>507</v>
      </c>
    </row>
    <row r="35" spans="1:4" x14ac:dyDescent="0.15">
      <c r="A35" s="63" t="s">
        <v>508</v>
      </c>
      <c r="B35" s="64" t="s">
        <v>444</v>
      </c>
      <c r="C35" s="64" t="s">
        <v>476</v>
      </c>
      <c r="D35" s="511" t="s">
        <v>509</v>
      </c>
    </row>
    <row r="36" spans="1:4" x14ac:dyDescent="0.15">
      <c r="A36" s="66" t="s">
        <v>510</v>
      </c>
      <c r="B36" s="67" t="s">
        <v>447</v>
      </c>
      <c r="C36" s="67" t="s">
        <v>505</v>
      </c>
      <c r="D36" s="512" t="s">
        <v>511</v>
      </c>
    </row>
    <row r="37" spans="1:4" x14ac:dyDescent="0.15">
      <c r="A37" s="63"/>
      <c r="B37" s="64" t="s">
        <v>468</v>
      </c>
      <c r="C37" s="64" t="s">
        <v>93</v>
      </c>
      <c r="D37" s="513" t="s">
        <v>512</v>
      </c>
    </row>
    <row r="38" spans="1:4" x14ac:dyDescent="0.15">
      <c r="A38" s="63" t="s">
        <v>513</v>
      </c>
      <c r="B38" s="64" t="s">
        <v>444</v>
      </c>
      <c r="C38" s="64" t="s">
        <v>514</v>
      </c>
      <c r="D38" s="511" t="s">
        <v>515</v>
      </c>
    </row>
    <row r="39" spans="1:4" x14ac:dyDescent="0.15">
      <c r="A39" s="66" t="s">
        <v>516</v>
      </c>
      <c r="B39" s="67" t="s">
        <v>447</v>
      </c>
      <c r="C39" s="67" t="s">
        <v>517</v>
      </c>
      <c r="D39" s="512" t="s">
        <v>518</v>
      </c>
    </row>
    <row r="40" spans="1:4" x14ac:dyDescent="0.15">
      <c r="A40" s="63"/>
      <c r="B40" s="64" t="s">
        <v>468</v>
      </c>
      <c r="C40" s="64" t="s">
        <v>93</v>
      </c>
      <c r="D40" s="511" t="s">
        <v>519</v>
      </c>
    </row>
    <row r="41" spans="1:4" x14ac:dyDescent="0.15">
      <c r="A41" s="63" t="s">
        <v>520</v>
      </c>
      <c r="B41" s="64" t="s">
        <v>444</v>
      </c>
      <c r="C41" s="64" t="s">
        <v>514</v>
      </c>
      <c r="D41" s="511" t="s">
        <v>521</v>
      </c>
    </row>
    <row r="42" spans="1:4" x14ac:dyDescent="0.15">
      <c r="A42" s="66" t="s">
        <v>522</v>
      </c>
      <c r="B42" s="67" t="s">
        <v>447</v>
      </c>
      <c r="C42" s="67" t="s">
        <v>523</v>
      </c>
      <c r="D42" s="512" t="s">
        <v>524</v>
      </c>
    </row>
    <row r="43" spans="1:4" x14ac:dyDescent="0.15">
      <c r="A43" s="63"/>
      <c r="B43" s="64" t="s">
        <v>468</v>
      </c>
      <c r="C43" s="64" t="s">
        <v>93</v>
      </c>
      <c r="D43" s="511" t="s">
        <v>525</v>
      </c>
    </row>
    <row r="44" spans="1:4" x14ac:dyDescent="0.15">
      <c r="A44" s="63" t="s">
        <v>526</v>
      </c>
      <c r="B44" s="64" t="s">
        <v>444</v>
      </c>
      <c r="C44" s="64" t="s">
        <v>527</v>
      </c>
      <c r="D44" s="511" t="s">
        <v>528</v>
      </c>
    </row>
    <row r="45" spans="1:4" x14ac:dyDescent="0.15">
      <c r="A45" s="515">
        <v>10</v>
      </c>
      <c r="B45" s="67" t="s">
        <v>447</v>
      </c>
      <c r="C45" s="67" t="s">
        <v>523</v>
      </c>
      <c r="D45" s="512" t="s">
        <v>529</v>
      </c>
    </row>
    <row r="46" spans="1:4" x14ac:dyDescent="0.15">
      <c r="A46" s="63"/>
      <c r="B46" s="64" t="s">
        <v>468</v>
      </c>
      <c r="C46" s="64" t="s">
        <v>530</v>
      </c>
      <c r="D46" s="513" t="s">
        <v>531</v>
      </c>
    </row>
    <row r="47" spans="1:4" x14ac:dyDescent="0.15">
      <c r="A47" s="63" t="s">
        <v>532</v>
      </c>
      <c r="B47" s="64" t="s">
        <v>444</v>
      </c>
      <c r="C47" s="64" t="s">
        <v>533</v>
      </c>
      <c r="D47" s="511" t="s">
        <v>534</v>
      </c>
    </row>
    <row r="48" spans="1:4" x14ac:dyDescent="0.15">
      <c r="A48" s="515">
        <v>11</v>
      </c>
      <c r="B48" s="67" t="s">
        <v>447</v>
      </c>
      <c r="C48" s="67" t="s">
        <v>535</v>
      </c>
      <c r="D48" s="512" t="s">
        <v>536</v>
      </c>
    </row>
    <row r="49" spans="1:4" x14ac:dyDescent="0.15">
      <c r="A49" s="63"/>
      <c r="B49" s="64" t="s">
        <v>468</v>
      </c>
      <c r="C49" s="64" t="s">
        <v>530</v>
      </c>
      <c r="D49" s="511" t="s">
        <v>537</v>
      </c>
    </row>
    <row r="50" spans="1:4" x14ac:dyDescent="0.15">
      <c r="A50" s="1018" t="s">
        <v>538</v>
      </c>
      <c r="B50" s="64" t="s">
        <v>539</v>
      </c>
      <c r="C50" s="64" t="s">
        <v>540</v>
      </c>
      <c r="D50" s="511" t="s">
        <v>541</v>
      </c>
    </row>
    <row r="51" spans="1:4" x14ac:dyDescent="0.15">
      <c r="A51" s="1018"/>
      <c r="B51" s="64" t="s">
        <v>444</v>
      </c>
      <c r="C51" s="64" t="s">
        <v>540</v>
      </c>
      <c r="D51" s="511" t="s">
        <v>542</v>
      </c>
    </row>
    <row r="52" spans="1:4" x14ac:dyDescent="0.15">
      <c r="A52" s="515">
        <v>12</v>
      </c>
      <c r="B52" s="64" t="s">
        <v>447</v>
      </c>
      <c r="C52" s="64" t="s">
        <v>535</v>
      </c>
      <c r="D52" s="511" t="s">
        <v>543</v>
      </c>
    </row>
    <row r="53" spans="1:4" x14ac:dyDescent="0.15">
      <c r="A53" s="69"/>
      <c r="B53" s="70" t="s">
        <v>468</v>
      </c>
      <c r="C53" s="70" t="s">
        <v>544</v>
      </c>
      <c r="D53" s="513" t="s">
        <v>545</v>
      </c>
    </row>
    <row r="54" spans="1:4" x14ac:dyDescent="0.15">
      <c r="A54" s="63" t="s">
        <v>546</v>
      </c>
      <c r="B54" s="64" t="s">
        <v>444</v>
      </c>
      <c r="C54" s="64" t="s">
        <v>547</v>
      </c>
      <c r="D54" s="511" t="s">
        <v>548</v>
      </c>
    </row>
    <row r="55" spans="1:4" x14ac:dyDescent="0.15">
      <c r="A55" s="515">
        <v>13</v>
      </c>
      <c r="B55" s="67" t="s">
        <v>447</v>
      </c>
      <c r="C55" s="67" t="s">
        <v>535</v>
      </c>
      <c r="D55" s="512" t="s">
        <v>549</v>
      </c>
    </row>
    <row r="56" spans="1:4" x14ac:dyDescent="0.15">
      <c r="A56" s="69"/>
      <c r="B56" s="70" t="s">
        <v>468</v>
      </c>
      <c r="C56" s="70" t="s">
        <v>544</v>
      </c>
      <c r="D56" s="513" t="s">
        <v>550</v>
      </c>
    </row>
    <row r="57" spans="1:4" x14ac:dyDescent="0.15">
      <c r="A57" s="1018" t="s">
        <v>551</v>
      </c>
      <c r="B57" s="64" t="s">
        <v>539</v>
      </c>
      <c r="C57" s="64" t="s">
        <v>552</v>
      </c>
      <c r="D57" s="511" t="s">
        <v>553</v>
      </c>
    </row>
    <row r="58" spans="1:4" x14ac:dyDescent="0.15">
      <c r="A58" s="1018"/>
      <c r="B58" s="64" t="s">
        <v>554</v>
      </c>
      <c r="C58" s="64" t="s">
        <v>547</v>
      </c>
      <c r="D58" s="511" t="s">
        <v>555</v>
      </c>
    </row>
    <row r="59" spans="1:4" x14ac:dyDescent="0.15">
      <c r="A59" s="515">
        <v>14</v>
      </c>
      <c r="B59" s="67"/>
      <c r="C59" s="67" t="s">
        <v>79</v>
      </c>
      <c r="D59" s="512" t="s">
        <v>556</v>
      </c>
    </row>
    <row r="60" spans="1:4" ht="15" customHeight="1" x14ac:dyDescent="0.15">
      <c r="A60" s="69"/>
      <c r="B60" s="70" t="s">
        <v>468</v>
      </c>
      <c r="C60" s="70" t="s">
        <v>547</v>
      </c>
      <c r="D60" s="513" t="s">
        <v>557</v>
      </c>
    </row>
    <row r="61" spans="1:4" ht="15" customHeight="1" x14ac:dyDescent="0.15">
      <c r="A61" s="63" t="s">
        <v>558</v>
      </c>
      <c r="B61" s="64" t="s">
        <v>539</v>
      </c>
      <c r="C61" s="64" t="s">
        <v>559</v>
      </c>
      <c r="D61" s="516" t="s">
        <v>560</v>
      </c>
    </row>
    <row r="62" spans="1:4" ht="15" customHeight="1" x14ac:dyDescent="0.15">
      <c r="A62" s="517">
        <v>15</v>
      </c>
      <c r="B62" s="64" t="s">
        <v>554</v>
      </c>
      <c r="C62" s="64" t="s">
        <v>559</v>
      </c>
      <c r="D62" s="511" t="s">
        <v>561</v>
      </c>
    </row>
    <row r="63" spans="1:4" ht="15" customHeight="1" x14ac:dyDescent="0.15">
      <c r="A63" s="69" t="s">
        <v>562</v>
      </c>
      <c r="B63" s="70" t="s">
        <v>468</v>
      </c>
      <c r="C63" s="70" t="s">
        <v>563</v>
      </c>
      <c r="D63" s="513" t="s">
        <v>564</v>
      </c>
    </row>
    <row r="64" spans="1:4" ht="15" customHeight="1" x14ac:dyDescent="0.15">
      <c r="A64" s="515">
        <v>16</v>
      </c>
      <c r="B64" s="67" t="s">
        <v>554</v>
      </c>
      <c r="C64" s="67" t="s">
        <v>565</v>
      </c>
      <c r="D64" s="512" t="s">
        <v>566</v>
      </c>
    </row>
    <row r="65" spans="1:5" ht="15" customHeight="1" x14ac:dyDescent="0.15">
      <c r="A65" s="69" t="s">
        <v>567</v>
      </c>
      <c r="B65" s="70" t="s">
        <v>468</v>
      </c>
      <c r="C65" s="70" t="s">
        <v>563</v>
      </c>
      <c r="D65" s="513" t="s">
        <v>568</v>
      </c>
    </row>
    <row r="66" spans="1:5" ht="15" customHeight="1" x14ac:dyDescent="0.15">
      <c r="A66" s="63"/>
      <c r="B66" s="64" t="s">
        <v>539</v>
      </c>
      <c r="C66" s="64" t="s">
        <v>565</v>
      </c>
      <c r="D66" s="511" t="s">
        <v>569</v>
      </c>
    </row>
    <row r="67" spans="1:5" ht="15" customHeight="1" x14ac:dyDescent="0.15">
      <c r="A67" s="63"/>
      <c r="B67" s="64" t="s">
        <v>539</v>
      </c>
      <c r="C67" s="64" t="s">
        <v>570</v>
      </c>
      <c r="D67" s="511" t="s">
        <v>571</v>
      </c>
    </row>
    <row r="68" spans="1:5" ht="15" customHeight="1" x14ac:dyDescent="0.15">
      <c r="A68" s="515">
        <v>17</v>
      </c>
      <c r="B68" s="67" t="s">
        <v>554</v>
      </c>
      <c r="C68" s="67" t="s">
        <v>565</v>
      </c>
      <c r="D68" s="512" t="s">
        <v>572</v>
      </c>
    </row>
    <row r="69" spans="1:5" ht="15" customHeight="1" x14ac:dyDescent="0.15">
      <c r="A69" s="63" t="s">
        <v>573</v>
      </c>
      <c r="B69" s="64" t="s">
        <v>468</v>
      </c>
      <c r="C69" s="64" t="s">
        <v>565</v>
      </c>
      <c r="D69" s="511" t="s">
        <v>574</v>
      </c>
    </row>
    <row r="70" spans="1:5" ht="15" customHeight="1" x14ac:dyDescent="0.15">
      <c r="A70" s="515">
        <v>18</v>
      </c>
      <c r="B70" s="67" t="s">
        <v>554</v>
      </c>
      <c r="C70" s="67" t="s">
        <v>575</v>
      </c>
      <c r="D70" s="512" t="s">
        <v>576</v>
      </c>
    </row>
    <row r="71" spans="1:5" ht="15" customHeight="1" x14ac:dyDescent="0.15">
      <c r="A71" s="63" t="s">
        <v>577</v>
      </c>
      <c r="B71" s="64" t="s">
        <v>468</v>
      </c>
      <c r="C71" s="64" t="s">
        <v>565</v>
      </c>
      <c r="D71" s="511" t="s">
        <v>578</v>
      </c>
      <c r="E71" s="518"/>
    </row>
    <row r="72" spans="1:5" ht="15" customHeight="1" x14ac:dyDescent="0.15">
      <c r="A72" s="63"/>
      <c r="B72" s="64" t="s">
        <v>539</v>
      </c>
      <c r="C72" s="64" t="s">
        <v>575</v>
      </c>
      <c r="D72" s="511" t="s">
        <v>579</v>
      </c>
      <c r="E72" s="518"/>
    </row>
    <row r="73" spans="1:5" ht="15" customHeight="1" x14ac:dyDescent="0.15">
      <c r="A73" s="515">
        <v>19</v>
      </c>
      <c r="B73" s="67" t="s">
        <v>554</v>
      </c>
      <c r="C73" s="67" t="s">
        <v>575</v>
      </c>
      <c r="D73" s="512" t="s">
        <v>580</v>
      </c>
      <c r="E73" s="518"/>
    </row>
    <row r="74" spans="1:5" ht="13.5" customHeight="1" x14ac:dyDescent="0.15">
      <c r="A74" s="63" t="s">
        <v>581</v>
      </c>
      <c r="B74" s="64" t="s">
        <v>468</v>
      </c>
      <c r="C74" s="64" t="s">
        <v>582</v>
      </c>
      <c r="D74" s="511" t="s">
        <v>583</v>
      </c>
    </row>
    <row r="75" spans="1:5" ht="13.5" customHeight="1" x14ac:dyDescent="0.15">
      <c r="A75" s="651">
        <v>20</v>
      </c>
      <c r="B75" s="590" t="s">
        <v>554</v>
      </c>
      <c r="C75" s="590" t="s">
        <v>575</v>
      </c>
      <c r="D75" s="652" t="s">
        <v>584</v>
      </c>
    </row>
    <row r="76" spans="1:5" ht="13.5" customHeight="1" x14ac:dyDescent="0.15"/>
    <row r="77" spans="1:5" ht="13.5" customHeight="1" x14ac:dyDescent="0.15"/>
    <row r="78" spans="1:5" ht="13.5" customHeight="1" x14ac:dyDescent="0.15"/>
    <row r="79" spans="1:5" ht="13.5" customHeight="1" x14ac:dyDescent="0.15"/>
    <row r="80" spans="1:5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</sheetData>
  <mergeCells count="6">
    <mergeCell ref="A57:A58"/>
    <mergeCell ref="A1:D1"/>
    <mergeCell ref="A14:A15"/>
    <mergeCell ref="A18:A19"/>
    <mergeCell ref="A22:A23"/>
    <mergeCell ref="A50:A51"/>
  </mergeCells>
  <phoneticPr fontId="3"/>
  <pageMargins left="0.75" right="0.75" top="1" bottom="1" header="0.51200000000000001" footer="0.51200000000000001"/>
  <pageSetup paperSize="9" orientation="portrait" r:id="rId1"/>
  <headerFooter alignWithMargins="0"/>
  <rowBreaks count="1" manualBreakCount="1">
    <brk id="52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F503-4F80-42D8-BBB4-6ABE46FC4FA8}">
  <sheetPr>
    <tabColor rgb="FF00B050"/>
  </sheetPr>
  <dimension ref="A1:D65"/>
  <sheetViews>
    <sheetView showGridLines="0" topLeftCell="A34" zoomScaleNormal="100" zoomScaleSheetLayoutView="100" workbookViewId="0">
      <selection activeCell="F14" sqref="F14"/>
    </sheetView>
  </sheetViews>
  <sheetFormatPr defaultRowHeight="13.5" x14ac:dyDescent="0.15"/>
  <cols>
    <col min="1" max="2" width="14.625" style="19" customWidth="1"/>
    <col min="3" max="3" width="21.875" style="19" customWidth="1"/>
    <col min="4" max="4" width="38.875" style="19" customWidth="1"/>
    <col min="5" max="16384" width="9" style="19"/>
  </cols>
  <sheetData>
    <row r="1" spans="1:4" ht="21" x14ac:dyDescent="0.15">
      <c r="A1" s="716" t="s">
        <v>70</v>
      </c>
      <c r="B1" s="716"/>
      <c r="C1" s="716"/>
      <c r="D1" s="716"/>
    </row>
    <row r="2" spans="1:4" x14ac:dyDescent="0.15">
      <c r="A2" s="18"/>
      <c r="B2" s="18"/>
      <c r="C2" s="18"/>
      <c r="D2" s="32" t="s">
        <v>803</v>
      </c>
    </row>
    <row r="3" spans="1:4" ht="24" customHeight="1" x14ac:dyDescent="0.15">
      <c r="A3" s="60" t="s">
        <v>71</v>
      </c>
      <c r="B3" s="61" t="s">
        <v>72</v>
      </c>
      <c r="C3" s="61" t="s">
        <v>73</v>
      </c>
      <c r="D3" s="62" t="s">
        <v>74</v>
      </c>
    </row>
    <row r="4" spans="1:4" ht="16.5" customHeight="1" x14ac:dyDescent="0.15">
      <c r="A4" s="63" t="s">
        <v>75</v>
      </c>
      <c r="B4" s="64" t="s">
        <v>76</v>
      </c>
      <c r="C4" s="64" t="s">
        <v>77</v>
      </c>
      <c r="D4" s="65" t="s">
        <v>78</v>
      </c>
    </row>
    <row r="5" spans="1:4" ht="16.5" customHeight="1" x14ac:dyDescent="0.15">
      <c r="A5" s="66" t="s">
        <v>79</v>
      </c>
      <c r="B5" s="67" t="s">
        <v>80</v>
      </c>
      <c r="C5" s="67" t="s">
        <v>81</v>
      </c>
      <c r="D5" s="68" t="s">
        <v>82</v>
      </c>
    </row>
    <row r="6" spans="1:4" ht="16.5" customHeight="1" x14ac:dyDescent="0.15">
      <c r="A6" s="63" t="s">
        <v>83</v>
      </c>
      <c r="B6" s="64" t="s">
        <v>76</v>
      </c>
      <c r="C6" s="64" t="s">
        <v>84</v>
      </c>
      <c r="D6" s="65" t="s">
        <v>85</v>
      </c>
    </row>
    <row r="7" spans="1:4" ht="16.5" customHeight="1" x14ac:dyDescent="0.15">
      <c r="A7" s="66" t="s">
        <v>86</v>
      </c>
      <c r="B7" s="67" t="s">
        <v>80</v>
      </c>
      <c r="C7" s="67" t="s">
        <v>87</v>
      </c>
      <c r="D7" s="68" t="s">
        <v>85</v>
      </c>
    </row>
    <row r="8" spans="1:4" ht="16.5" customHeight="1" x14ac:dyDescent="0.15">
      <c r="A8" s="63" t="s">
        <v>88</v>
      </c>
      <c r="B8" s="64" t="s">
        <v>76</v>
      </c>
      <c r="C8" s="64" t="s">
        <v>89</v>
      </c>
      <c r="D8" s="65" t="s">
        <v>90</v>
      </c>
    </row>
    <row r="9" spans="1:4" ht="16.5" customHeight="1" x14ac:dyDescent="0.15">
      <c r="A9" s="66" t="s">
        <v>91</v>
      </c>
      <c r="B9" s="64" t="s">
        <v>80</v>
      </c>
      <c r="C9" s="64" t="s">
        <v>87</v>
      </c>
      <c r="D9" s="65" t="s">
        <v>90</v>
      </c>
    </row>
    <row r="10" spans="1:4" ht="16.5" customHeight="1" x14ac:dyDescent="0.15">
      <c r="A10" s="69" t="s">
        <v>92</v>
      </c>
      <c r="B10" s="70" t="s">
        <v>76</v>
      </c>
      <c r="C10" s="70" t="s">
        <v>93</v>
      </c>
      <c r="D10" s="71" t="s">
        <v>94</v>
      </c>
    </row>
    <row r="11" spans="1:4" ht="16.5" customHeight="1" x14ac:dyDescent="0.15">
      <c r="A11" s="66" t="s">
        <v>95</v>
      </c>
      <c r="B11" s="67" t="s">
        <v>80</v>
      </c>
      <c r="C11" s="67" t="s">
        <v>96</v>
      </c>
      <c r="D11" s="68" t="s">
        <v>94</v>
      </c>
    </row>
    <row r="12" spans="1:4" ht="16.5" customHeight="1" x14ac:dyDescent="0.15">
      <c r="A12" s="63" t="s">
        <v>97</v>
      </c>
      <c r="B12" s="64" t="s">
        <v>76</v>
      </c>
      <c r="C12" s="64" t="s">
        <v>93</v>
      </c>
      <c r="D12" s="65" t="s">
        <v>98</v>
      </c>
    </row>
    <row r="13" spans="1:4" ht="16.5" customHeight="1" x14ac:dyDescent="0.15">
      <c r="A13" s="66" t="s">
        <v>99</v>
      </c>
      <c r="B13" s="64" t="s">
        <v>80</v>
      </c>
      <c r="C13" s="64" t="s">
        <v>100</v>
      </c>
      <c r="D13" s="65" t="s">
        <v>98</v>
      </c>
    </row>
    <row r="14" spans="1:4" ht="16.5" customHeight="1" x14ac:dyDescent="0.15">
      <c r="A14" s="69" t="s">
        <v>101</v>
      </c>
      <c r="B14" s="70" t="s">
        <v>76</v>
      </c>
      <c r="C14" s="70" t="s">
        <v>100</v>
      </c>
      <c r="D14" s="71" t="s">
        <v>102</v>
      </c>
    </row>
    <row r="15" spans="1:4" ht="16.5" customHeight="1" x14ac:dyDescent="0.15">
      <c r="A15" s="63" t="s">
        <v>103</v>
      </c>
      <c r="B15" s="67" t="s">
        <v>80</v>
      </c>
      <c r="C15" s="67" t="s">
        <v>104</v>
      </c>
      <c r="D15" s="68" t="s">
        <v>102</v>
      </c>
    </row>
    <row r="16" spans="1:4" ht="16.5" customHeight="1" x14ac:dyDescent="0.15">
      <c r="A16" s="69" t="s">
        <v>105</v>
      </c>
      <c r="B16" s="64" t="s">
        <v>76</v>
      </c>
      <c r="C16" s="64" t="s">
        <v>106</v>
      </c>
      <c r="D16" s="65" t="s">
        <v>107</v>
      </c>
    </row>
    <row r="17" spans="1:4" ht="16.5" customHeight="1" x14ac:dyDescent="0.15">
      <c r="A17" s="66" t="s">
        <v>108</v>
      </c>
      <c r="B17" s="64" t="s">
        <v>80</v>
      </c>
      <c r="C17" s="64" t="s">
        <v>109</v>
      </c>
      <c r="D17" s="65" t="s">
        <v>107</v>
      </c>
    </row>
    <row r="18" spans="1:4" ht="16.5" customHeight="1" x14ac:dyDescent="0.15">
      <c r="A18" s="69" t="s">
        <v>110</v>
      </c>
      <c r="B18" s="70" t="s">
        <v>76</v>
      </c>
      <c r="C18" s="70" t="s">
        <v>106</v>
      </c>
      <c r="D18" s="71" t="s">
        <v>111</v>
      </c>
    </row>
    <row r="19" spans="1:4" ht="16.5" customHeight="1" x14ac:dyDescent="0.15">
      <c r="A19" s="66" t="s">
        <v>112</v>
      </c>
      <c r="B19" s="67" t="s">
        <v>80</v>
      </c>
      <c r="C19" s="67" t="s">
        <v>109</v>
      </c>
      <c r="D19" s="68" t="s">
        <v>111</v>
      </c>
    </row>
    <row r="20" spans="1:4" ht="16.5" customHeight="1" x14ac:dyDescent="0.15">
      <c r="A20" s="63" t="s">
        <v>113</v>
      </c>
      <c r="B20" s="64" t="s">
        <v>76</v>
      </c>
      <c r="C20" s="64" t="s">
        <v>106</v>
      </c>
      <c r="D20" s="65" t="s">
        <v>114</v>
      </c>
    </row>
    <row r="21" spans="1:4" ht="16.5" customHeight="1" x14ac:dyDescent="0.15">
      <c r="A21" s="66" t="s">
        <v>115</v>
      </c>
      <c r="B21" s="64" t="s">
        <v>80</v>
      </c>
      <c r="C21" s="64" t="s">
        <v>109</v>
      </c>
      <c r="D21" s="65" t="s">
        <v>114</v>
      </c>
    </row>
    <row r="22" spans="1:4" ht="16.5" customHeight="1" x14ac:dyDescent="0.15">
      <c r="A22" s="69" t="s">
        <v>116</v>
      </c>
      <c r="B22" s="70" t="s">
        <v>76</v>
      </c>
      <c r="C22" s="70" t="s">
        <v>117</v>
      </c>
      <c r="D22" s="71" t="s">
        <v>118</v>
      </c>
    </row>
    <row r="23" spans="1:4" ht="16.5" customHeight="1" x14ac:dyDescent="0.15">
      <c r="A23" s="63" t="s">
        <v>119</v>
      </c>
      <c r="B23" s="67" t="s">
        <v>80</v>
      </c>
      <c r="C23" s="67" t="s">
        <v>120</v>
      </c>
      <c r="D23" s="68" t="s">
        <v>118</v>
      </c>
    </row>
    <row r="24" spans="1:4" ht="16.5" customHeight="1" x14ac:dyDescent="0.15">
      <c r="A24" s="69" t="s">
        <v>121</v>
      </c>
      <c r="B24" s="64" t="s">
        <v>76</v>
      </c>
      <c r="C24" s="64" t="s">
        <v>122</v>
      </c>
      <c r="D24" s="65" t="s">
        <v>123</v>
      </c>
    </row>
    <row r="25" spans="1:4" ht="16.5" customHeight="1" x14ac:dyDescent="0.15">
      <c r="A25" s="66" t="s">
        <v>124</v>
      </c>
      <c r="B25" s="64" t="s">
        <v>80</v>
      </c>
      <c r="C25" s="64" t="s">
        <v>125</v>
      </c>
      <c r="D25" s="65" t="s">
        <v>123</v>
      </c>
    </row>
    <row r="26" spans="1:4" ht="16.5" customHeight="1" x14ac:dyDescent="0.15">
      <c r="A26" s="69" t="s">
        <v>126</v>
      </c>
      <c r="B26" s="70" t="s">
        <v>76</v>
      </c>
      <c r="C26" s="70" t="s">
        <v>127</v>
      </c>
      <c r="D26" s="71" t="s">
        <v>128</v>
      </c>
    </row>
    <row r="27" spans="1:4" ht="16.5" customHeight="1" x14ac:dyDescent="0.15">
      <c r="A27" s="66" t="s">
        <v>129</v>
      </c>
      <c r="B27" s="67" t="s">
        <v>80</v>
      </c>
      <c r="C27" s="67" t="s">
        <v>130</v>
      </c>
      <c r="D27" s="68" t="s">
        <v>128</v>
      </c>
    </row>
    <row r="28" spans="1:4" ht="16.5" customHeight="1" x14ac:dyDescent="0.15">
      <c r="A28" s="63" t="s">
        <v>131</v>
      </c>
      <c r="B28" s="64" t="s">
        <v>76</v>
      </c>
      <c r="C28" s="64" t="s">
        <v>127</v>
      </c>
      <c r="D28" s="65" t="s">
        <v>132</v>
      </c>
    </row>
    <row r="29" spans="1:4" ht="16.5" customHeight="1" x14ac:dyDescent="0.15">
      <c r="A29" s="63" t="s">
        <v>133</v>
      </c>
      <c r="B29" s="64" t="s">
        <v>80</v>
      </c>
      <c r="C29" s="64" t="s">
        <v>134</v>
      </c>
      <c r="D29" s="65" t="s">
        <v>135</v>
      </c>
    </row>
    <row r="30" spans="1:4" ht="16.5" customHeight="1" x14ac:dyDescent="0.15">
      <c r="A30" s="69" t="s">
        <v>136</v>
      </c>
      <c r="B30" s="70" t="s">
        <v>76</v>
      </c>
      <c r="C30" s="70" t="s">
        <v>130</v>
      </c>
      <c r="D30" s="71" t="s">
        <v>137</v>
      </c>
    </row>
    <row r="31" spans="1:4" ht="16.5" customHeight="1" x14ac:dyDescent="0.15">
      <c r="A31" s="66" t="s">
        <v>133</v>
      </c>
      <c r="B31" s="67" t="s">
        <v>80</v>
      </c>
      <c r="C31" s="67" t="s">
        <v>134</v>
      </c>
      <c r="D31" s="68" t="s">
        <v>138</v>
      </c>
    </row>
    <row r="32" spans="1:4" ht="16.5" customHeight="1" x14ac:dyDescent="0.15">
      <c r="A32" s="63" t="s">
        <v>139</v>
      </c>
      <c r="B32" s="64" t="s">
        <v>76</v>
      </c>
      <c r="C32" s="64" t="s">
        <v>134</v>
      </c>
      <c r="D32" s="65" t="s">
        <v>140</v>
      </c>
    </row>
    <row r="33" spans="1:4" ht="16.5" customHeight="1" x14ac:dyDescent="0.15">
      <c r="A33" s="66" t="s">
        <v>141</v>
      </c>
      <c r="B33" s="64" t="s">
        <v>80</v>
      </c>
      <c r="C33" s="64" t="s">
        <v>142</v>
      </c>
      <c r="D33" s="65" t="s">
        <v>140</v>
      </c>
    </row>
    <row r="34" spans="1:4" ht="16.5" customHeight="1" x14ac:dyDescent="0.15">
      <c r="A34" s="69" t="s">
        <v>143</v>
      </c>
      <c r="B34" s="70" t="s">
        <v>76</v>
      </c>
      <c r="C34" s="70" t="s">
        <v>144</v>
      </c>
      <c r="D34" s="71" t="s">
        <v>145</v>
      </c>
    </row>
    <row r="35" spans="1:4" ht="16.5" customHeight="1" x14ac:dyDescent="0.15">
      <c r="A35" s="63" t="s">
        <v>146</v>
      </c>
      <c r="B35" s="67" t="s">
        <v>80</v>
      </c>
      <c r="C35" s="67" t="s">
        <v>147</v>
      </c>
      <c r="D35" s="68" t="s">
        <v>148</v>
      </c>
    </row>
    <row r="36" spans="1:4" ht="16.5" customHeight="1" x14ac:dyDescent="0.15">
      <c r="A36" s="69" t="s">
        <v>149</v>
      </c>
      <c r="B36" s="64" t="s">
        <v>76</v>
      </c>
      <c r="C36" s="64" t="s">
        <v>150</v>
      </c>
      <c r="D36" s="65" t="s">
        <v>151</v>
      </c>
    </row>
    <row r="37" spans="1:4" ht="16.5" customHeight="1" x14ac:dyDescent="0.15">
      <c r="A37" s="66" t="s">
        <v>152</v>
      </c>
      <c r="B37" s="67" t="s">
        <v>80</v>
      </c>
      <c r="C37" s="67" t="s">
        <v>153</v>
      </c>
      <c r="D37" s="68" t="s">
        <v>154</v>
      </c>
    </row>
    <row r="38" spans="1:4" ht="16.5" customHeight="1" x14ac:dyDescent="0.15">
      <c r="A38" s="63" t="s">
        <v>155</v>
      </c>
      <c r="B38" s="72" t="s">
        <v>76</v>
      </c>
      <c r="C38" s="70" t="s">
        <v>156</v>
      </c>
      <c r="D38" s="73" t="s">
        <v>157</v>
      </c>
    </row>
    <row r="39" spans="1:4" ht="16.5" customHeight="1" x14ac:dyDescent="0.15">
      <c r="A39" s="63" t="s">
        <v>158</v>
      </c>
      <c r="B39" s="72" t="s">
        <v>80</v>
      </c>
      <c r="C39" s="64" t="s">
        <v>159</v>
      </c>
      <c r="D39" s="73" t="s">
        <v>157</v>
      </c>
    </row>
    <row r="40" spans="1:4" ht="16.5" customHeight="1" x14ac:dyDescent="0.15">
      <c r="A40" s="69" t="s">
        <v>160</v>
      </c>
      <c r="B40" s="74" t="s">
        <v>76</v>
      </c>
      <c r="C40" s="70" t="s">
        <v>161</v>
      </c>
      <c r="D40" s="75" t="s">
        <v>162</v>
      </c>
    </row>
    <row r="41" spans="1:4" ht="16.5" customHeight="1" x14ac:dyDescent="0.15">
      <c r="A41" s="63" t="s">
        <v>163</v>
      </c>
      <c r="B41" s="72" t="s">
        <v>80</v>
      </c>
      <c r="C41" s="64" t="s">
        <v>164</v>
      </c>
      <c r="D41" s="73" t="s">
        <v>165</v>
      </c>
    </row>
    <row r="42" spans="1:4" ht="16.5" customHeight="1" x14ac:dyDescent="0.15">
      <c r="A42" s="69" t="s">
        <v>166</v>
      </c>
      <c r="B42" s="70" t="s">
        <v>76</v>
      </c>
      <c r="C42" s="70" t="s">
        <v>164</v>
      </c>
      <c r="D42" s="71" t="s">
        <v>167</v>
      </c>
    </row>
    <row r="43" spans="1:4" ht="16.5" customHeight="1" x14ac:dyDescent="0.15">
      <c r="A43" s="66" t="s">
        <v>168</v>
      </c>
      <c r="B43" s="67" t="s">
        <v>80</v>
      </c>
      <c r="C43" s="67" t="s">
        <v>169</v>
      </c>
      <c r="D43" s="68" t="s">
        <v>170</v>
      </c>
    </row>
    <row r="44" spans="1:4" ht="16.5" customHeight="1" x14ac:dyDescent="0.15">
      <c r="A44" s="69" t="s">
        <v>166</v>
      </c>
      <c r="B44" s="70" t="s">
        <v>76</v>
      </c>
      <c r="C44" s="74" t="s">
        <v>164</v>
      </c>
      <c r="D44" s="71" t="s">
        <v>171</v>
      </c>
    </row>
    <row r="45" spans="1:4" ht="16.5" customHeight="1" x14ac:dyDescent="0.15">
      <c r="A45" s="66" t="s">
        <v>172</v>
      </c>
      <c r="B45" s="67" t="s">
        <v>80</v>
      </c>
      <c r="C45" s="76" t="s">
        <v>173</v>
      </c>
      <c r="D45" s="68" t="s">
        <v>174</v>
      </c>
    </row>
    <row r="46" spans="1:4" ht="16.5" customHeight="1" x14ac:dyDescent="0.15">
      <c r="A46" s="63" t="s">
        <v>718</v>
      </c>
      <c r="B46" s="64" t="s">
        <v>76</v>
      </c>
      <c r="C46" s="72" t="s">
        <v>173</v>
      </c>
      <c r="D46" s="65" t="s">
        <v>175</v>
      </c>
    </row>
    <row r="47" spans="1:4" ht="16.5" customHeight="1" x14ac:dyDescent="0.15">
      <c r="A47" s="63" t="s">
        <v>176</v>
      </c>
      <c r="B47" s="64" t="s">
        <v>80</v>
      </c>
      <c r="C47" s="72" t="s">
        <v>177</v>
      </c>
      <c r="D47" s="65" t="s">
        <v>175</v>
      </c>
    </row>
    <row r="48" spans="1:4" ht="16.5" customHeight="1" x14ac:dyDescent="0.15">
      <c r="A48" s="69" t="s">
        <v>178</v>
      </c>
      <c r="B48" s="70" t="s">
        <v>76</v>
      </c>
      <c r="C48" s="74" t="s">
        <v>177</v>
      </c>
      <c r="D48" s="71" t="s">
        <v>179</v>
      </c>
    </row>
    <row r="49" spans="1:4" ht="16.5" customHeight="1" x14ac:dyDescent="0.15">
      <c r="A49" s="66" t="s">
        <v>180</v>
      </c>
      <c r="B49" s="67" t="s">
        <v>80</v>
      </c>
      <c r="C49" s="67" t="s">
        <v>181</v>
      </c>
      <c r="D49" s="68" t="s">
        <v>179</v>
      </c>
    </row>
    <row r="50" spans="1:4" ht="16.5" customHeight="1" x14ac:dyDescent="0.15">
      <c r="A50" s="77" t="s">
        <v>182</v>
      </c>
      <c r="B50" s="78" t="s">
        <v>76</v>
      </c>
      <c r="C50" s="78" t="s">
        <v>181</v>
      </c>
      <c r="D50" s="75" t="s">
        <v>183</v>
      </c>
    </row>
    <row r="51" spans="1:4" ht="16.5" customHeight="1" x14ac:dyDescent="0.15">
      <c r="A51" s="66" t="s">
        <v>184</v>
      </c>
      <c r="B51" s="79" t="s">
        <v>80</v>
      </c>
      <c r="C51" s="79" t="s">
        <v>185</v>
      </c>
      <c r="D51" s="80" t="s">
        <v>186</v>
      </c>
    </row>
    <row r="52" spans="1:4" ht="16.5" customHeight="1" x14ac:dyDescent="0.15">
      <c r="A52" s="81" t="s">
        <v>187</v>
      </c>
      <c r="B52" s="82" t="s">
        <v>76</v>
      </c>
      <c r="C52" s="82" t="s">
        <v>188</v>
      </c>
      <c r="D52" s="73" t="s">
        <v>189</v>
      </c>
    </row>
    <row r="53" spans="1:4" ht="16.5" customHeight="1" x14ac:dyDescent="0.15">
      <c r="A53" s="83" t="s">
        <v>190</v>
      </c>
      <c r="B53" s="84" t="s">
        <v>80</v>
      </c>
      <c r="C53" s="84" t="s">
        <v>191</v>
      </c>
      <c r="D53" s="653" t="s">
        <v>192</v>
      </c>
    </row>
    <row r="54" spans="1:4" ht="16.5" customHeight="1" x14ac:dyDescent="0.15">
      <c r="A54" s="18"/>
      <c r="B54" s="18"/>
      <c r="C54" s="18"/>
      <c r="D54" s="32" t="s">
        <v>51</v>
      </c>
    </row>
    <row r="55" spans="1:4" x14ac:dyDescent="0.15">
      <c r="A55" s="18"/>
      <c r="B55" s="18"/>
      <c r="C55" s="18"/>
      <c r="D55" s="18"/>
    </row>
    <row r="56" spans="1:4" x14ac:dyDescent="0.15">
      <c r="A56" s="18"/>
      <c r="B56" s="18"/>
      <c r="C56" s="18"/>
      <c r="D56" s="18"/>
    </row>
    <row r="57" spans="1:4" x14ac:dyDescent="0.15">
      <c r="A57" s="18"/>
      <c r="B57" s="18"/>
      <c r="C57" s="18"/>
      <c r="D57" s="18"/>
    </row>
    <row r="58" spans="1:4" x14ac:dyDescent="0.15">
      <c r="A58" s="18"/>
      <c r="B58" s="18"/>
      <c r="C58" s="18"/>
      <c r="D58" s="18"/>
    </row>
    <row r="59" spans="1:4" x14ac:dyDescent="0.15">
      <c r="A59" s="18"/>
      <c r="B59" s="18"/>
      <c r="C59" s="18"/>
      <c r="D59" s="18"/>
    </row>
    <row r="60" spans="1:4" x14ac:dyDescent="0.15">
      <c r="A60" s="18"/>
      <c r="B60" s="18"/>
      <c r="C60" s="18"/>
      <c r="D60" s="18"/>
    </row>
    <row r="61" spans="1:4" x14ac:dyDescent="0.15">
      <c r="A61" s="18"/>
      <c r="B61" s="18"/>
      <c r="C61" s="18"/>
      <c r="D61" s="18"/>
    </row>
    <row r="62" spans="1:4" x14ac:dyDescent="0.15">
      <c r="A62" s="18"/>
      <c r="B62" s="18"/>
      <c r="C62" s="18"/>
      <c r="D62" s="18"/>
    </row>
    <row r="63" spans="1:4" x14ac:dyDescent="0.15">
      <c r="A63" s="18"/>
      <c r="B63" s="18"/>
      <c r="C63" s="18"/>
      <c r="D63" s="18"/>
    </row>
    <row r="64" spans="1:4" x14ac:dyDescent="0.15">
      <c r="A64" s="18"/>
      <c r="B64" s="18"/>
      <c r="D64" s="18"/>
    </row>
    <row r="65" spans="1:4" x14ac:dyDescent="0.15">
      <c r="A65" s="18"/>
      <c r="B65" s="18"/>
      <c r="C65" s="18"/>
      <c r="D65" s="18"/>
    </row>
  </sheetData>
  <mergeCells count="1">
    <mergeCell ref="A1:D1"/>
  </mergeCells>
  <phoneticPr fontId="3"/>
  <pageMargins left="0.75" right="0.34" top="1" bottom="0.48" header="0.51200000000000001" footer="0.43"/>
  <pageSetup paperSize="9" orientation="portrait" r:id="rId1"/>
  <headerFooter alignWithMargins="0"/>
  <rowBreaks count="1" manualBreakCount="1">
    <brk id="3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542C-FE12-422F-9AD2-0FEDD24E9131}">
  <sheetPr>
    <tabColor rgb="FF00B050"/>
  </sheetPr>
  <dimension ref="A1:L38"/>
  <sheetViews>
    <sheetView showGridLines="0" zoomScaleNormal="100" zoomScaleSheetLayoutView="100" workbookViewId="0">
      <selection activeCell="G3" sqref="G3"/>
    </sheetView>
  </sheetViews>
  <sheetFormatPr defaultRowHeight="13.5" x14ac:dyDescent="0.15"/>
  <cols>
    <col min="1" max="1" width="5.5" style="115" bestFit="1" customWidth="1"/>
    <col min="2" max="4" width="18.625" style="115" customWidth="1"/>
    <col min="5" max="5" width="18.625" customWidth="1"/>
    <col min="258" max="258" width="5.5" bestFit="1" customWidth="1"/>
    <col min="259" max="259" width="18.625" customWidth="1"/>
    <col min="260" max="260" width="19.625" customWidth="1"/>
    <col min="261" max="261" width="33.625" customWidth="1"/>
    <col min="514" max="514" width="5.5" bestFit="1" customWidth="1"/>
    <col min="515" max="515" width="18.625" customWidth="1"/>
    <col min="516" max="516" width="19.625" customWidth="1"/>
    <col min="517" max="517" width="33.625" customWidth="1"/>
    <col min="770" max="770" width="5.5" bestFit="1" customWidth="1"/>
    <col min="771" max="771" width="18.625" customWidth="1"/>
    <col min="772" max="772" width="19.625" customWidth="1"/>
    <col min="773" max="773" width="33.625" customWidth="1"/>
    <col min="1026" max="1026" width="5.5" bestFit="1" customWidth="1"/>
    <col min="1027" max="1027" width="18.625" customWidth="1"/>
    <col min="1028" max="1028" width="19.625" customWidth="1"/>
    <col min="1029" max="1029" width="33.625" customWidth="1"/>
    <col min="1282" max="1282" width="5.5" bestFit="1" customWidth="1"/>
    <col min="1283" max="1283" width="18.625" customWidth="1"/>
    <col min="1284" max="1284" width="19.625" customWidth="1"/>
    <col min="1285" max="1285" width="33.625" customWidth="1"/>
    <col min="1538" max="1538" width="5.5" bestFit="1" customWidth="1"/>
    <col min="1539" max="1539" width="18.625" customWidth="1"/>
    <col min="1540" max="1540" width="19.625" customWidth="1"/>
    <col min="1541" max="1541" width="33.625" customWidth="1"/>
    <col min="1794" max="1794" width="5.5" bestFit="1" customWidth="1"/>
    <col min="1795" max="1795" width="18.625" customWidth="1"/>
    <col min="1796" max="1796" width="19.625" customWidth="1"/>
    <col min="1797" max="1797" width="33.625" customWidth="1"/>
    <col min="2050" max="2050" width="5.5" bestFit="1" customWidth="1"/>
    <col min="2051" max="2051" width="18.625" customWidth="1"/>
    <col min="2052" max="2052" width="19.625" customWidth="1"/>
    <col min="2053" max="2053" width="33.625" customWidth="1"/>
    <col min="2306" max="2306" width="5.5" bestFit="1" customWidth="1"/>
    <col min="2307" max="2307" width="18.625" customWidth="1"/>
    <col min="2308" max="2308" width="19.625" customWidth="1"/>
    <col min="2309" max="2309" width="33.625" customWidth="1"/>
    <col min="2562" max="2562" width="5.5" bestFit="1" customWidth="1"/>
    <col min="2563" max="2563" width="18.625" customWidth="1"/>
    <col min="2564" max="2564" width="19.625" customWidth="1"/>
    <col min="2565" max="2565" width="33.625" customWidth="1"/>
    <col min="2818" max="2818" width="5.5" bestFit="1" customWidth="1"/>
    <col min="2819" max="2819" width="18.625" customWidth="1"/>
    <col min="2820" max="2820" width="19.625" customWidth="1"/>
    <col min="2821" max="2821" width="33.625" customWidth="1"/>
    <col min="3074" max="3074" width="5.5" bestFit="1" customWidth="1"/>
    <col min="3075" max="3075" width="18.625" customWidth="1"/>
    <col min="3076" max="3076" width="19.625" customWidth="1"/>
    <col min="3077" max="3077" width="33.625" customWidth="1"/>
    <col min="3330" max="3330" width="5.5" bestFit="1" customWidth="1"/>
    <col min="3331" max="3331" width="18.625" customWidth="1"/>
    <col min="3332" max="3332" width="19.625" customWidth="1"/>
    <col min="3333" max="3333" width="33.625" customWidth="1"/>
    <col min="3586" max="3586" width="5.5" bestFit="1" customWidth="1"/>
    <col min="3587" max="3587" width="18.625" customWidth="1"/>
    <col min="3588" max="3588" width="19.625" customWidth="1"/>
    <col min="3589" max="3589" width="33.625" customWidth="1"/>
    <col min="3842" max="3842" width="5.5" bestFit="1" customWidth="1"/>
    <col min="3843" max="3843" width="18.625" customWidth="1"/>
    <col min="3844" max="3844" width="19.625" customWidth="1"/>
    <col min="3845" max="3845" width="33.625" customWidth="1"/>
    <col min="4098" max="4098" width="5.5" bestFit="1" customWidth="1"/>
    <col min="4099" max="4099" width="18.625" customWidth="1"/>
    <col min="4100" max="4100" width="19.625" customWidth="1"/>
    <col min="4101" max="4101" width="33.625" customWidth="1"/>
    <col min="4354" max="4354" width="5.5" bestFit="1" customWidth="1"/>
    <col min="4355" max="4355" width="18.625" customWidth="1"/>
    <col min="4356" max="4356" width="19.625" customWidth="1"/>
    <col min="4357" max="4357" width="33.625" customWidth="1"/>
    <col min="4610" max="4610" width="5.5" bestFit="1" customWidth="1"/>
    <col min="4611" max="4611" width="18.625" customWidth="1"/>
    <col min="4612" max="4612" width="19.625" customWidth="1"/>
    <col min="4613" max="4613" width="33.625" customWidth="1"/>
    <col min="4866" max="4866" width="5.5" bestFit="1" customWidth="1"/>
    <col min="4867" max="4867" width="18.625" customWidth="1"/>
    <col min="4868" max="4868" width="19.625" customWidth="1"/>
    <col min="4869" max="4869" width="33.625" customWidth="1"/>
    <col min="5122" max="5122" width="5.5" bestFit="1" customWidth="1"/>
    <col min="5123" max="5123" width="18.625" customWidth="1"/>
    <col min="5124" max="5124" width="19.625" customWidth="1"/>
    <col min="5125" max="5125" width="33.625" customWidth="1"/>
    <col min="5378" max="5378" width="5.5" bestFit="1" customWidth="1"/>
    <col min="5379" max="5379" width="18.625" customWidth="1"/>
    <col min="5380" max="5380" width="19.625" customWidth="1"/>
    <col min="5381" max="5381" width="33.625" customWidth="1"/>
    <col min="5634" max="5634" width="5.5" bestFit="1" customWidth="1"/>
    <col min="5635" max="5635" width="18.625" customWidth="1"/>
    <col min="5636" max="5636" width="19.625" customWidth="1"/>
    <col min="5637" max="5637" width="33.625" customWidth="1"/>
    <col min="5890" max="5890" width="5.5" bestFit="1" customWidth="1"/>
    <col min="5891" max="5891" width="18.625" customWidth="1"/>
    <col min="5892" max="5892" width="19.625" customWidth="1"/>
    <col min="5893" max="5893" width="33.625" customWidth="1"/>
    <col min="6146" max="6146" width="5.5" bestFit="1" customWidth="1"/>
    <col min="6147" max="6147" width="18.625" customWidth="1"/>
    <col min="6148" max="6148" width="19.625" customWidth="1"/>
    <col min="6149" max="6149" width="33.625" customWidth="1"/>
    <col min="6402" max="6402" width="5.5" bestFit="1" customWidth="1"/>
    <col min="6403" max="6403" width="18.625" customWidth="1"/>
    <col min="6404" max="6404" width="19.625" customWidth="1"/>
    <col min="6405" max="6405" width="33.625" customWidth="1"/>
    <col min="6658" max="6658" width="5.5" bestFit="1" customWidth="1"/>
    <col min="6659" max="6659" width="18.625" customWidth="1"/>
    <col min="6660" max="6660" width="19.625" customWidth="1"/>
    <col min="6661" max="6661" width="33.625" customWidth="1"/>
    <col min="6914" max="6914" width="5.5" bestFit="1" customWidth="1"/>
    <col min="6915" max="6915" width="18.625" customWidth="1"/>
    <col min="6916" max="6916" width="19.625" customWidth="1"/>
    <col min="6917" max="6917" width="33.625" customWidth="1"/>
    <col min="7170" max="7170" width="5.5" bestFit="1" customWidth="1"/>
    <col min="7171" max="7171" width="18.625" customWidth="1"/>
    <col min="7172" max="7172" width="19.625" customWidth="1"/>
    <col min="7173" max="7173" width="33.625" customWidth="1"/>
    <col min="7426" max="7426" width="5.5" bestFit="1" customWidth="1"/>
    <col min="7427" max="7427" width="18.625" customWidth="1"/>
    <col min="7428" max="7428" width="19.625" customWidth="1"/>
    <col min="7429" max="7429" width="33.625" customWidth="1"/>
    <col min="7682" max="7682" width="5.5" bestFit="1" customWidth="1"/>
    <col min="7683" max="7683" width="18.625" customWidth="1"/>
    <col min="7684" max="7684" width="19.625" customWidth="1"/>
    <col min="7685" max="7685" width="33.625" customWidth="1"/>
    <col min="7938" max="7938" width="5.5" bestFit="1" customWidth="1"/>
    <col min="7939" max="7939" width="18.625" customWidth="1"/>
    <col min="7940" max="7940" width="19.625" customWidth="1"/>
    <col min="7941" max="7941" width="33.625" customWidth="1"/>
    <col min="8194" max="8194" width="5.5" bestFit="1" customWidth="1"/>
    <col min="8195" max="8195" width="18.625" customWidth="1"/>
    <col min="8196" max="8196" width="19.625" customWidth="1"/>
    <col min="8197" max="8197" width="33.625" customWidth="1"/>
    <col min="8450" max="8450" width="5.5" bestFit="1" customWidth="1"/>
    <col min="8451" max="8451" width="18.625" customWidth="1"/>
    <col min="8452" max="8452" width="19.625" customWidth="1"/>
    <col min="8453" max="8453" width="33.625" customWidth="1"/>
    <col min="8706" max="8706" width="5.5" bestFit="1" customWidth="1"/>
    <col min="8707" max="8707" width="18.625" customWidth="1"/>
    <col min="8708" max="8708" width="19.625" customWidth="1"/>
    <col min="8709" max="8709" width="33.625" customWidth="1"/>
    <col min="8962" max="8962" width="5.5" bestFit="1" customWidth="1"/>
    <col min="8963" max="8963" width="18.625" customWidth="1"/>
    <col min="8964" max="8964" width="19.625" customWidth="1"/>
    <col min="8965" max="8965" width="33.625" customWidth="1"/>
    <col min="9218" max="9218" width="5.5" bestFit="1" customWidth="1"/>
    <col min="9219" max="9219" width="18.625" customWidth="1"/>
    <col min="9220" max="9220" width="19.625" customWidth="1"/>
    <col min="9221" max="9221" width="33.625" customWidth="1"/>
    <col min="9474" max="9474" width="5.5" bestFit="1" customWidth="1"/>
    <col min="9475" max="9475" width="18.625" customWidth="1"/>
    <col min="9476" max="9476" width="19.625" customWidth="1"/>
    <col min="9477" max="9477" width="33.625" customWidth="1"/>
    <col min="9730" max="9730" width="5.5" bestFit="1" customWidth="1"/>
    <col min="9731" max="9731" width="18.625" customWidth="1"/>
    <col min="9732" max="9732" width="19.625" customWidth="1"/>
    <col min="9733" max="9733" width="33.625" customWidth="1"/>
    <col min="9986" max="9986" width="5.5" bestFit="1" customWidth="1"/>
    <col min="9987" max="9987" width="18.625" customWidth="1"/>
    <col min="9988" max="9988" width="19.625" customWidth="1"/>
    <col min="9989" max="9989" width="33.625" customWidth="1"/>
    <col min="10242" max="10242" width="5.5" bestFit="1" customWidth="1"/>
    <col min="10243" max="10243" width="18.625" customWidth="1"/>
    <col min="10244" max="10244" width="19.625" customWidth="1"/>
    <col min="10245" max="10245" width="33.625" customWidth="1"/>
    <col min="10498" max="10498" width="5.5" bestFit="1" customWidth="1"/>
    <col min="10499" max="10499" width="18.625" customWidth="1"/>
    <col min="10500" max="10500" width="19.625" customWidth="1"/>
    <col min="10501" max="10501" width="33.625" customWidth="1"/>
    <col min="10754" max="10754" width="5.5" bestFit="1" customWidth="1"/>
    <col min="10755" max="10755" width="18.625" customWidth="1"/>
    <col min="10756" max="10756" width="19.625" customWidth="1"/>
    <col min="10757" max="10757" width="33.625" customWidth="1"/>
    <col min="11010" max="11010" width="5.5" bestFit="1" customWidth="1"/>
    <col min="11011" max="11011" width="18.625" customWidth="1"/>
    <col min="11012" max="11012" width="19.625" customWidth="1"/>
    <col min="11013" max="11013" width="33.625" customWidth="1"/>
    <col min="11266" max="11266" width="5.5" bestFit="1" customWidth="1"/>
    <col min="11267" max="11267" width="18.625" customWidth="1"/>
    <col min="11268" max="11268" width="19.625" customWidth="1"/>
    <col min="11269" max="11269" width="33.625" customWidth="1"/>
    <col min="11522" max="11522" width="5.5" bestFit="1" customWidth="1"/>
    <col min="11523" max="11523" width="18.625" customWidth="1"/>
    <col min="11524" max="11524" width="19.625" customWidth="1"/>
    <col min="11525" max="11525" width="33.625" customWidth="1"/>
    <col min="11778" max="11778" width="5.5" bestFit="1" customWidth="1"/>
    <col min="11779" max="11779" width="18.625" customWidth="1"/>
    <col min="11780" max="11780" width="19.625" customWidth="1"/>
    <col min="11781" max="11781" width="33.625" customWidth="1"/>
    <col min="12034" max="12034" width="5.5" bestFit="1" customWidth="1"/>
    <col min="12035" max="12035" width="18.625" customWidth="1"/>
    <col min="12036" max="12036" width="19.625" customWidth="1"/>
    <col min="12037" max="12037" width="33.625" customWidth="1"/>
    <col min="12290" max="12290" width="5.5" bestFit="1" customWidth="1"/>
    <col min="12291" max="12291" width="18.625" customWidth="1"/>
    <col min="12292" max="12292" width="19.625" customWidth="1"/>
    <col min="12293" max="12293" width="33.625" customWidth="1"/>
    <col min="12546" max="12546" width="5.5" bestFit="1" customWidth="1"/>
    <col min="12547" max="12547" width="18.625" customWidth="1"/>
    <col min="12548" max="12548" width="19.625" customWidth="1"/>
    <col min="12549" max="12549" width="33.625" customWidth="1"/>
    <col min="12802" max="12802" width="5.5" bestFit="1" customWidth="1"/>
    <col min="12803" max="12803" width="18.625" customWidth="1"/>
    <col min="12804" max="12804" width="19.625" customWidth="1"/>
    <col min="12805" max="12805" width="33.625" customWidth="1"/>
    <col min="13058" max="13058" width="5.5" bestFit="1" customWidth="1"/>
    <col min="13059" max="13059" width="18.625" customWidth="1"/>
    <col min="13060" max="13060" width="19.625" customWidth="1"/>
    <col min="13061" max="13061" width="33.625" customWidth="1"/>
    <col min="13314" max="13314" width="5.5" bestFit="1" customWidth="1"/>
    <col min="13315" max="13315" width="18.625" customWidth="1"/>
    <col min="13316" max="13316" width="19.625" customWidth="1"/>
    <col min="13317" max="13317" width="33.625" customWidth="1"/>
    <col min="13570" max="13570" width="5.5" bestFit="1" customWidth="1"/>
    <col min="13571" max="13571" width="18.625" customWidth="1"/>
    <col min="13572" max="13572" width="19.625" customWidth="1"/>
    <col min="13573" max="13573" width="33.625" customWidth="1"/>
    <col min="13826" max="13826" width="5.5" bestFit="1" customWidth="1"/>
    <col min="13827" max="13827" width="18.625" customWidth="1"/>
    <col min="13828" max="13828" width="19.625" customWidth="1"/>
    <col min="13829" max="13829" width="33.625" customWidth="1"/>
    <col min="14082" max="14082" width="5.5" bestFit="1" customWidth="1"/>
    <col min="14083" max="14083" width="18.625" customWidth="1"/>
    <col min="14084" max="14084" width="19.625" customWidth="1"/>
    <col min="14085" max="14085" width="33.625" customWidth="1"/>
    <col min="14338" max="14338" width="5.5" bestFit="1" customWidth="1"/>
    <col min="14339" max="14339" width="18.625" customWidth="1"/>
    <col min="14340" max="14340" width="19.625" customWidth="1"/>
    <col min="14341" max="14341" width="33.625" customWidth="1"/>
    <col min="14594" max="14594" width="5.5" bestFit="1" customWidth="1"/>
    <col min="14595" max="14595" width="18.625" customWidth="1"/>
    <col min="14596" max="14596" width="19.625" customWidth="1"/>
    <col min="14597" max="14597" width="33.625" customWidth="1"/>
    <col min="14850" max="14850" width="5.5" bestFit="1" customWidth="1"/>
    <col min="14851" max="14851" width="18.625" customWidth="1"/>
    <col min="14852" max="14852" width="19.625" customWidth="1"/>
    <col min="14853" max="14853" width="33.625" customWidth="1"/>
    <col min="15106" max="15106" width="5.5" bestFit="1" customWidth="1"/>
    <col min="15107" max="15107" width="18.625" customWidth="1"/>
    <col min="15108" max="15108" width="19.625" customWidth="1"/>
    <col min="15109" max="15109" width="33.625" customWidth="1"/>
    <col min="15362" max="15362" width="5.5" bestFit="1" customWidth="1"/>
    <col min="15363" max="15363" width="18.625" customWidth="1"/>
    <col min="15364" max="15364" width="19.625" customWidth="1"/>
    <col min="15365" max="15365" width="33.625" customWidth="1"/>
    <col min="15618" max="15618" width="5.5" bestFit="1" customWidth="1"/>
    <col min="15619" max="15619" width="18.625" customWidth="1"/>
    <col min="15620" max="15620" width="19.625" customWidth="1"/>
    <col min="15621" max="15621" width="33.625" customWidth="1"/>
    <col min="15874" max="15874" width="5.5" bestFit="1" customWidth="1"/>
    <col min="15875" max="15875" width="18.625" customWidth="1"/>
    <col min="15876" max="15876" width="19.625" customWidth="1"/>
    <col min="15877" max="15877" width="33.625" customWidth="1"/>
    <col min="16130" max="16130" width="5.5" bestFit="1" customWidth="1"/>
    <col min="16131" max="16131" width="18.625" customWidth="1"/>
    <col min="16132" max="16132" width="19.625" customWidth="1"/>
    <col min="16133" max="16133" width="33.625" customWidth="1"/>
  </cols>
  <sheetData>
    <row r="1" spans="1:9" ht="21" x14ac:dyDescent="0.15">
      <c r="A1" s="716" t="s">
        <v>193</v>
      </c>
      <c r="B1" s="716"/>
      <c r="C1" s="716"/>
      <c r="D1" s="716"/>
      <c r="E1" s="716"/>
    </row>
    <row r="2" spans="1:9" x14ac:dyDescent="0.15">
      <c r="A2" s="85" t="s">
        <v>194</v>
      </c>
      <c r="B2" s="85"/>
      <c r="C2" s="85"/>
      <c r="D2" s="85"/>
      <c r="E2" s="41" t="s">
        <v>805</v>
      </c>
    </row>
    <row r="3" spans="1:9" ht="18.75" customHeight="1" x14ac:dyDescent="0.15">
      <c r="A3" s="86" t="s">
        <v>195</v>
      </c>
      <c r="B3" s="87" t="s">
        <v>196</v>
      </c>
      <c r="C3" s="61" t="s">
        <v>197</v>
      </c>
      <c r="D3" s="61" t="s">
        <v>198</v>
      </c>
      <c r="E3" s="88" t="s">
        <v>199</v>
      </c>
    </row>
    <row r="4" spans="1:9" s="94" customFormat="1" ht="26.1" customHeight="1" x14ac:dyDescent="0.15">
      <c r="A4" s="89">
        <v>1</v>
      </c>
      <c r="B4" s="90" t="s" ph="1">
        <v>200</v>
      </c>
      <c r="C4" s="91" t="s">
        <v>201</v>
      </c>
      <c r="D4" s="92" t="s">
        <v>43</v>
      </c>
      <c r="E4" s="93"/>
    </row>
    <row r="5" spans="1:9" s="94" customFormat="1" ht="26.1" customHeight="1" x14ac:dyDescent="0.15">
      <c r="A5" s="89">
        <v>2</v>
      </c>
      <c r="B5" s="60" t="s" ph="1">
        <v>204</v>
      </c>
      <c r="C5" s="91" t="s">
        <v>205</v>
      </c>
      <c r="D5" s="96" t="s">
        <v>43</v>
      </c>
      <c r="E5" s="99"/>
      <c r="I5" s="98"/>
    </row>
    <row r="6" spans="1:9" s="94" customFormat="1" ht="26.1" customHeight="1" x14ac:dyDescent="0.15">
      <c r="A6" s="89">
        <v>3</v>
      </c>
      <c r="B6" s="90" t="s" ph="1">
        <v>206</v>
      </c>
      <c r="C6" s="91" t="s">
        <v>205</v>
      </c>
      <c r="D6" s="92" t="s">
        <v>43</v>
      </c>
      <c r="E6" s="93"/>
    </row>
    <row r="7" spans="1:9" s="94" customFormat="1" ht="26.1" customHeight="1" x14ac:dyDescent="0.15">
      <c r="A7" s="89">
        <v>4</v>
      </c>
      <c r="B7" s="100" t="s" ph="1">
        <v>207</v>
      </c>
      <c r="C7" s="91" t="s">
        <v>208</v>
      </c>
      <c r="D7" s="96" t="s">
        <v>46</v>
      </c>
      <c r="E7" s="97"/>
    </row>
    <row r="8" spans="1:9" s="94" customFormat="1" ht="26.1" customHeight="1" x14ac:dyDescent="0.15">
      <c r="A8" s="89">
        <v>5</v>
      </c>
      <c r="B8" s="100" t="s" ph="1">
        <v>209</v>
      </c>
      <c r="C8" s="91" t="s">
        <v>208</v>
      </c>
      <c r="D8" s="96" t="s">
        <v>47</v>
      </c>
      <c r="E8" s="97"/>
      <c r="I8" s="98"/>
    </row>
    <row r="9" spans="1:9" s="94" customFormat="1" ht="26.1" customHeight="1" x14ac:dyDescent="0.15">
      <c r="A9" s="89">
        <v>6</v>
      </c>
      <c r="B9" s="101" t="s" ph="1">
        <v>210</v>
      </c>
      <c r="C9" s="91" t="s">
        <v>211</v>
      </c>
      <c r="D9" s="96" t="s">
        <v>212</v>
      </c>
      <c r="E9" s="97"/>
      <c r="I9" s="98"/>
    </row>
    <row r="10" spans="1:9" s="94" customFormat="1" ht="26.1" customHeight="1" x14ac:dyDescent="0.15">
      <c r="A10" s="89">
        <v>7</v>
      </c>
      <c r="B10" s="100" t="s" ph="1">
        <v>213</v>
      </c>
      <c r="C10" s="91" t="s">
        <v>205</v>
      </c>
      <c r="D10" s="96" t="s">
        <v>214</v>
      </c>
      <c r="E10" s="97"/>
      <c r="I10" s="98"/>
    </row>
    <row r="11" spans="1:9" s="94" customFormat="1" ht="26.1" customHeight="1" x14ac:dyDescent="0.15">
      <c r="A11" s="89">
        <v>8</v>
      </c>
      <c r="B11" s="100" t="s" ph="1">
        <v>215</v>
      </c>
      <c r="C11" s="91" t="s">
        <v>216</v>
      </c>
      <c r="D11" s="96" t="s">
        <v>43</v>
      </c>
      <c r="E11" s="97" t="s">
        <v>217</v>
      </c>
      <c r="I11" s="98"/>
    </row>
    <row r="12" spans="1:9" s="94" customFormat="1" ht="26.1" customHeight="1" x14ac:dyDescent="0.15">
      <c r="A12" s="89">
        <v>9</v>
      </c>
      <c r="B12" s="90" t="s" ph="1">
        <v>218</v>
      </c>
      <c r="C12" s="102" t="s">
        <v>211</v>
      </c>
      <c r="D12" s="103" t="s">
        <v>43</v>
      </c>
      <c r="E12" s="104"/>
      <c r="I12" s="98"/>
    </row>
    <row r="13" spans="1:9" s="94" customFormat="1" ht="26.1" customHeight="1" x14ac:dyDescent="0.15">
      <c r="A13" s="89">
        <v>10</v>
      </c>
      <c r="B13" s="100" t="s" ph="1">
        <v>219</v>
      </c>
      <c r="C13" s="102" t="s">
        <v>211</v>
      </c>
      <c r="D13" s="96" t="s">
        <v>46</v>
      </c>
      <c r="E13" s="97" t="s">
        <v>220</v>
      </c>
      <c r="I13" s="98"/>
    </row>
    <row r="14" spans="1:9" s="94" customFormat="1" ht="26.1" customHeight="1" x14ac:dyDescent="0.15">
      <c r="A14" s="89">
        <v>11</v>
      </c>
      <c r="B14" s="90" t="s" ph="1">
        <v>221</v>
      </c>
      <c r="C14" s="91" t="s">
        <v>222</v>
      </c>
      <c r="D14" s="96" t="s">
        <v>223</v>
      </c>
      <c r="E14" s="93" t="s">
        <v>224</v>
      </c>
      <c r="I14" s="98"/>
    </row>
    <row r="15" spans="1:9" s="94" customFormat="1" ht="26.1" customHeight="1" x14ac:dyDescent="0.15">
      <c r="A15" s="89">
        <v>12</v>
      </c>
      <c r="B15" s="60" t="s" ph="1">
        <v>225</v>
      </c>
      <c r="C15" s="91" t="s">
        <v>208</v>
      </c>
      <c r="D15" s="96" t="s">
        <v>212</v>
      </c>
      <c r="E15" s="97" t="s">
        <v>226</v>
      </c>
      <c r="I15" s="98"/>
    </row>
    <row r="16" spans="1:9" s="94" customFormat="1" ht="26.1" customHeight="1" x14ac:dyDescent="0.15">
      <c r="A16" s="89">
        <v>13</v>
      </c>
      <c r="B16" s="100" t="s" ph="1">
        <v>227</v>
      </c>
      <c r="C16" s="91" t="s">
        <v>222</v>
      </c>
      <c r="D16" s="96" t="s">
        <v>228</v>
      </c>
      <c r="E16" s="97" t="s">
        <v>224</v>
      </c>
      <c r="I16" s="98"/>
    </row>
    <row r="17" spans="1:12" s="94" customFormat="1" ht="26.1" customHeight="1" x14ac:dyDescent="0.15">
      <c r="A17" s="89">
        <v>14</v>
      </c>
      <c r="B17" s="100" t="s" ph="1">
        <v>229</v>
      </c>
      <c r="C17" s="91" t="s">
        <v>208</v>
      </c>
      <c r="D17" s="96" t="s">
        <v>43</v>
      </c>
      <c r="E17" s="97" t="s">
        <v>230</v>
      </c>
      <c r="I17" s="105"/>
    </row>
    <row r="18" spans="1:12" s="94" customFormat="1" ht="26.1" customHeight="1" x14ac:dyDescent="0.15">
      <c r="A18" s="89">
        <v>15</v>
      </c>
      <c r="B18" s="100" t="s" ph="1">
        <v>231</v>
      </c>
      <c r="C18" s="91" t="s">
        <v>222</v>
      </c>
      <c r="D18" s="96" t="s">
        <v>43</v>
      </c>
      <c r="E18" s="97" t="s">
        <v>232</v>
      </c>
      <c r="I18" s="98"/>
    </row>
    <row r="19" spans="1:12" s="94" customFormat="1" ht="26.1" customHeight="1" x14ac:dyDescent="0.15">
      <c r="A19" s="89">
        <v>16</v>
      </c>
      <c r="B19" s="106" t="s" ph="1">
        <v>233</v>
      </c>
      <c r="C19" s="102" t="s">
        <v>205</v>
      </c>
      <c r="D19" s="96" t="s">
        <v>45</v>
      </c>
      <c r="E19" s="97" t="s">
        <v>224</v>
      </c>
      <c r="I19" s="98"/>
    </row>
    <row r="20" spans="1:12" s="94" customFormat="1" ht="26.1" customHeight="1" x14ac:dyDescent="0.15">
      <c r="A20" s="89">
        <v>17</v>
      </c>
      <c r="B20" s="100" t="s" ph="1">
        <v>234</v>
      </c>
      <c r="C20" s="91" t="s">
        <v>208</v>
      </c>
      <c r="D20" s="96" t="s">
        <v>45</v>
      </c>
      <c r="E20" s="97"/>
      <c r="I20" s="98"/>
    </row>
    <row r="21" spans="1:12" s="94" customFormat="1" ht="26.1" customHeight="1" x14ac:dyDescent="0.15">
      <c r="A21" s="89">
        <v>18</v>
      </c>
      <c r="B21" s="95" t="s" ph="1">
        <v>235</v>
      </c>
      <c r="C21" s="91" t="s">
        <v>216</v>
      </c>
      <c r="D21" s="96" t="s">
        <v>223</v>
      </c>
      <c r="E21" s="97"/>
      <c r="I21" s="107"/>
      <c r="J21" s="108"/>
      <c r="K21" s="109"/>
      <c r="L21" s="110"/>
    </row>
    <row r="22" spans="1:12" s="94" customFormat="1" ht="26.1" customHeight="1" x14ac:dyDescent="0.15">
      <c r="A22" s="89">
        <v>19</v>
      </c>
      <c r="B22" s="95" t="s" ph="1">
        <v>236</v>
      </c>
      <c r="C22" s="91" t="s">
        <v>222</v>
      </c>
      <c r="D22" s="96" t="s">
        <v>44</v>
      </c>
      <c r="E22" s="97" t="s">
        <v>237</v>
      </c>
      <c r="G22" s="90"/>
      <c r="H22" s="108"/>
      <c r="I22" s="109"/>
      <c r="J22" s="111"/>
    </row>
    <row r="23" spans="1:12" s="94" customFormat="1" ht="26.1" customHeight="1" x14ac:dyDescent="0.15">
      <c r="A23" s="89">
        <v>20</v>
      </c>
      <c r="B23" s="95" t="s" ph="1">
        <v>238</v>
      </c>
      <c r="C23" s="91" t="s">
        <v>208</v>
      </c>
      <c r="D23" s="96" t="s">
        <v>43</v>
      </c>
      <c r="E23" s="97"/>
      <c r="I23" s="105"/>
    </row>
    <row r="24" spans="1:12" s="94" customFormat="1" ht="26.1" customHeight="1" x14ac:dyDescent="0.15">
      <c r="A24" s="89">
        <v>21</v>
      </c>
      <c r="B24" s="95" t="s" ph="1">
        <v>239</v>
      </c>
      <c r="C24" s="91" t="s">
        <v>222</v>
      </c>
      <c r="D24" s="96" t="s">
        <v>43</v>
      </c>
      <c r="E24" s="97"/>
      <c r="I24" s="98"/>
    </row>
    <row r="25" spans="1:12" s="94" customFormat="1" ht="26.1" customHeight="1" x14ac:dyDescent="0.15">
      <c r="A25" s="89">
        <v>22</v>
      </c>
      <c r="B25" s="95" t="s" ph="1">
        <v>240</v>
      </c>
      <c r="C25" s="91" t="s">
        <v>222</v>
      </c>
      <c r="D25" s="96" t="s">
        <v>45</v>
      </c>
      <c r="E25" s="97"/>
      <c r="I25" s="105"/>
    </row>
    <row r="26" spans="1:12" s="94" customFormat="1" ht="26.1" customHeight="1" x14ac:dyDescent="0.15">
      <c r="A26" s="89">
        <v>23</v>
      </c>
      <c r="B26" s="95" t="s" ph="1">
        <v>202</v>
      </c>
      <c r="C26" s="91" t="s">
        <v>203</v>
      </c>
      <c r="D26" s="96" t="s">
        <v>47</v>
      </c>
      <c r="E26" s="97"/>
      <c r="I26" s="98"/>
    </row>
    <row r="27" spans="1:12" s="94" customFormat="1" ht="26.1" customHeight="1" x14ac:dyDescent="0.15">
      <c r="A27" s="89">
        <v>24</v>
      </c>
      <c r="B27" s="95" t="s" ph="1">
        <v>241</v>
      </c>
      <c r="C27" s="91" t="s">
        <v>216</v>
      </c>
      <c r="D27" s="96" t="s">
        <v>47</v>
      </c>
      <c r="E27" s="97" t="s">
        <v>224</v>
      </c>
      <c r="I27" s="105"/>
    </row>
    <row r="28" spans="1:12" s="94" customFormat="1" ht="26.1" customHeight="1" x14ac:dyDescent="0.15">
      <c r="A28" s="89">
        <v>25</v>
      </c>
      <c r="B28" s="95" t="s" ph="1">
        <v>242</v>
      </c>
      <c r="C28" s="91" t="s">
        <v>216</v>
      </c>
      <c r="D28" s="96" t="s">
        <v>44</v>
      </c>
      <c r="E28" s="97" t="s">
        <v>243</v>
      </c>
      <c r="I28" s="105"/>
    </row>
    <row r="29" spans="1:12" s="111" customFormat="1" x14ac:dyDescent="0.15">
      <c r="A29" s="112"/>
      <c r="B29" s="112"/>
      <c r="C29" s="112"/>
      <c r="D29" s="113"/>
      <c r="E29" s="113" t="s">
        <v>244</v>
      </c>
      <c r="I29" s="105"/>
    </row>
    <row r="30" spans="1:12" ht="14.25" x14ac:dyDescent="0.15">
      <c r="A30" s="114"/>
      <c r="B30" s="114"/>
      <c r="C30" s="114"/>
      <c r="D30" s="114"/>
      <c r="E30" s="18"/>
      <c r="I30" s="98"/>
    </row>
    <row r="38" ht="13.5" customHeight="1" x14ac:dyDescent="0.15"/>
  </sheetData>
  <mergeCells count="1">
    <mergeCell ref="A1:E1"/>
  </mergeCells>
  <phoneticPr fontId="3"/>
  <pageMargins left="1.1811023622047245" right="0.39370078740157483" top="0.78740157480314965" bottom="0.70866141732283472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CFA6-0B46-4DBC-9CBD-8E52C4295CF7}">
  <sheetPr>
    <tabColor rgb="FF00B050"/>
  </sheetPr>
  <dimension ref="A1:O44"/>
  <sheetViews>
    <sheetView showGridLines="0" tabSelected="1" zoomScaleNormal="100" zoomScaleSheetLayoutView="100" workbookViewId="0">
      <pane ySplit="3" topLeftCell="A4" activePane="bottomLeft" state="frozen"/>
      <selection activeCell="D76" sqref="D76"/>
      <selection pane="bottomLeft" activeCell="N22" sqref="N22"/>
    </sheetView>
  </sheetViews>
  <sheetFormatPr defaultRowHeight="13.5" x14ac:dyDescent="0.15"/>
  <cols>
    <col min="1" max="1" width="3.125" style="18" customWidth="1"/>
    <col min="2" max="2" width="19.25" style="18" customWidth="1"/>
    <col min="3" max="3" width="7.625" style="18" customWidth="1"/>
    <col min="4" max="5" width="6.625" style="18" customWidth="1"/>
    <col min="6" max="6" width="3.125" style="18" customWidth="1"/>
    <col min="7" max="7" width="19.25" style="18" customWidth="1"/>
    <col min="8" max="8" width="7.625" style="18" customWidth="1"/>
    <col min="9" max="10" width="6.625" style="18" customWidth="1"/>
    <col min="11" max="16384" width="9" style="18"/>
  </cols>
  <sheetData>
    <row r="1" spans="1:15" ht="21" x14ac:dyDescent="0.15">
      <c r="A1" s="716" t="s">
        <v>585</v>
      </c>
      <c r="B1" s="716"/>
      <c r="C1" s="716"/>
      <c r="D1" s="716"/>
      <c r="E1" s="716"/>
      <c r="F1" s="716"/>
      <c r="G1" s="716"/>
      <c r="H1" s="716"/>
      <c r="I1" s="716"/>
      <c r="J1" s="716"/>
    </row>
    <row r="2" spans="1:15" x14ac:dyDescent="0.15">
      <c r="H2" s="2"/>
      <c r="I2" s="2"/>
      <c r="J2" s="28" t="s">
        <v>806</v>
      </c>
    </row>
    <row r="3" spans="1:15" ht="24.95" customHeight="1" x14ac:dyDescent="0.15">
      <c r="A3" s="1019" t="s">
        <v>586</v>
      </c>
      <c r="B3" s="1020"/>
      <c r="C3" s="519" t="s">
        <v>21</v>
      </c>
      <c r="D3" s="519" t="s">
        <v>68</v>
      </c>
      <c r="E3" s="520" t="s">
        <v>69</v>
      </c>
      <c r="F3" s="1021" t="s">
        <v>586</v>
      </c>
      <c r="G3" s="1020"/>
      <c r="H3" s="519" t="s">
        <v>21</v>
      </c>
      <c r="I3" s="519" t="s">
        <v>68</v>
      </c>
      <c r="J3" s="521" t="s">
        <v>69</v>
      </c>
    </row>
    <row r="4" spans="1:15" ht="20.100000000000001" customHeight="1" x14ac:dyDescent="0.15">
      <c r="A4" s="1022" t="s">
        <v>21</v>
      </c>
      <c r="B4" s="1023"/>
      <c r="C4" s="675">
        <f>SUM(D4:E4)</f>
        <v>766</v>
      </c>
      <c r="D4" s="675">
        <f>SUM(D5,I24)</f>
        <v>446</v>
      </c>
      <c r="E4" s="676">
        <f>SUM(E5,J24)</f>
        <v>320</v>
      </c>
      <c r="F4" s="522" t="s">
        <v>587</v>
      </c>
      <c r="G4" s="523" t="s">
        <v>588</v>
      </c>
      <c r="H4" s="524">
        <f>SUM(I4:J4)</f>
        <v>59</v>
      </c>
      <c r="I4" s="524">
        <f>SUM(I5:I8)</f>
        <v>26</v>
      </c>
      <c r="J4" s="661">
        <f>SUM(J5:J8)</f>
        <v>33</v>
      </c>
    </row>
    <row r="5" spans="1:15" ht="20.100000000000001" customHeight="1" x14ac:dyDescent="0.15">
      <c r="A5" s="525" t="s">
        <v>589</v>
      </c>
      <c r="B5" s="526" t="s">
        <v>590</v>
      </c>
      <c r="C5" s="527">
        <f>SUM(D5:E5)</f>
        <v>500</v>
      </c>
      <c r="D5" s="527">
        <f>SUM(D6,D14,D22,D30,D35,I23,I18,I9,I4)</f>
        <v>264</v>
      </c>
      <c r="E5" s="654">
        <f>SUM(E6,E14,E22,E30,E35,J23,J18,J9,J4)</f>
        <v>236</v>
      </c>
      <c r="F5" s="522"/>
      <c r="G5" s="528" t="s">
        <v>591</v>
      </c>
      <c r="H5" s="137">
        <f>SUM(I5:J5)</f>
        <v>2</v>
      </c>
      <c r="I5" s="137">
        <v>1</v>
      </c>
      <c r="J5" s="662">
        <v>1</v>
      </c>
    </row>
    <row r="6" spans="1:15" ht="20.100000000000001" customHeight="1" x14ac:dyDescent="0.15">
      <c r="A6" s="77" t="s">
        <v>587</v>
      </c>
      <c r="B6" s="526" t="s">
        <v>592</v>
      </c>
      <c r="C6" s="527">
        <f t="shared" ref="C6:C13" si="0">SUM(D6:E6)</f>
        <v>82</v>
      </c>
      <c r="D6" s="527">
        <f>SUM(D7:D13)</f>
        <v>46</v>
      </c>
      <c r="E6" s="527">
        <f>SUM(E7:E13)</f>
        <v>36</v>
      </c>
      <c r="F6" s="522"/>
      <c r="G6" s="528" t="s">
        <v>593</v>
      </c>
      <c r="H6" s="137">
        <f t="shared" ref="H6:H8" si="1">SUM(I6:J6)</f>
        <v>21</v>
      </c>
      <c r="I6" s="137">
        <v>7</v>
      </c>
      <c r="J6" s="662">
        <v>14</v>
      </c>
    </row>
    <row r="7" spans="1:15" ht="20.100000000000001" customHeight="1" x14ac:dyDescent="0.15">
      <c r="A7" s="81"/>
      <c r="B7" s="528" t="s">
        <v>591</v>
      </c>
      <c r="C7" s="529">
        <f t="shared" si="0"/>
        <v>2</v>
      </c>
      <c r="D7" s="529">
        <v>2</v>
      </c>
      <c r="E7" s="655">
        <v>0</v>
      </c>
      <c r="F7" s="522"/>
      <c r="G7" s="528" t="s">
        <v>594</v>
      </c>
      <c r="H7" s="137">
        <f t="shared" si="1"/>
        <v>21</v>
      </c>
      <c r="I7" s="137">
        <v>13</v>
      </c>
      <c r="J7" s="662">
        <v>8</v>
      </c>
      <c r="L7" s="139"/>
      <c r="M7" s="139"/>
      <c r="N7" s="139"/>
    </row>
    <row r="8" spans="1:15" ht="20.100000000000001" customHeight="1" x14ac:dyDescent="0.15">
      <c r="A8" s="81"/>
      <c r="B8" s="528" t="s">
        <v>595</v>
      </c>
      <c r="C8" s="529">
        <f t="shared" si="0"/>
        <v>10</v>
      </c>
      <c r="D8" s="529">
        <v>5</v>
      </c>
      <c r="E8" s="655">
        <v>5</v>
      </c>
      <c r="F8" s="530"/>
      <c r="G8" s="528" t="s">
        <v>596</v>
      </c>
      <c r="H8" s="137">
        <f t="shared" si="1"/>
        <v>15</v>
      </c>
      <c r="I8" s="137">
        <v>5</v>
      </c>
      <c r="J8" s="662">
        <v>10</v>
      </c>
      <c r="L8" s="145"/>
      <c r="M8" s="145"/>
      <c r="N8" s="145"/>
    </row>
    <row r="9" spans="1:15" ht="20.100000000000001" customHeight="1" x14ac:dyDescent="0.15">
      <c r="A9" s="81"/>
      <c r="B9" s="528" t="s">
        <v>597</v>
      </c>
      <c r="C9" s="529">
        <f t="shared" si="0"/>
        <v>3</v>
      </c>
      <c r="D9" s="529">
        <v>3</v>
      </c>
      <c r="E9" s="656">
        <v>0</v>
      </c>
      <c r="F9" s="531" t="s">
        <v>587</v>
      </c>
      <c r="G9" s="526" t="s">
        <v>598</v>
      </c>
      <c r="H9" s="532">
        <f>SUM(I9:J9)</f>
        <v>74</v>
      </c>
      <c r="I9" s="532">
        <f>SUM(I10:I17)</f>
        <v>58</v>
      </c>
      <c r="J9" s="663">
        <f>SUM(J10:J17)</f>
        <v>16</v>
      </c>
      <c r="L9" s="145"/>
      <c r="M9" s="145"/>
      <c r="N9" s="145"/>
    </row>
    <row r="10" spans="1:15" ht="20.100000000000001" customHeight="1" x14ac:dyDescent="0.15">
      <c r="A10" s="81"/>
      <c r="B10" s="528" t="s">
        <v>599</v>
      </c>
      <c r="C10" s="529">
        <f t="shared" si="0"/>
        <v>25</v>
      </c>
      <c r="D10" s="137">
        <v>13</v>
      </c>
      <c r="E10" s="657">
        <v>12</v>
      </c>
      <c r="F10" s="522"/>
      <c r="G10" s="528" t="s">
        <v>600</v>
      </c>
      <c r="H10" s="137">
        <f>SUM(I10:J10)</f>
        <v>3</v>
      </c>
      <c r="I10" s="137">
        <v>3</v>
      </c>
      <c r="J10" s="662">
        <v>0</v>
      </c>
      <c r="L10" s="145"/>
      <c r="M10" s="145"/>
      <c r="N10" s="145"/>
    </row>
    <row r="11" spans="1:15" ht="20.100000000000001" customHeight="1" x14ac:dyDescent="0.15">
      <c r="A11" s="81"/>
      <c r="B11" s="528" t="s">
        <v>601</v>
      </c>
      <c r="C11" s="529">
        <f t="shared" si="0"/>
        <v>3</v>
      </c>
      <c r="D11" s="137">
        <v>2</v>
      </c>
      <c r="E11" s="658">
        <v>1</v>
      </c>
      <c r="F11" s="522"/>
      <c r="G11" s="528" t="s">
        <v>602</v>
      </c>
      <c r="H11" s="137">
        <f t="shared" ref="H11:H17" si="2">SUM(I11:J11)</f>
        <v>12</v>
      </c>
      <c r="I11" s="137">
        <v>7</v>
      </c>
      <c r="J11" s="662">
        <v>5</v>
      </c>
      <c r="L11" s="139"/>
      <c r="M11" s="139"/>
      <c r="N11" s="139"/>
      <c r="O11" s="139"/>
    </row>
    <row r="12" spans="1:15" ht="20.100000000000001" customHeight="1" x14ac:dyDescent="0.15">
      <c r="A12" s="81"/>
      <c r="B12" s="528" t="s">
        <v>603</v>
      </c>
      <c r="C12" s="529">
        <f t="shared" si="0"/>
        <v>23</v>
      </c>
      <c r="D12" s="137">
        <v>15</v>
      </c>
      <c r="E12" s="657">
        <v>8</v>
      </c>
      <c r="F12" s="522"/>
      <c r="G12" s="528" t="s">
        <v>604</v>
      </c>
      <c r="H12" s="137">
        <f t="shared" si="2"/>
        <v>7</v>
      </c>
      <c r="I12" s="137">
        <v>4</v>
      </c>
      <c r="J12" s="664">
        <v>3</v>
      </c>
    </row>
    <row r="13" spans="1:15" ht="20.100000000000001" customHeight="1" x14ac:dyDescent="0.15">
      <c r="A13" s="185"/>
      <c r="B13" s="528" t="s">
        <v>605</v>
      </c>
      <c r="C13" s="529">
        <f t="shared" si="0"/>
        <v>16</v>
      </c>
      <c r="D13" s="137">
        <v>6</v>
      </c>
      <c r="E13" s="658">
        <v>10</v>
      </c>
      <c r="F13" s="522"/>
      <c r="G13" s="528" t="s">
        <v>606</v>
      </c>
      <c r="H13" s="137">
        <f t="shared" si="2"/>
        <v>8</v>
      </c>
      <c r="I13" s="137">
        <v>6</v>
      </c>
      <c r="J13" s="662">
        <v>2</v>
      </c>
    </row>
    <row r="14" spans="1:15" ht="20.100000000000001" customHeight="1" x14ac:dyDescent="0.15">
      <c r="A14" s="77" t="s">
        <v>587</v>
      </c>
      <c r="B14" s="526" t="s">
        <v>607</v>
      </c>
      <c r="C14" s="532">
        <f>SUM(D14:E14)</f>
        <v>43</v>
      </c>
      <c r="D14" s="532">
        <f>SUM(D15:D21)</f>
        <v>32</v>
      </c>
      <c r="E14" s="532">
        <f>SUM(E15:E21)</f>
        <v>11</v>
      </c>
      <c r="F14" s="522"/>
      <c r="G14" s="528" t="s">
        <v>608</v>
      </c>
      <c r="H14" s="137">
        <f t="shared" si="2"/>
        <v>10</v>
      </c>
      <c r="I14" s="137">
        <v>10</v>
      </c>
      <c r="J14" s="662">
        <v>0</v>
      </c>
    </row>
    <row r="15" spans="1:15" ht="20.100000000000001" customHeight="1" x14ac:dyDescent="0.15">
      <c r="A15" s="81"/>
      <c r="B15" s="528" t="s">
        <v>600</v>
      </c>
      <c r="C15" s="137">
        <f>SUM(D15:E15)</f>
        <v>2</v>
      </c>
      <c r="D15" s="137">
        <v>2</v>
      </c>
      <c r="E15" s="657">
        <v>0</v>
      </c>
      <c r="F15" s="522"/>
      <c r="G15" s="528" t="s">
        <v>609</v>
      </c>
      <c r="H15" s="137">
        <f t="shared" si="2"/>
        <v>11</v>
      </c>
      <c r="I15" s="137">
        <v>10</v>
      </c>
      <c r="J15" s="662">
        <v>1</v>
      </c>
    </row>
    <row r="16" spans="1:15" ht="20.100000000000001" customHeight="1" x14ac:dyDescent="0.15">
      <c r="A16" s="81"/>
      <c r="B16" s="528" t="s">
        <v>610</v>
      </c>
      <c r="C16" s="137">
        <f t="shared" ref="C16:C38" si="3">SUM(D16:E16)</f>
        <v>9</v>
      </c>
      <c r="D16" s="137">
        <v>3</v>
      </c>
      <c r="E16" s="657">
        <v>6</v>
      </c>
      <c r="F16" s="522"/>
      <c r="G16" s="528" t="s">
        <v>611</v>
      </c>
      <c r="H16" s="137">
        <f t="shared" si="2"/>
        <v>18</v>
      </c>
      <c r="I16" s="137">
        <v>14</v>
      </c>
      <c r="J16" s="664">
        <v>4</v>
      </c>
    </row>
    <row r="17" spans="1:15" ht="20.100000000000001" customHeight="1" x14ac:dyDescent="0.15">
      <c r="A17" s="81"/>
      <c r="B17" s="528" t="s">
        <v>807</v>
      </c>
      <c r="C17" s="137">
        <f t="shared" si="3"/>
        <v>6</v>
      </c>
      <c r="D17" s="137">
        <v>6</v>
      </c>
      <c r="E17" s="657">
        <v>0</v>
      </c>
      <c r="F17" s="522"/>
      <c r="G17" s="528" t="s">
        <v>612</v>
      </c>
      <c r="H17" s="137">
        <f t="shared" si="2"/>
        <v>5</v>
      </c>
      <c r="I17" s="137">
        <v>4</v>
      </c>
      <c r="J17" s="662">
        <v>1</v>
      </c>
    </row>
    <row r="18" spans="1:15" ht="20.100000000000001" customHeight="1" x14ac:dyDescent="0.15">
      <c r="A18" s="81"/>
      <c r="B18" s="528" t="s">
        <v>614</v>
      </c>
      <c r="C18" s="137">
        <f t="shared" si="3"/>
        <v>5</v>
      </c>
      <c r="D18" s="137">
        <v>3</v>
      </c>
      <c r="E18" s="657">
        <v>2</v>
      </c>
      <c r="F18" s="531" t="s">
        <v>619</v>
      </c>
      <c r="G18" s="526" t="s">
        <v>613</v>
      </c>
      <c r="H18" s="532">
        <f>SUM(I18:J18)</f>
        <v>10</v>
      </c>
      <c r="I18" s="532">
        <f>SUM(I19:I22)</f>
        <v>6</v>
      </c>
      <c r="J18" s="663">
        <f>SUM(J19:J22)</f>
        <v>4</v>
      </c>
    </row>
    <row r="19" spans="1:15" ht="20.100000000000001" customHeight="1" x14ac:dyDescent="0.15">
      <c r="A19" s="81"/>
      <c r="B19" s="528" t="s">
        <v>808</v>
      </c>
      <c r="C19" s="137">
        <f t="shared" si="3"/>
        <v>7</v>
      </c>
      <c r="D19" s="137">
        <v>5</v>
      </c>
      <c r="E19" s="657">
        <v>2</v>
      </c>
      <c r="F19" s="533"/>
      <c r="G19" s="534" t="s">
        <v>591</v>
      </c>
      <c r="H19" s="137">
        <f>SUM(I19:J19)</f>
        <v>2</v>
      </c>
      <c r="I19" s="137">
        <v>1</v>
      </c>
      <c r="J19" s="664">
        <v>1</v>
      </c>
    </row>
    <row r="20" spans="1:15" ht="20.100000000000001" customHeight="1" x14ac:dyDescent="0.15">
      <c r="A20" s="81"/>
      <c r="B20" s="528" t="s">
        <v>615</v>
      </c>
      <c r="C20" s="137">
        <f t="shared" si="3"/>
        <v>10</v>
      </c>
      <c r="D20" s="137">
        <v>10</v>
      </c>
      <c r="E20" s="657">
        <v>0</v>
      </c>
      <c r="F20" s="533"/>
      <c r="G20" s="534" t="s">
        <v>616</v>
      </c>
      <c r="H20" s="137">
        <f t="shared" ref="H20:H30" si="4">SUM(I20:J20)</f>
        <v>2</v>
      </c>
      <c r="I20" s="137">
        <v>1</v>
      </c>
      <c r="J20" s="664">
        <v>1</v>
      </c>
    </row>
    <row r="21" spans="1:15" ht="20.100000000000001" customHeight="1" x14ac:dyDescent="0.15">
      <c r="A21" s="185"/>
      <c r="B21" s="528" t="s">
        <v>617</v>
      </c>
      <c r="C21" s="137">
        <f t="shared" si="3"/>
        <v>4</v>
      </c>
      <c r="D21" s="137">
        <v>3</v>
      </c>
      <c r="E21" s="658">
        <v>1</v>
      </c>
      <c r="F21" s="533"/>
      <c r="G21" s="534" t="s">
        <v>618</v>
      </c>
      <c r="H21" s="137">
        <f t="shared" si="4"/>
        <v>3</v>
      </c>
      <c r="I21" s="137">
        <v>2</v>
      </c>
      <c r="J21" s="662">
        <v>1</v>
      </c>
      <c r="L21" s="139"/>
      <c r="M21" s="139"/>
      <c r="N21" s="139"/>
    </row>
    <row r="22" spans="1:15" ht="20.100000000000001" customHeight="1" x14ac:dyDescent="0.15">
      <c r="A22" s="77" t="s">
        <v>619</v>
      </c>
      <c r="B22" s="526" t="s">
        <v>620</v>
      </c>
      <c r="C22" s="532">
        <f t="shared" si="3"/>
        <v>69</v>
      </c>
      <c r="D22" s="532">
        <f>SUM(D23:D29)</f>
        <v>38</v>
      </c>
      <c r="E22" s="532">
        <f>SUM(E23:E29)</f>
        <v>31</v>
      </c>
      <c r="F22" s="533"/>
      <c r="G22" s="534" t="s">
        <v>621</v>
      </c>
      <c r="H22" s="137">
        <f t="shared" si="4"/>
        <v>3</v>
      </c>
      <c r="I22" s="665">
        <v>2</v>
      </c>
      <c r="J22" s="666">
        <v>1</v>
      </c>
      <c r="L22" s="139"/>
      <c r="M22" s="139"/>
      <c r="N22" s="139"/>
    </row>
    <row r="23" spans="1:15" ht="20.100000000000001" customHeight="1" x14ac:dyDescent="0.15">
      <c r="A23" s="81"/>
      <c r="B23" s="528" t="s">
        <v>591</v>
      </c>
      <c r="C23" s="137">
        <f t="shared" si="3"/>
        <v>2</v>
      </c>
      <c r="D23" s="137">
        <v>1</v>
      </c>
      <c r="E23" s="657">
        <v>1</v>
      </c>
      <c r="F23" s="535"/>
      <c r="G23" s="526" t="s">
        <v>622</v>
      </c>
      <c r="H23" s="532">
        <f t="shared" si="4"/>
        <v>6</v>
      </c>
      <c r="I23" s="532">
        <v>3</v>
      </c>
      <c r="J23" s="663">
        <v>3</v>
      </c>
      <c r="M23" s="139"/>
      <c r="N23" s="139"/>
      <c r="O23" s="139"/>
    </row>
    <row r="24" spans="1:15" ht="20.100000000000001" customHeight="1" x14ac:dyDescent="0.15">
      <c r="A24" s="81"/>
      <c r="B24" s="528" t="s">
        <v>623</v>
      </c>
      <c r="C24" s="137">
        <f t="shared" si="3"/>
        <v>4</v>
      </c>
      <c r="D24" s="137">
        <v>2</v>
      </c>
      <c r="E24" s="657">
        <v>2</v>
      </c>
      <c r="F24" s="531" t="s">
        <v>809</v>
      </c>
      <c r="G24" s="526" t="s">
        <v>322</v>
      </c>
      <c r="H24" s="532">
        <f t="shared" si="4"/>
        <v>266</v>
      </c>
      <c r="I24" s="667">
        <f>SUM(I25:I30)</f>
        <v>182</v>
      </c>
      <c r="J24" s="683">
        <f>SUM(J25:J30)</f>
        <v>84</v>
      </c>
      <c r="M24" s="139"/>
      <c r="N24" s="139"/>
      <c r="O24" s="139"/>
    </row>
    <row r="25" spans="1:15" ht="20.100000000000001" customHeight="1" x14ac:dyDescent="0.15">
      <c r="A25" s="81"/>
      <c r="B25" s="528" t="s">
        <v>624</v>
      </c>
      <c r="C25" s="137">
        <f t="shared" si="3"/>
        <v>10</v>
      </c>
      <c r="D25" s="137">
        <v>2</v>
      </c>
      <c r="E25" s="657">
        <v>8</v>
      </c>
      <c r="F25" s="677"/>
      <c r="G25" s="528" t="s">
        <v>625</v>
      </c>
      <c r="H25" s="137">
        <f t="shared" si="4"/>
        <v>8</v>
      </c>
      <c r="I25" s="668">
        <v>5</v>
      </c>
      <c r="J25" s="669">
        <v>3</v>
      </c>
    </row>
    <row r="26" spans="1:15" ht="20.100000000000001" customHeight="1" x14ac:dyDescent="0.15">
      <c r="A26" s="81"/>
      <c r="B26" s="528" t="s">
        <v>626</v>
      </c>
      <c r="C26" s="137">
        <f t="shared" si="3"/>
        <v>8</v>
      </c>
      <c r="D26" s="137">
        <v>6</v>
      </c>
      <c r="E26" s="658">
        <v>2</v>
      </c>
      <c r="F26" s="522"/>
      <c r="G26" s="528" t="s">
        <v>627</v>
      </c>
      <c r="H26" s="137">
        <f t="shared" si="4"/>
        <v>3</v>
      </c>
      <c r="I26" s="668">
        <v>3</v>
      </c>
      <c r="J26" s="669">
        <v>0</v>
      </c>
    </row>
    <row r="27" spans="1:15" ht="20.100000000000001" customHeight="1" x14ac:dyDescent="0.15">
      <c r="A27" s="81"/>
      <c r="B27" s="528" t="s">
        <v>628</v>
      </c>
      <c r="C27" s="137">
        <f t="shared" si="3"/>
        <v>25</v>
      </c>
      <c r="D27" s="137">
        <v>12</v>
      </c>
      <c r="E27" s="657">
        <v>13</v>
      </c>
      <c r="F27" s="522"/>
      <c r="G27" s="528" t="s">
        <v>629</v>
      </c>
      <c r="H27" s="137">
        <f t="shared" si="4"/>
        <v>3</v>
      </c>
      <c r="I27" s="668">
        <v>0</v>
      </c>
      <c r="J27" s="670">
        <v>3</v>
      </c>
    </row>
    <row r="28" spans="1:15" ht="20.100000000000001" customHeight="1" x14ac:dyDescent="0.15">
      <c r="A28" s="81"/>
      <c r="B28" s="528" t="s">
        <v>630</v>
      </c>
      <c r="C28" s="137">
        <f t="shared" si="3"/>
        <v>11</v>
      </c>
      <c r="D28" s="137">
        <v>8</v>
      </c>
      <c r="E28" s="657">
        <v>3</v>
      </c>
      <c r="F28" s="522"/>
      <c r="G28" s="528" t="s">
        <v>631</v>
      </c>
      <c r="H28" s="137">
        <f t="shared" si="4"/>
        <v>35</v>
      </c>
      <c r="I28" s="668">
        <v>22</v>
      </c>
      <c r="J28" s="669">
        <v>13</v>
      </c>
      <c r="M28" s="139"/>
      <c r="N28" s="139"/>
      <c r="O28" s="139"/>
    </row>
    <row r="29" spans="1:15" ht="20.100000000000001" customHeight="1" x14ac:dyDescent="0.15">
      <c r="A29" s="185"/>
      <c r="B29" s="528" t="s">
        <v>632</v>
      </c>
      <c r="C29" s="137">
        <f t="shared" si="3"/>
        <v>9</v>
      </c>
      <c r="D29" s="137">
        <v>7</v>
      </c>
      <c r="E29" s="657">
        <v>2</v>
      </c>
      <c r="F29" s="522"/>
      <c r="G29" s="528" t="s">
        <v>633</v>
      </c>
      <c r="H29" s="137">
        <f t="shared" si="4"/>
        <v>99</v>
      </c>
      <c r="I29" s="671">
        <v>98</v>
      </c>
      <c r="J29" s="672">
        <v>1</v>
      </c>
    </row>
    <row r="30" spans="1:15" ht="20.100000000000001" customHeight="1" x14ac:dyDescent="0.15">
      <c r="A30" s="536" t="s">
        <v>619</v>
      </c>
      <c r="B30" s="526" t="s">
        <v>634</v>
      </c>
      <c r="C30" s="532">
        <f t="shared" si="3"/>
        <v>69</v>
      </c>
      <c r="D30" s="532">
        <f>SUM(D31:D34)</f>
        <v>33</v>
      </c>
      <c r="E30" s="532">
        <f>SUM(E31:E34)</f>
        <v>36</v>
      </c>
      <c r="F30" s="522"/>
      <c r="G30" s="528" t="s">
        <v>635</v>
      </c>
      <c r="H30" s="137">
        <f t="shared" si="4"/>
        <v>118</v>
      </c>
      <c r="I30" s="673">
        <v>54</v>
      </c>
      <c r="J30" s="670">
        <v>64</v>
      </c>
    </row>
    <row r="31" spans="1:15" ht="20.100000000000001" customHeight="1" x14ac:dyDescent="0.15">
      <c r="A31" s="81"/>
      <c r="B31" s="528" t="s">
        <v>591</v>
      </c>
      <c r="C31" s="137">
        <f t="shared" si="3"/>
        <v>2</v>
      </c>
      <c r="D31" s="137">
        <v>0</v>
      </c>
      <c r="E31" s="657">
        <v>2</v>
      </c>
      <c r="F31" s="537"/>
      <c r="G31" s="538" t="s">
        <v>636</v>
      </c>
      <c r="H31" s="539">
        <f>SUM(I31:J31)</f>
        <v>11</v>
      </c>
      <c r="I31" s="539">
        <v>10</v>
      </c>
      <c r="J31" s="678">
        <v>1</v>
      </c>
    </row>
    <row r="32" spans="1:15" ht="20.100000000000001" customHeight="1" x14ac:dyDescent="0.15">
      <c r="A32" s="81"/>
      <c r="B32" s="528" t="s">
        <v>637</v>
      </c>
      <c r="C32" s="137">
        <f t="shared" si="3"/>
        <v>11</v>
      </c>
      <c r="D32" s="137">
        <v>3</v>
      </c>
      <c r="E32" s="657">
        <v>8</v>
      </c>
      <c r="F32" s="679" t="s">
        <v>638</v>
      </c>
      <c r="G32" s="2"/>
      <c r="H32" s="540"/>
      <c r="I32" s="721" t="s">
        <v>639</v>
      </c>
      <c r="J32" s="721"/>
    </row>
    <row r="33" spans="1:10" ht="20.100000000000001" customHeight="1" x14ac:dyDescent="0.15">
      <c r="A33" s="81"/>
      <c r="B33" s="528" t="s">
        <v>644</v>
      </c>
      <c r="C33" s="137">
        <f t="shared" si="3"/>
        <v>19</v>
      </c>
      <c r="D33" s="137">
        <v>10</v>
      </c>
      <c r="E33" s="659">
        <v>9</v>
      </c>
      <c r="G33" s="541" t="s">
        <v>640</v>
      </c>
      <c r="H33" s="540"/>
      <c r="I33" s="2"/>
      <c r="J33" s="2"/>
    </row>
    <row r="34" spans="1:10" ht="20.100000000000001" customHeight="1" x14ac:dyDescent="0.15">
      <c r="A34" s="81"/>
      <c r="B34" s="528" t="s">
        <v>810</v>
      </c>
      <c r="C34" s="137">
        <f t="shared" si="3"/>
        <v>37</v>
      </c>
      <c r="D34" s="137">
        <v>20</v>
      </c>
      <c r="E34" s="659">
        <v>17</v>
      </c>
      <c r="F34" s="2"/>
      <c r="G34" s="2" t="s">
        <v>641</v>
      </c>
    </row>
    <row r="35" spans="1:10" ht="20.100000000000001" customHeight="1" x14ac:dyDescent="0.15">
      <c r="A35" s="536" t="s">
        <v>619</v>
      </c>
      <c r="B35" s="526" t="s">
        <v>811</v>
      </c>
      <c r="C35" s="532">
        <f t="shared" si="3"/>
        <v>88</v>
      </c>
      <c r="D35" s="532">
        <f>SUM(D36:D39)</f>
        <v>22</v>
      </c>
      <c r="E35" s="680">
        <f>SUM(E36:E39)</f>
        <v>66</v>
      </c>
      <c r="F35" s="2"/>
      <c r="G35" s="2" t="s">
        <v>643</v>
      </c>
    </row>
    <row r="36" spans="1:10" ht="20.100000000000001" customHeight="1" x14ac:dyDescent="0.15">
      <c r="A36" s="681"/>
      <c r="B36" s="528" t="s">
        <v>591</v>
      </c>
      <c r="C36" s="137">
        <f t="shared" si="3"/>
        <v>2</v>
      </c>
      <c r="D36" s="137">
        <v>1</v>
      </c>
      <c r="E36" s="659">
        <v>1</v>
      </c>
      <c r="F36" s="2"/>
      <c r="G36" s="2"/>
    </row>
    <row r="37" spans="1:10" ht="19.5" customHeight="1" x14ac:dyDescent="0.15">
      <c r="A37" s="81"/>
      <c r="B37" s="528" t="s">
        <v>642</v>
      </c>
      <c r="C37" s="137">
        <f t="shared" si="3"/>
        <v>8</v>
      </c>
      <c r="D37" s="137">
        <v>4</v>
      </c>
      <c r="E37" s="659">
        <v>4</v>
      </c>
      <c r="F37" s="2"/>
      <c r="G37" s="2"/>
      <c r="I37" s="90"/>
      <c r="J37" s="90"/>
    </row>
    <row r="38" spans="1:10" x14ac:dyDescent="0.15">
      <c r="A38" s="81"/>
      <c r="B38" s="528" t="s">
        <v>812</v>
      </c>
      <c r="C38" s="137">
        <f t="shared" si="3"/>
        <v>47</v>
      </c>
      <c r="D38" s="137">
        <v>9</v>
      </c>
      <c r="E38" s="659">
        <v>38</v>
      </c>
      <c r="F38" s="2"/>
      <c r="G38" s="682"/>
      <c r="H38" s="90"/>
      <c r="I38" s="90"/>
      <c r="J38" s="90"/>
    </row>
    <row r="39" spans="1:10" x14ac:dyDescent="0.15">
      <c r="A39" s="194"/>
      <c r="B39" s="538" t="s">
        <v>813</v>
      </c>
      <c r="C39" s="542">
        <f>SUM(D39:E39)</f>
        <v>31</v>
      </c>
      <c r="D39" s="542">
        <v>8</v>
      </c>
      <c r="E39" s="660">
        <v>23</v>
      </c>
      <c r="F39" s="31"/>
      <c r="G39" s="682"/>
      <c r="H39" s="90"/>
      <c r="I39" s="90"/>
      <c r="J39" s="90"/>
    </row>
    <row r="40" spans="1:10" x14ac:dyDescent="0.15">
      <c r="A40" s="3"/>
      <c r="D40" s="145"/>
      <c r="E40" s="145"/>
    </row>
    <row r="43" spans="1:10" x14ac:dyDescent="0.15">
      <c r="A43" s="543"/>
    </row>
    <row r="44" spans="1:10" x14ac:dyDescent="0.15">
      <c r="A44" s="543"/>
    </row>
  </sheetData>
  <mergeCells count="5">
    <mergeCell ref="A1:J1"/>
    <mergeCell ref="A3:B3"/>
    <mergeCell ref="F3:G3"/>
    <mergeCell ref="A4:B4"/>
    <mergeCell ref="I32:J32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  <ignoredErrors>
    <ignoredError sqref="I18:J18 I24:J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1638-06AC-4D64-A077-75BA12119479}">
  <sheetPr>
    <tabColor rgb="FF00B050"/>
  </sheetPr>
  <dimension ref="A1:T19"/>
  <sheetViews>
    <sheetView showGridLines="0" zoomScaleNormal="100" zoomScaleSheetLayoutView="100" workbookViewId="0">
      <selection activeCell="H16" sqref="H16"/>
    </sheetView>
  </sheetViews>
  <sheetFormatPr defaultRowHeight="13.5" x14ac:dyDescent="0.15"/>
  <cols>
    <col min="1" max="1" width="11.25" style="19" customWidth="1"/>
    <col min="2" max="3" width="5" style="19" customWidth="1"/>
    <col min="4" max="20" width="4.25" style="19" customWidth="1"/>
    <col min="21" max="16384" width="9" style="19"/>
  </cols>
  <sheetData>
    <row r="1" spans="1:20" s="1" customFormat="1" ht="21" x14ac:dyDescent="0.15">
      <c r="A1" s="716" t="s">
        <v>20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</row>
    <row r="2" spans="1:20" s="1" customForma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20"/>
      <c r="S2" s="20"/>
      <c r="T2" s="4" t="s">
        <v>723</v>
      </c>
    </row>
    <row r="3" spans="1:20" s="1" customFormat="1" ht="18" customHeight="1" x14ac:dyDescent="0.15">
      <c r="A3" s="723"/>
      <c r="B3" s="725" t="s">
        <v>21</v>
      </c>
      <c r="C3" s="727" t="s">
        <v>22</v>
      </c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28"/>
      <c r="O3" s="727" t="s">
        <v>23</v>
      </c>
      <c r="P3" s="719"/>
      <c r="Q3" s="719"/>
      <c r="R3" s="719"/>
      <c r="S3" s="719"/>
      <c r="T3" s="728"/>
    </row>
    <row r="4" spans="1:20" s="1" customFormat="1" ht="60" customHeight="1" x14ac:dyDescent="0.15">
      <c r="A4" s="724"/>
      <c r="B4" s="726"/>
      <c r="C4" s="21" t="s">
        <v>24</v>
      </c>
      <c r="D4" s="22" t="s">
        <v>25</v>
      </c>
      <c r="E4" s="22" t="s">
        <v>26</v>
      </c>
      <c r="F4" s="22" t="s">
        <v>27</v>
      </c>
      <c r="G4" s="22" t="s">
        <v>28</v>
      </c>
      <c r="H4" s="22" t="s">
        <v>29</v>
      </c>
      <c r="I4" s="22" t="s">
        <v>724</v>
      </c>
      <c r="J4" s="22" t="s">
        <v>30</v>
      </c>
      <c r="K4" s="22" t="s">
        <v>31</v>
      </c>
      <c r="L4" s="22" t="s">
        <v>32</v>
      </c>
      <c r="M4" s="22" t="s">
        <v>33</v>
      </c>
      <c r="N4" s="23" t="s">
        <v>34</v>
      </c>
      <c r="O4" s="21" t="s">
        <v>24</v>
      </c>
      <c r="P4" s="22" t="s">
        <v>35</v>
      </c>
      <c r="Q4" s="22" t="s">
        <v>36</v>
      </c>
      <c r="R4" s="22" t="s">
        <v>37</v>
      </c>
      <c r="S4" s="22" t="s">
        <v>34</v>
      </c>
      <c r="T4" s="23" t="s">
        <v>38</v>
      </c>
    </row>
    <row r="5" spans="1:20" s="1" customFormat="1" ht="18" customHeight="1" x14ac:dyDescent="0.15">
      <c r="A5" s="11" t="s">
        <v>16</v>
      </c>
      <c r="B5" s="24">
        <v>177</v>
      </c>
      <c r="C5" s="12">
        <v>128</v>
      </c>
      <c r="D5" s="13">
        <v>6</v>
      </c>
      <c r="E5" s="13">
        <v>92</v>
      </c>
      <c r="F5" s="25">
        <v>22</v>
      </c>
      <c r="G5" s="13" t="s">
        <v>39</v>
      </c>
      <c r="H5" s="13">
        <v>8</v>
      </c>
      <c r="I5" s="13" t="s">
        <v>39</v>
      </c>
      <c r="J5" s="13" t="s">
        <v>39</v>
      </c>
      <c r="K5" s="13" t="s">
        <v>39</v>
      </c>
      <c r="L5" s="13" t="s">
        <v>39</v>
      </c>
      <c r="M5" s="13" t="s">
        <v>39</v>
      </c>
      <c r="N5" s="14" t="s">
        <v>39</v>
      </c>
      <c r="O5" s="12">
        <v>49</v>
      </c>
      <c r="P5" s="13">
        <v>6</v>
      </c>
      <c r="Q5" s="13">
        <v>1</v>
      </c>
      <c r="R5" s="13" t="s">
        <v>39</v>
      </c>
      <c r="S5" s="13" t="s">
        <v>39</v>
      </c>
      <c r="T5" s="14">
        <v>42</v>
      </c>
    </row>
    <row r="6" spans="1:20" s="1" customFormat="1" ht="18" customHeight="1" x14ac:dyDescent="0.15">
      <c r="A6" s="11" t="s">
        <v>17</v>
      </c>
      <c r="B6" s="24">
        <v>172</v>
      </c>
      <c r="C6" s="12">
        <v>106</v>
      </c>
      <c r="D6" s="13">
        <v>3</v>
      </c>
      <c r="E6" s="13">
        <v>76</v>
      </c>
      <c r="F6" s="25">
        <v>20</v>
      </c>
      <c r="G6" s="13" t="s">
        <v>39</v>
      </c>
      <c r="H6" s="13">
        <v>7</v>
      </c>
      <c r="I6" s="13" t="s">
        <v>39</v>
      </c>
      <c r="J6" s="13" t="s">
        <v>39</v>
      </c>
      <c r="K6" s="13" t="s">
        <v>39</v>
      </c>
      <c r="L6" s="13" t="s">
        <v>39</v>
      </c>
      <c r="M6" s="13" t="s">
        <v>39</v>
      </c>
      <c r="N6" s="14" t="s">
        <v>39</v>
      </c>
      <c r="O6" s="12">
        <v>66</v>
      </c>
      <c r="P6" s="13">
        <v>6</v>
      </c>
      <c r="Q6" s="13" t="s">
        <v>39</v>
      </c>
      <c r="R6" s="13" t="s">
        <v>39</v>
      </c>
      <c r="S6" s="13">
        <v>53</v>
      </c>
      <c r="T6" s="14">
        <v>7</v>
      </c>
    </row>
    <row r="7" spans="1:20" s="1" customFormat="1" ht="18" customHeight="1" x14ac:dyDescent="0.15">
      <c r="A7" s="11" t="s">
        <v>18</v>
      </c>
      <c r="B7" s="24">
        <v>138</v>
      </c>
      <c r="C7" s="12">
        <v>110</v>
      </c>
      <c r="D7" s="13">
        <v>3</v>
      </c>
      <c r="E7" s="13">
        <v>75</v>
      </c>
      <c r="F7" s="25">
        <v>16</v>
      </c>
      <c r="G7" s="13" t="s">
        <v>39</v>
      </c>
      <c r="H7" s="13">
        <v>7</v>
      </c>
      <c r="I7" s="13">
        <v>9</v>
      </c>
      <c r="J7" s="13" t="s">
        <v>39</v>
      </c>
      <c r="K7" s="13" t="s">
        <v>39</v>
      </c>
      <c r="L7" s="13" t="s">
        <v>39</v>
      </c>
      <c r="M7" s="13" t="s">
        <v>39</v>
      </c>
      <c r="N7" s="14" t="s">
        <v>39</v>
      </c>
      <c r="O7" s="12">
        <v>28</v>
      </c>
      <c r="P7" s="13">
        <v>4</v>
      </c>
      <c r="Q7" s="13" t="s">
        <v>39</v>
      </c>
      <c r="R7" s="13">
        <v>1</v>
      </c>
      <c r="S7" s="13">
        <v>1</v>
      </c>
      <c r="T7" s="14">
        <v>22</v>
      </c>
    </row>
    <row r="8" spans="1:20" s="1" customFormat="1" ht="18" customHeight="1" x14ac:dyDescent="0.15">
      <c r="A8" s="11" t="s">
        <v>721</v>
      </c>
      <c r="B8" s="24">
        <v>159</v>
      </c>
      <c r="C8" s="12">
        <v>123</v>
      </c>
      <c r="D8" s="13">
        <v>3</v>
      </c>
      <c r="E8" s="13">
        <v>94</v>
      </c>
      <c r="F8" s="25">
        <v>18</v>
      </c>
      <c r="G8" s="13" t="s">
        <v>39</v>
      </c>
      <c r="H8" s="13">
        <v>7</v>
      </c>
      <c r="I8" s="13">
        <v>1</v>
      </c>
      <c r="J8" s="13" t="s">
        <v>39</v>
      </c>
      <c r="K8" s="13" t="s">
        <v>39</v>
      </c>
      <c r="L8" s="13" t="s">
        <v>39</v>
      </c>
      <c r="M8" s="13" t="s">
        <v>39</v>
      </c>
      <c r="N8" s="14" t="s">
        <v>39</v>
      </c>
      <c r="O8" s="12">
        <v>36</v>
      </c>
      <c r="P8" s="13">
        <v>7</v>
      </c>
      <c r="Q8" s="13" t="s">
        <v>39</v>
      </c>
      <c r="R8" s="13">
        <v>1</v>
      </c>
      <c r="S8" s="13">
        <v>1</v>
      </c>
      <c r="T8" s="14">
        <v>27</v>
      </c>
    </row>
    <row r="9" spans="1:20" s="1" customFormat="1" ht="18" customHeight="1" x14ac:dyDescent="0.15">
      <c r="A9" s="15" t="s">
        <v>722</v>
      </c>
      <c r="B9" s="26">
        <f>SUM(C9,O9)</f>
        <v>144</v>
      </c>
      <c r="C9" s="591">
        <v>103</v>
      </c>
      <c r="D9" s="592">
        <v>3</v>
      </c>
      <c r="E9" s="592">
        <v>70</v>
      </c>
      <c r="F9" s="594">
        <v>20</v>
      </c>
      <c r="G9" s="592" t="s">
        <v>39</v>
      </c>
      <c r="H9" s="592">
        <v>7</v>
      </c>
      <c r="I9" s="592">
        <v>2</v>
      </c>
      <c r="J9" s="592" t="s">
        <v>39</v>
      </c>
      <c r="K9" s="592">
        <v>1</v>
      </c>
      <c r="L9" s="592" t="s">
        <v>39</v>
      </c>
      <c r="M9" s="592" t="s">
        <v>39</v>
      </c>
      <c r="N9" s="593" t="s">
        <v>39</v>
      </c>
      <c r="O9" s="591">
        <v>41</v>
      </c>
      <c r="P9" s="592">
        <v>6</v>
      </c>
      <c r="Q9" s="592" t="s">
        <v>39</v>
      </c>
      <c r="R9" s="592" t="s">
        <v>39</v>
      </c>
      <c r="S9" s="592">
        <v>3</v>
      </c>
      <c r="T9" s="593">
        <v>32</v>
      </c>
    </row>
    <row r="10" spans="1:20" s="1" customFormat="1" x14ac:dyDescent="0.15">
      <c r="A10" s="3" t="s">
        <v>725</v>
      </c>
      <c r="B10" s="3"/>
      <c r="C10" s="3"/>
      <c r="D10" s="3"/>
      <c r="E10" s="3"/>
      <c r="F10" s="3"/>
      <c r="G10" s="3"/>
      <c r="H10" s="3"/>
      <c r="I10" s="3"/>
      <c r="J10" s="3"/>
      <c r="K10" s="27"/>
      <c r="L10" s="3"/>
      <c r="M10" s="3"/>
      <c r="N10" s="3"/>
      <c r="O10" s="3"/>
      <c r="P10" s="3"/>
      <c r="Q10" s="721" t="s">
        <v>40</v>
      </c>
      <c r="R10" s="721"/>
      <c r="S10" s="721"/>
      <c r="T10" s="721"/>
    </row>
    <row r="12" spans="1:20" x14ac:dyDescent="0.15">
      <c r="Q12" s="29"/>
    </row>
    <row r="14" spans="1:20" x14ac:dyDescent="0.15">
      <c r="N14" s="29"/>
    </row>
    <row r="15" spans="1:20" ht="13.5" customHeight="1" x14ac:dyDescent="0.15"/>
    <row r="17" ht="13.5" customHeight="1" x14ac:dyDescent="0.15"/>
    <row r="19" ht="13.5" customHeight="1" x14ac:dyDescent="0.15"/>
  </sheetData>
  <mergeCells count="6">
    <mergeCell ref="Q10:T10"/>
    <mergeCell ref="A1:T1"/>
    <mergeCell ref="A3:A4"/>
    <mergeCell ref="B3:B4"/>
    <mergeCell ref="C3:N3"/>
    <mergeCell ref="O3:T3"/>
  </mergeCells>
  <phoneticPr fontId="3"/>
  <pageMargins left="0.75" right="0.47" top="1" bottom="1" header="0.51200000000000001" footer="0.51200000000000001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861C-9585-40DC-855B-46F20351F2D5}">
  <sheetPr>
    <tabColor rgb="FF00B050"/>
  </sheetPr>
  <dimension ref="A1:P10"/>
  <sheetViews>
    <sheetView showGridLines="0" zoomScaleNormal="100" zoomScaleSheetLayoutView="100" workbookViewId="0">
      <selection activeCell="H17" sqref="H17"/>
    </sheetView>
  </sheetViews>
  <sheetFormatPr defaultRowHeight="13.5" x14ac:dyDescent="0.15"/>
  <cols>
    <col min="1" max="1" width="11.25" style="19" customWidth="1"/>
    <col min="2" max="11" width="7.375" style="19" customWidth="1"/>
    <col min="12" max="18" width="5.125" style="19" customWidth="1"/>
    <col min="19" max="16384" width="9" style="19"/>
  </cols>
  <sheetData>
    <row r="1" spans="1:16" ht="21" x14ac:dyDescent="0.15">
      <c r="A1" s="716" t="s">
        <v>41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30"/>
      <c r="M1" s="30"/>
      <c r="N1" s="30"/>
      <c r="O1" s="30"/>
      <c r="P1" s="30"/>
    </row>
    <row r="2" spans="1:16" ht="14.25" thickBot="1" x14ac:dyDescent="0.2">
      <c r="A2" s="31"/>
      <c r="B2" s="18"/>
      <c r="C2" s="18"/>
      <c r="D2" s="18"/>
      <c r="E2" s="18"/>
      <c r="F2" s="18"/>
      <c r="G2" s="18"/>
      <c r="H2" s="18"/>
      <c r="I2" s="18"/>
      <c r="J2" s="18"/>
      <c r="K2" s="32" t="s">
        <v>42</v>
      </c>
      <c r="L2" s="18"/>
      <c r="M2" s="18"/>
      <c r="N2" s="31"/>
    </row>
    <row r="3" spans="1:16" ht="16.5" customHeight="1" x14ac:dyDescent="0.15">
      <c r="A3" s="733"/>
      <c r="B3" s="735" t="s">
        <v>21</v>
      </c>
      <c r="C3" s="737" t="s">
        <v>43</v>
      </c>
      <c r="D3" s="737" t="s">
        <v>44</v>
      </c>
      <c r="E3" s="739" t="s">
        <v>726</v>
      </c>
      <c r="F3" s="737" t="s">
        <v>46</v>
      </c>
      <c r="G3" s="737" t="s">
        <v>47</v>
      </c>
      <c r="H3" s="729" t="s">
        <v>48</v>
      </c>
      <c r="I3" s="742" t="s">
        <v>727</v>
      </c>
      <c r="J3" s="729" t="s">
        <v>212</v>
      </c>
      <c r="K3" s="731" t="s">
        <v>728</v>
      </c>
    </row>
    <row r="4" spans="1:16" ht="73.5" customHeight="1" x14ac:dyDescent="0.15">
      <c r="A4" s="734"/>
      <c r="B4" s="736"/>
      <c r="C4" s="738"/>
      <c r="D4" s="738"/>
      <c r="E4" s="738"/>
      <c r="F4" s="740"/>
      <c r="G4" s="738"/>
      <c r="H4" s="741"/>
      <c r="I4" s="730"/>
      <c r="J4" s="730"/>
      <c r="K4" s="732"/>
    </row>
    <row r="5" spans="1:16" s="1" customFormat="1" ht="18.75" customHeight="1" x14ac:dyDescent="0.15">
      <c r="A5" s="33" t="s">
        <v>16</v>
      </c>
      <c r="B5" s="12">
        <v>25</v>
      </c>
      <c r="C5" s="13">
        <v>9</v>
      </c>
      <c r="D5" s="13">
        <v>4</v>
      </c>
      <c r="E5" s="13">
        <v>4</v>
      </c>
      <c r="F5" s="13">
        <v>2</v>
      </c>
      <c r="G5" s="13">
        <v>3</v>
      </c>
      <c r="H5" s="13">
        <v>2</v>
      </c>
      <c r="I5" s="34" t="s">
        <v>39</v>
      </c>
      <c r="J5" s="34" t="s">
        <v>39</v>
      </c>
      <c r="K5" s="35">
        <v>1</v>
      </c>
    </row>
    <row r="6" spans="1:16" s="1" customFormat="1" ht="18.75" customHeight="1" x14ac:dyDescent="0.15">
      <c r="A6" s="33" t="s">
        <v>17</v>
      </c>
      <c r="B6" s="12">
        <v>26</v>
      </c>
      <c r="C6" s="36">
        <v>9</v>
      </c>
      <c r="D6" s="13">
        <v>3</v>
      </c>
      <c r="E6" s="13">
        <v>3</v>
      </c>
      <c r="F6" s="13">
        <v>2</v>
      </c>
      <c r="G6" s="13">
        <v>3</v>
      </c>
      <c r="H6" s="13">
        <v>2</v>
      </c>
      <c r="I6" s="13">
        <v>2</v>
      </c>
      <c r="J6" s="13">
        <v>2</v>
      </c>
      <c r="K6" s="37" t="s">
        <v>39</v>
      </c>
    </row>
    <row r="7" spans="1:16" s="1" customFormat="1" ht="18.75" customHeight="1" x14ac:dyDescent="0.15">
      <c r="A7" s="33" t="s">
        <v>18</v>
      </c>
      <c r="B7" s="12">
        <v>26</v>
      </c>
      <c r="C7" s="13">
        <v>9</v>
      </c>
      <c r="D7" s="13">
        <v>3</v>
      </c>
      <c r="E7" s="13">
        <v>3</v>
      </c>
      <c r="F7" s="13">
        <v>2</v>
      </c>
      <c r="G7" s="13">
        <v>3</v>
      </c>
      <c r="H7" s="13">
        <v>2</v>
      </c>
      <c r="I7" s="13">
        <v>2</v>
      </c>
      <c r="J7" s="13">
        <v>2</v>
      </c>
      <c r="K7" s="37" t="s">
        <v>49</v>
      </c>
    </row>
    <row r="8" spans="1:16" s="1" customFormat="1" ht="18.75" customHeight="1" x14ac:dyDescent="0.15">
      <c r="A8" s="33" t="s">
        <v>721</v>
      </c>
      <c r="B8" s="12">
        <v>25</v>
      </c>
      <c r="C8" s="13">
        <v>9</v>
      </c>
      <c r="D8" s="13">
        <v>2</v>
      </c>
      <c r="E8" s="13">
        <v>3</v>
      </c>
      <c r="F8" s="13">
        <v>2</v>
      </c>
      <c r="G8" s="13">
        <v>3</v>
      </c>
      <c r="H8" s="13">
        <v>2</v>
      </c>
      <c r="I8" s="13">
        <v>2</v>
      </c>
      <c r="J8" s="13">
        <v>2</v>
      </c>
      <c r="K8" s="37" t="s">
        <v>39</v>
      </c>
    </row>
    <row r="9" spans="1:16" s="1" customFormat="1" ht="18.75" customHeight="1" thickBot="1" x14ac:dyDescent="0.2">
      <c r="A9" s="38" t="s">
        <v>722</v>
      </c>
      <c r="B9" s="39">
        <f>SUM(C9:J9)</f>
        <v>25</v>
      </c>
      <c r="C9" s="595">
        <v>9</v>
      </c>
      <c r="D9" s="596">
        <v>2</v>
      </c>
      <c r="E9" s="596">
        <v>3</v>
      </c>
      <c r="F9" s="596">
        <v>2</v>
      </c>
      <c r="G9" s="596">
        <v>3</v>
      </c>
      <c r="H9" s="596">
        <v>2</v>
      </c>
      <c r="I9" s="596">
        <v>2</v>
      </c>
      <c r="J9" s="596">
        <v>2</v>
      </c>
      <c r="K9" s="597" t="s">
        <v>39</v>
      </c>
    </row>
    <row r="10" spans="1:16" x14ac:dyDescent="0.15">
      <c r="A10" s="31" t="s">
        <v>50</v>
      </c>
      <c r="B10" s="18"/>
      <c r="C10" s="18"/>
      <c r="D10" s="18"/>
      <c r="E10" s="18"/>
      <c r="F10" s="18"/>
      <c r="G10" s="18"/>
      <c r="H10" s="18"/>
      <c r="I10" s="18"/>
      <c r="J10" s="18"/>
      <c r="K10" s="32" t="s">
        <v>51</v>
      </c>
      <c r="L10" s="18"/>
      <c r="M10" s="18"/>
      <c r="N10" s="31"/>
      <c r="O10" s="31"/>
    </row>
  </sheetData>
  <mergeCells count="12">
    <mergeCell ref="J3:J4"/>
    <mergeCell ref="K3:K4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ageMargins left="1.5" right="0.81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33F8-CDC7-42EE-BEE3-DA8397295BC8}">
  <sheetPr>
    <tabColor rgb="FF00B050"/>
  </sheetPr>
  <dimension ref="A1:U12"/>
  <sheetViews>
    <sheetView showGridLines="0" zoomScaleNormal="100" zoomScaleSheetLayoutView="100" workbookViewId="0">
      <selection activeCell="O9" sqref="O9"/>
    </sheetView>
  </sheetViews>
  <sheetFormatPr defaultColWidth="11.625" defaultRowHeight="13.5" x14ac:dyDescent="0.15"/>
  <cols>
    <col min="1" max="1" width="8.625" style="19" customWidth="1"/>
    <col min="2" max="10" width="4.5" style="19" customWidth="1"/>
    <col min="11" max="11" width="2.125" style="19" customWidth="1"/>
    <col min="12" max="12" width="8.625" style="19" customWidth="1"/>
    <col min="13" max="19" width="4.5" style="19" customWidth="1"/>
    <col min="20" max="20" width="5.625" style="19" customWidth="1"/>
    <col min="21" max="16384" width="11.625" style="19"/>
  </cols>
  <sheetData>
    <row r="1" spans="1:21" s="1" customFormat="1" ht="21" x14ac:dyDescent="0.15">
      <c r="A1" s="716" t="s">
        <v>729</v>
      </c>
      <c r="B1" s="716"/>
      <c r="C1" s="716"/>
      <c r="D1" s="716"/>
      <c r="E1" s="716"/>
      <c r="F1" s="716"/>
      <c r="G1" s="716"/>
      <c r="H1" s="716"/>
      <c r="I1" s="716"/>
      <c r="J1" s="716"/>
      <c r="L1" s="716" t="s">
        <v>52</v>
      </c>
      <c r="M1" s="716"/>
      <c r="N1" s="716"/>
      <c r="O1" s="716"/>
      <c r="P1" s="716"/>
      <c r="Q1" s="716"/>
      <c r="R1" s="716"/>
      <c r="S1" s="716"/>
      <c r="T1" s="30"/>
    </row>
    <row r="2" spans="1:21" s="40" customFormat="1" ht="13.5" customHeight="1" x14ac:dyDescent="0.15">
      <c r="A2" s="2" t="s">
        <v>53</v>
      </c>
      <c r="B2" s="2"/>
      <c r="C2" s="2"/>
      <c r="D2" s="2"/>
      <c r="E2" s="20"/>
      <c r="F2" s="20"/>
      <c r="G2" s="20"/>
      <c r="H2" s="20"/>
      <c r="I2" s="20"/>
      <c r="J2" s="4" t="s">
        <v>730</v>
      </c>
      <c r="L2" s="31"/>
      <c r="M2" s="31"/>
      <c r="N2" s="31"/>
      <c r="O2" s="31"/>
      <c r="P2" s="31"/>
      <c r="Q2" s="31"/>
      <c r="R2" s="31"/>
      <c r="S2" s="41" t="s">
        <v>730</v>
      </c>
    </row>
    <row r="3" spans="1:21" s="40" customFormat="1" ht="19.5" customHeight="1" x14ac:dyDescent="0.15">
      <c r="A3" s="743" t="s">
        <v>54</v>
      </c>
      <c r="B3" s="745" t="s">
        <v>55</v>
      </c>
      <c r="C3" s="747" t="s">
        <v>56</v>
      </c>
      <c r="D3" s="748"/>
      <c r="E3" s="749"/>
      <c r="F3" s="750" t="s">
        <v>57</v>
      </c>
      <c r="G3" s="752" t="s">
        <v>58</v>
      </c>
      <c r="H3" s="752" t="s">
        <v>59</v>
      </c>
      <c r="I3" s="752" t="s">
        <v>60</v>
      </c>
      <c r="J3" s="754" t="s">
        <v>61</v>
      </c>
      <c r="L3" s="762"/>
      <c r="M3" s="764" t="s">
        <v>21</v>
      </c>
      <c r="N3" s="766" t="s">
        <v>62</v>
      </c>
      <c r="O3" s="760" t="s">
        <v>63</v>
      </c>
      <c r="P3" s="760" t="s">
        <v>64</v>
      </c>
      <c r="Q3" s="756" t="s">
        <v>65</v>
      </c>
      <c r="R3" s="756" t="s">
        <v>66</v>
      </c>
      <c r="S3" s="758" t="s">
        <v>67</v>
      </c>
    </row>
    <row r="4" spans="1:21" s="40" customFormat="1" ht="19.5" customHeight="1" x14ac:dyDescent="0.15">
      <c r="A4" s="744"/>
      <c r="B4" s="746"/>
      <c r="C4" s="42" t="s">
        <v>21</v>
      </c>
      <c r="D4" s="43" t="s">
        <v>68</v>
      </c>
      <c r="E4" s="44" t="s">
        <v>69</v>
      </c>
      <c r="F4" s="751"/>
      <c r="G4" s="753"/>
      <c r="H4" s="753"/>
      <c r="I4" s="753"/>
      <c r="J4" s="755"/>
      <c r="L4" s="763"/>
      <c r="M4" s="765"/>
      <c r="N4" s="767"/>
      <c r="O4" s="757"/>
      <c r="P4" s="757"/>
      <c r="Q4" s="757"/>
      <c r="R4" s="757"/>
      <c r="S4" s="759"/>
    </row>
    <row r="5" spans="1:21" s="40" customFormat="1" ht="19.5" customHeight="1" x14ac:dyDescent="0.15">
      <c r="A5" s="46" t="s">
        <v>16</v>
      </c>
      <c r="B5" s="47">
        <v>26</v>
      </c>
      <c r="C5" s="48">
        <v>25</v>
      </c>
      <c r="D5" s="48">
        <v>24</v>
      </c>
      <c r="E5" s="49">
        <v>1</v>
      </c>
      <c r="F5" s="47" t="s">
        <v>39</v>
      </c>
      <c r="G5" s="50">
        <v>1</v>
      </c>
      <c r="H5" s="50">
        <v>10</v>
      </c>
      <c r="I5" s="50">
        <v>3</v>
      </c>
      <c r="J5" s="51">
        <v>11</v>
      </c>
      <c r="L5" s="46" t="s">
        <v>16</v>
      </c>
      <c r="M5" s="52">
        <v>25</v>
      </c>
      <c r="N5" s="53">
        <v>21</v>
      </c>
      <c r="O5" s="48" t="s">
        <v>39</v>
      </c>
      <c r="P5" s="48">
        <v>1</v>
      </c>
      <c r="Q5" s="48">
        <v>0</v>
      </c>
      <c r="R5" s="48">
        <v>1</v>
      </c>
      <c r="S5" s="54">
        <v>2</v>
      </c>
    </row>
    <row r="6" spans="1:21" s="40" customFormat="1" ht="19.5" customHeight="1" x14ac:dyDescent="0.15">
      <c r="A6" s="46" t="s">
        <v>17</v>
      </c>
      <c r="B6" s="47">
        <v>26</v>
      </c>
      <c r="C6" s="48">
        <v>26</v>
      </c>
      <c r="D6" s="48">
        <v>23</v>
      </c>
      <c r="E6" s="49">
        <v>3</v>
      </c>
      <c r="F6" s="47" t="s">
        <v>39</v>
      </c>
      <c r="G6" s="50">
        <v>2</v>
      </c>
      <c r="H6" s="50">
        <v>8</v>
      </c>
      <c r="I6" s="50">
        <v>6</v>
      </c>
      <c r="J6" s="51">
        <v>10</v>
      </c>
      <c r="L6" s="46" t="s">
        <v>17</v>
      </c>
      <c r="M6" s="52">
        <v>26</v>
      </c>
      <c r="N6" s="53">
        <v>22</v>
      </c>
      <c r="O6" s="55">
        <v>1</v>
      </c>
      <c r="P6" s="48">
        <v>0</v>
      </c>
      <c r="Q6" s="48">
        <v>0</v>
      </c>
      <c r="R6" s="48">
        <v>1</v>
      </c>
      <c r="S6" s="54">
        <v>2</v>
      </c>
    </row>
    <row r="7" spans="1:21" s="40" customFormat="1" ht="19.5" customHeight="1" x14ac:dyDescent="0.15">
      <c r="A7" s="46" t="s">
        <v>18</v>
      </c>
      <c r="B7" s="47">
        <v>26</v>
      </c>
      <c r="C7" s="48">
        <v>26</v>
      </c>
      <c r="D7" s="48">
        <v>23</v>
      </c>
      <c r="E7" s="49">
        <v>3</v>
      </c>
      <c r="F7" s="47" t="s">
        <v>39</v>
      </c>
      <c r="G7" s="50">
        <v>1</v>
      </c>
      <c r="H7" s="50">
        <v>6</v>
      </c>
      <c r="I7" s="50">
        <v>8</v>
      </c>
      <c r="J7" s="51">
        <v>11</v>
      </c>
      <c r="L7" s="46" t="s">
        <v>18</v>
      </c>
      <c r="M7" s="52">
        <v>26</v>
      </c>
      <c r="N7" s="53">
        <v>22</v>
      </c>
      <c r="O7" s="55">
        <v>1</v>
      </c>
      <c r="P7" s="48">
        <v>0</v>
      </c>
      <c r="Q7" s="48">
        <v>0</v>
      </c>
      <c r="R7" s="48">
        <v>1</v>
      </c>
      <c r="S7" s="54">
        <v>2</v>
      </c>
    </row>
    <row r="8" spans="1:21" s="40" customFormat="1" ht="19.5" customHeight="1" x14ac:dyDescent="0.15">
      <c r="A8" s="46" t="s">
        <v>721</v>
      </c>
      <c r="B8" s="47">
        <v>26</v>
      </c>
      <c r="C8" s="48">
        <v>25</v>
      </c>
      <c r="D8" s="48">
        <v>22</v>
      </c>
      <c r="E8" s="49">
        <v>3</v>
      </c>
      <c r="F8" s="47" t="s">
        <v>39</v>
      </c>
      <c r="G8" s="50">
        <v>1</v>
      </c>
      <c r="H8" s="50">
        <v>6</v>
      </c>
      <c r="I8" s="50">
        <v>7</v>
      </c>
      <c r="J8" s="51">
        <v>11</v>
      </c>
      <c r="L8" s="46" t="s">
        <v>721</v>
      </c>
      <c r="M8" s="52">
        <v>24</v>
      </c>
      <c r="N8" s="53">
        <v>21</v>
      </c>
      <c r="O8" s="55" t="s">
        <v>731</v>
      </c>
      <c r="P8" s="48">
        <v>0</v>
      </c>
      <c r="Q8" s="48">
        <v>0</v>
      </c>
      <c r="R8" s="48">
        <v>1</v>
      </c>
      <c r="S8" s="54">
        <v>2</v>
      </c>
    </row>
    <row r="9" spans="1:21" s="40" customFormat="1" ht="19.5" customHeight="1" x14ac:dyDescent="0.15">
      <c r="A9" s="56" t="s">
        <v>722</v>
      </c>
      <c r="B9" s="57">
        <v>26</v>
      </c>
      <c r="C9" s="58">
        <f>SUM(D9:E9)</f>
        <v>25</v>
      </c>
      <c r="D9" s="58">
        <v>22</v>
      </c>
      <c r="E9" s="598">
        <v>3</v>
      </c>
      <c r="F9" s="599" t="s">
        <v>39</v>
      </c>
      <c r="G9" s="600">
        <v>1</v>
      </c>
      <c r="H9" s="600">
        <v>4</v>
      </c>
      <c r="I9" s="600">
        <v>9</v>
      </c>
      <c r="J9" s="601">
        <v>11</v>
      </c>
      <c r="K9" s="602"/>
      <c r="L9" s="56" t="s">
        <v>722</v>
      </c>
      <c r="M9" s="603">
        <f>SUM(N9:S9)</f>
        <v>25</v>
      </c>
      <c r="N9" s="604">
        <v>22</v>
      </c>
      <c r="O9" s="605" t="s">
        <v>731</v>
      </c>
      <c r="P9" s="58">
        <v>0</v>
      </c>
      <c r="Q9" s="58" t="s">
        <v>39</v>
      </c>
      <c r="R9" s="58">
        <v>1</v>
      </c>
      <c r="S9" s="606">
        <v>2</v>
      </c>
    </row>
    <row r="10" spans="1:21" s="40" customFormat="1" ht="11.25" x14ac:dyDescent="0.15">
      <c r="A10" s="2"/>
      <c r="B10" s="2"/>
      <c r="C10" s="2"/>
      <c r="D10" s="2"/>
      <c r="E10" s="2"/>
      <c r="F10" s="2"/>
      <c r="G10" s="2"/>
      <c r="H10" s="59"/>
      <c r="I10" s="17"/>
      <c r="J10" s="17" t="s">
        <v>51</v>
      </c>
      <c r="K10" s="28"/>
      <c r="S10" s="17" t="s">
        <v>51</v>
      </c>
      <c r="U10" s="2"/>
    </row>
    <row r="11" spans="1:21" x14ac:dyDescent="0.15">
      <c r="E11"/>
      <c r="G11" s="761"/>
      <c r="H11" s="761"/>
    </row>
    <row r="12" spans="1:21" x14ac:dyDescent="0.15">
      <c r="G12" s="761"/>
      <c r="H12" s="761"/>
    </row>
  </sheetData>
  <mergeCells count="20">
    <mergeCell ref="G11:H11"/>
    <mergeCell ref="G12:H12"/>
    <mergeCell ref="L3:L4"/>
    <mergeCell ref="M3:M4"/>
    <mergeCell ref="N3:N4"/>
    <mergeCell ref="A1:J1"/>
    <mergeCell ref="L1:S1"/>
    <mergeCell ref="A3:A4"/>
    <mergeCell ref="B3:B4"/>
    <mergeCell ref="C3:E3"/>
    <mergeCell ref="F3:F4"/>
    <mergeCell ref="G3:G4"/>
    <mergeCell ref="H3:H4"/>
    <mergeCell ref="I3:I4"/>
    <mergeCell ref="J3:J4"/>
    <mergeCell ref="R3:R4"/>
    <mergeCell ref="S3:S4"/>
    <mergeCell ref="O3:O4"/>
    <mergeCell ref="P3:P4"/>
    <mergeCell ref="Q3:Q4"/>
  </mergeCells>
  <phoneticPr fontId="3"/>
  <pageMargins left="0.75" right="0.41" top="1" bottom="1" header="0.53" footer="0.51200000000000001"/>
  <pageSetup paperSize="9" orientation="portrait" r:id="rId1"/>
  <headerFooter alignWithMargins="0"/>
  <ignoredErrors>
    <ignoredError sqref="O8:O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2159-EF4D-4D0E-9002-C31A8CF39DD5}">
  <sheetPr>
    <tabColor rgb="FF00B050"/>
  </sheetPr>
  <dimension ref="A1:K32"/>
  <sheetViews>
    <sheetView showGridLines="0" zoomScaleNormal="100" zoomScaleSheetLayoutView="100" workbookViewId="0">
      <selection activeCell="J19" sqref="J19"/>
    </sheetView>
  </sheetViews>
  <sheetFormatPr defaultRowHeight="13.5" x14ac:dyDescent="0.15"/>
  <cols>
    <col min="1" max="1" width="4.125" style="19" customWidth="1"/>
    <col min="2" max="2" width="17.125" style="19" customWidth="1"/>
    <col min="3" max="3" width="10.875" style="19" customWidth="1"/>
    <col min="4" max="7" width="14.25" style="19" customWidth="1"/>
    <col min="8" max="9" width="9.875" style="19" bestFit="1" customWidth="1"/>
    <col min="10" max="16384" width="9" style="19"/>
  </cols>
  <sheetData>
    <row r="1" spans="1:11" s="1" customFormat="1" ht="21" x14ac:dyDescent="0.15">
      <c r="A1" s="716" t="s">
        <v>732</v>
      </c>
      <c r="B1" s="716"/>
      <c r="C1" s="716"/>
      <c r="D1" s="716"/>
      <c r="E1" s="716"/>
      <c r="F1" s="716"/>
      <c r="G1" s="716"/>
    </row>
    <row r="2" spans="1:11" s="1" customFormat="1" ht="13.5" customHeight="1" x14ac:dyDescent="0.15">
      <c r="A2" s="771" t="s">
        <v>245</v>
      </c>
      <c r="B2" s="771"/>
      <c r="C2" s="116"/>
      <c r="D2" s="3"/>
      <c r="E2" s="3"/>
      <c r="F2" s="3"/>
      <c r="G2" s="28" t="s">
        <v>733</v>
      </c>
    </row>
    <row r="3" spans="1:11" s="1" customFormat="1" ht="16.5" customHeight="1" x14ac:dyDescent="0.15">
      <c r="A3" s="772" t="s">
        <v>246</v>
      </c>
      <c r="B3" s="773"/>
      <c r="C3" s="774"/>
      <c r="D3" s="727" t="s">
        <v>247</v>
      </c>
      <c r="E3" s="779" t="s">
        <v>248</v>
      </c>
      <c r="F3" s="781" t="s">
        <v>249</v>
      </c>
      <c r="G3" s="783" t="s">
        <v>250</v>
      </c>
    </row>
    <row r="4" spans="1:11" s="1" customFormat="1" ht="16.5" customHeight="1" x14ac:dyDescent="0.15">
      <c r="A4" s="775"/>
      <c r="B4" s="776"/>
      <c r="C4" s="777"/>
      <c r="D4" s="778"/>
      <c r="E4" s="780"/>
      <c r="F4" s="782"/>
      <c r="G4" s="784"/>
    </row>
    <row r="5" spans="1:11" s="3" customFormat="1" ht="16.5" customHeight="1" x14ac:dyDescent="0.15">
      <c r="A5" s="785" t="s">
        <v>251</v>
      </c>
      <c r="B5" s="710"/>
      <c r="C5" s="786"/>
      <c r="D5" s="119">
        <v>59242827</v>
      </c>
      <c r="E5" s="120">
        <v>58015048</v>
      </c>
      <c r="F5" s="121">
        <v>126.89452893756088</v>
      </c>
      <c r="G5" s="787"/>
    </row>
    <row r="6" spans="1:11" s="3" customFormat="1" ht="16.5" customHeight="1" x14ac:dyDescent="0.15">
      <c r="A6" s="785" t="s">
        <v>252</v>
      </c>
      <c r="B6" s="710"/>
      <c r="C6" s="786"/>
      <c r="D6" s="119">
        <v>56058586</v>
      </c>
      <c r="E6" s="120">
        <v>53160897</v>
      </c>
      <c r="F6" s="121">
        <v>91.632944955936253</v>
      </c>
      <c r="G6" s="788"/>
    </row>
    <row r="7" spans="1:11" s="3" customFormat="1" ht="16.5" customHeight="1" x14ac:dyDescent="0.15">
      <c r="A7" s="785" t="s">
        <v>734</v>
      </c>
      <c r="B7" s="710"/>
      <c r="C7" s="786"/>
      <c r="D7" s="122">
        <v>58441506</v>
      </c>
      <c r="E7" s="120">
        <v>56185375</v>
      </c>
      <c r="F7" s="121">
        <f>E7/E6*100</f>
        <v>105.68929075820523</v>
      </c>
      <c r="G7" s="788"/>
    </row>
    <row r="8" spans="1:11" s="3" customFormat="1" ht="16.5" customHeight="1" x14ac:dyDescent="0.15">
      <c r="A8" s="790" t="s">
        <v>735</v>
      </c>
      <c r="B8" s="791"/>
      <c r="C8" s="792"/>
      <c r="D8" s="122">
        <v>60190770</v>
      </c>
      <c r="E8" s="120">
        <v>55224573</v>
      </c>
      <c r="F8" s="121">
        <v>98.289942889942452</v>
      </c>
      <c r="G8" s="789"/>
    </row>
    <row r="9" spans="1:11" s="3" customFormat="1" ht="16.5" customHeight="1" x14ac:dyDescent="0.15">
      <c r="A9" s="768" t="s">
        <v>736</v>
      </c>
      <c r="B9" s="769"/>
      <c r="C9" s="770"/>
      <c r="D9" s="123">
        <f>SUM(D10:D31)</f>
        <v>64028763</v>
      </c>
      <c r="E9" s="124">
        <f>SUM(E10:E31)</f>
        <v>59697729</v>
      </c>
      <c r="F9" s="125">
        <f>E9/E8*100</f>
        <v>108.09993768534886</v>
      </c>
      <c r="G9" s="126">
        <v>100</v>
      </c>
    </row>
    <row r="10" spans="1:11" s="1" customFormat="1" ht="16.5" customHeight="1" x14ac:dyDescent="0.15">
      <c r="A10" s="127">
        <v>1</v>
      </c>
      <c r="B10" s="795" t="s">
        <v>253</v>
      </c>
      <c r="C10" s="796"/>
      <c r="D10" s="607">
        <v>13898889</v>
      </c>
      <c r="E10" s="608">
        <v>14672569</v>
      </c>
      <c r="F10" s="797"/>
      <c r="G10" s="128">
        <f>E10/E9*100</f>
        <v>24.578102460145509</v>
      </c>
      <c r="H10" s="129"/>
      <c r="K10" s="129"/>
    </row>
    <row r="11" spans="1:11" s="1" customFormat="1" ht="16.5" customHeight="1" x14ac:dyDescent="0.15">
      <c r="A11" s="130">
        <v>2</v>
      </c>
      <c r="B11" s="710" t="s">
        <v>254</v>
      </c>
      <c r="C11" s="786"/>
      <c r="D11" s="122">
        <v>162409</v>
      </c>
      <c r="E11" s="120">
        <v>161520</v>
      </c>
      <c r="F11" s="798"/>
      <c r="G11" s="131">
        <f t="shared" ref="G11:G31" si="0">E11/$E$9*100</f>
        <v>0.27056305609213377</v>
      </c>
      <c r="H11" s="129"/>
    </row>
    <row r="12" spans="1:11" s="1" customFormat="1" ht="16.5" customHeight="1" x14ac:dyDescent="0.15">
      <c r="A12" s="130">
        <v>3</v>
      </c>
      <c r="B12" s="710" t="s">
        <v>255</v>
      </c>
      <c r="C12" s="786"/>
      <c r="D12" s="122">
        <v>3597</v>
      </c>
      <c r="E12" s="120">
        <v>3295</v>
      </c>
      <c r="F12" s="798"/>
      <c r="G12" s="131">
        <f t="shared" si="0"/>
        <v>5.5194729434347488E-3</v>
      </c>
      <c r="H12" s="129"/>
    </row>
    <row r="13" spans="1:11" s="1" customFormat="1" ht="16.5" customHeight="1" x14ac:dyDescent="0.15">
      <c r="A13" s="130">
        <v>4</v>
      </c>
      <c r="B13" s="710" t="s">
        <v>256</v>
      </c>
      <c r="C13" s="786"/>
      <c r="D13" s="122">
        <v>32918</v>
      </c>
      <c r="E13" s="120">
        <v>33285</v>
      </c>
      <c r="F13" s="798"/>
      <c r="G13" s="131">
        <f t="shared" si="0"/>
        <v>5.5755889809476676E-2</v>
      </c>
      <c r="H13" s="129"/>
    </row>
    <row r="14" spans="1:11" s="1" customFormat="1" ht="16.5" customHeight="1" x14ac:dyDescent="0.15">
      <c r="A14" s="130">
        <v>5</v>
      </c>
      <c r="B14" s="710" t="s">
        <v>257</v>
      </c>
      <c r="C14" s="786"/>
      <c r="D14" s="122">
        <v>65576</v>
      </c>
      <c r="E14" s="120">
        <v>74077</v>
      </c>
      <c r="F14" s="798"/>
      <c r="G14" s="131">
        <f t="shared" si="0"/>
        <v>0.12408679733863913</v>
      </c>
      <c r="H14" s="129"/>
    </row>
    <row r="15" spans="1:11" s="1" customFormat="1" ht="16.5" customHeight="1" x14ac:dyDescent="0.15">
      <c r="A15" s="130">
        <v>6</v>
      </c>
      <c r="B15" s="710" t="s">
        <v>258</v>
      </c>
      <c r="C15" s="786"/>
      <c r="D15" s="122">
        <v>172356</v>
      </c>
      <c r="E15" s="120">
        <v>166789</v>
      </c>
      <c r="F15" s="798"/>
      <c r="G15" s="131">
        <f>E15/$E$9*100</f>
        <v>0.27938918748483715</v>
      </c>
      <c r="H15" s="129"/>
    </row>
    <row r="16" spans="1:11" s="1" customFormat="1" ht="30" customHeight="1" x14ac:dyDescent="0.15">
      <c r="A16" s="130">
        <v>7</v>
      </c>
      <c r="B16" s="793" t="s">
        <v>259</v>
      </c>
      <c r="C16" s="794"/>
      <c r="D16" s="122">
        <v>2471946</v>
      </c>
      <c r="E16" s="120">
        <v>2429671</v>
      </c>
      <c r="F16" s="798"/>
      <c r="G16" s="131">
        <f t="shared" si="0"/>
        <v>4.0699554919417453</v>
      </c>
      <c r="H16" s="129"/>
    </row>
    <row r="17" spans="1:9" s="1" customFormat="1" ht="24" customHeight="1" x14ac:dyDescent="0.15">
      <c r="A17" s="130">
        <v>8</v>
      </c>
      <c r="B17" s="710" t="s">
        <v>737</v>
      </c>
      <c r="C17" s="786"/>
      <c r="D17" s="122">
        <v>17574</v>
      </c>
      <c r="E17" s="120">
        <v>18044</v>
      </c>
      <c r="F17" s="798"/>
      <c r="G17" s="131">
        <f t="shared" si="0"/>
        <v>3.0225605399495179E-2</v>
      </c>
      <c r="H17" s="129"/>
    </row>
    <row r="18" spans="1:9" s="1" customFormat="1" ht="16.5" customHeight="1" x14ac:dyDescent="0.15">
      <c r="A18" s="130">
        <v>9</v>
      </c>
      <c r="B18" s="793" t="s">
        <v>260</v>
      </c>
      <c r="C18" s="794"/>
      <c r="D18" s="122">
        <v>672388</v>
      </c>
      <c r="E18" s="120">
        <v>672388</v>
      </c>
      <c r="F18" s="798"/>
      <c r="G18" s="131">
        <f t="shared" si="0"/>
        <v>1.1263209024249483</v>
      </c>
      <c r="H18" s="129"/>
    </row>
    <row r="19" spans="1:9" s="1" customFormat="1" ht="16.5" customHeight="1" x14ac:dyDescent="0.15">
      <c r="A19" s="130">
        <v>10</v>
      </c>
      <c r="B19" s="710" t="s">
        <v>261</v>
      </c>
      <c r="C19" s="786"/>
      <c r="D19" s="122">
        <v>452243</v>
      </c>
      <c r="E19" s="120">
        <v>453007</v>
      </c>
      <c r="F19" s="798"/>
      <c r="G19" s="131">
        <f>E19/$E$9*100-0.1</f>
        <v>0.65883456136162233</v>
      </c>
      <c r="H19" s="129"/>
    </row>
    <row r="20" spans="1:9" s="1" customFormat="1" ht="16.5" customHeight="1" x14ac:dyDescent="0.15">
      <c r="A20" s="130">
        <v>11</v>
      </c>
      <c r="B20" s="793" t="s">
        <v>262</v>
      </c>
      <c r="C20" s="794"/>
      <c r="D20" s="122">
        <v>6179729</v>
      </c>
      <c r="E20" s="120">
        <v>6373926</v>
      </c>
      <c r="F20" s="798"/>
      <c r="G20" s="131">
        <f t="shared" si="0"/>
        <v>10.676999120016777</v>
      </c>
      <c r="H20" s="129"/>
    </row>
    <row r="21" spans="1:9" s="1" customFormat="1" ht="16.5" customHeight="1" x14ac:dyDescent="0.15">
      <c r="A21" s="130">
        <v>12</v>
      </c>
      <c r="B21" s="710" t="s">
        <v>263</v>
      </c>
      <c r="C21" s="786"/>
      <c r="D21" s="122">
        <v>8946</v>
      </c>
      <c r="E21" s="120">
        <v>8826</v>
      </c>
      <c r="F21" s="798"/>
      <c r="G21" s="131">
        <f t="shared" si="0"/>
        <v>1.4784482002657084E-2</v>
      </c>
      <c r="H21" s="129"/>
    </row>
    <row r="22" spans="1:9" s="1" customFormat="1" ht="16.5" customHeight="1" x14ac:dyDescent="0.15">
      <c r="A22" s="130">
        <v>13</v>
      </c>
      <c r="B22" s="710" t="s">
        <v>264</v>
      </c>
      <c r="C22" s="786"/>
      <c r="D22" s="122">
        <v>178767</v>
      </c>
      <c r="E22" s="120">
        <v>129807</v>
      </c>
      <c r="F22" s="798"/>
      <c r="G22" s="131">
        <f t="shared" si="0"/>
        <v>0.21744043228177071</v>
      </c>
      <c r="H22" s="129"/>
      <c r="I22" s="132"/>
    </row>
    <row r="23" spans="1:9" s="1" customFormat="1" ht="16.5" customHeight="1" x14ac:dyDescent="0.15">
      <c r="A23" s="130">
        <v>14</v>
      </c>
      <c r="B23" s="793" t="s">
        <v>265</v>
      </c>
      <c r="C23" s="794"/>
      <c r="D23" s="122">
        <v>434204</v>
      </c>
      <c r="E23" s="120">
        <v>427183</v>
      </c>
      <c r="F23" s="798"/>
      <c r="G23" s="131">
        <f t="shared" si="0"/>
        <v>0.71557663441435093</v>
      </c>
      <c r="H23" s="129"/>
    </row>
    <row r="24" spans="1:9" s="1" customFormat="1" ht="16.5" customHeight="1" x14ac:dyDescent="0.15">
      <c r="A24" s="130">
        <v>15</v>
      </c>
      <c r="B24" s="793" t="s">
        <v>266</v>
      </c>
      <c r="C24" s="794"/>
      <c r="D24" s="122">
        <v>21933519</v>
      </c>
      <c r="E24" s="120">
        <v>19284914</v>
      </c>
      <c r="F24" s="798"/>
      <c r="G24" s="131">
        <f t="shared" si="0"/>
        <v>32.304267386787863</v>
      </c>
      <c r="H24" s="129"/>
      <c r="I24" s="132"/>
    </row>
    <row r="25" spans="1:9" s="1" customFormat="1" ht="16.5" customHeight="1" x14ac:dyDescent="0.15">
      <c r="A25" s="130">
        <v>16</v>
      </c>
      <c r="B25" s="793" t="s">
        <v>267</v>
      </c>
      <c r="C25" s="794"/>
      <c r="D25" s="122">
        <v>6415943</v>
      </c>
      <c r="E25" s="120">
        <v>6022446</v>
      </c>
      <c r="F25" s="798"/>
      <c r="G25" s="131">
        <f t="shared" si="0"/>
        <v>10.088233004642438</v>
      </c>
      <c r="H25" s="129"/>
      <c r="I25" s="129"/>
    </row>
    <row r="26" spans="1:9" s="1" customFormat="1" ht="16.5" customHeight="1" x14ac:dyDescent="0.15">
      <c r="A26" s="130">
        <v>17</v>
      </c>
      <c r="B26" s="710" t="s">
        <v>268</v>
      </c>
      <c r="C26" s="786"/>
      <c r="D26" s="122">
        <v>492787</v>
      </c>
      <c r="E26" s="120">
        <v>499766</v>
      </c>
      <c r="F26" s="798"/>
      <c r="G26" s="131">
        <f t="shared" si="0"/>
        <v>0.83716082399047376</v>
      </c>
      <c r="H26" s="129"/>
    </row>
    <row r="27" spans="1:9" s="1" customFormat="1" ht="16.5" customHeight="1" x14ac:dyDescent="0.15">
      <c r="A27" s="130">
        <v>18</v>
      </c>
      <c r="B27" s="793" t="s">
        <v>269</v>
      </c>
      <c r="C27" s="794"/>
      <c r="D27" s="122">
        <v>72242</v>
      </c>
      <c r="E27" s="120">
        <v>62981</v>
      </c>
      <c r="F27" s="798"/>
      <c r="G27" s="131">
        <f t="shared" si="0"/>
        <v>0.10549982562988285</v>
      </c>
      <c r="H27" s="129"/>
    </row>
    <row r="28" spans="1:9" s="1" customFormat="1" ht="16.5" customHeight="1" x14ac:dyDescent="0.15">
      <c r="A28" s="130">
        <v>19</v>
      </c>
      <c r="B28" s="793" t="s">
        <v>270</v>
      </c>
      <c r="C28" s="794"/>
      <c r="D28" s="122">
        <v>4504638</v>
      </c>
      <c r="E28" s="120">
        <v>3500050</v>
      </c>
      <c r="F28" s="798"/>
      <c r="G28" s="131">
        <f t="shared" si="0"/>
        <v>5.8629533461817287</v>
      </c>
      <c r="H28" s="129"/>
    </row>
    <row r="29" spans="1:9" s="1" customFormat="1" ht="16.5" customHeight="1" x14ac:dyDescent="0.15">
      <c r="A29" s="130">
        <v>20</v>
      </c>
      <c r="B29" s="793" t="s">
        <v>271</v>
      </c>
      <c r="C29" s="794"/>
      <c r="D29" s="122">
        <v>1775445</v>
      </c>
      <c r="E29" s="120">
        <v>1775445</v>
      </c>
      <c r="F29" s="798"/>
      <c r="G29" s="131">
        <f t="shared" si="0"/>
        <v>2.9740578573767857</v>
      </c>
      <c r="H29" s="129"/>
    </row>
    <row r="30" spans="1:9" s="1" customFormat="1" ht="16.5" customHeight="1" x14ac:dyDescent="0.15">
      <c r="A30" s="130">
        <v>21</v>
      </c>
      <c r="B30" s="710" t="s">
        <v>272</v>
      </c>
      <c r="C30" s="786"/>
      <c r="D30" s="122">
        <v>519504</v>
      </c>
      <c r="E30" s="120">
        <v>603697</v>
      </c>
      <c r="F30" s="798"/>
      <c r="G30" s="131">
        <f t="shared" si="0"/>
        <v>1.0112562238339082</v>
      </c>
      <c r="H30" s="129"/>
    </row>
    <row r="31" spans="1:9" s="1" customFormat="1" ht="16.5" customHeight="1" x14ac:dyDescent="0.15">
      <c r="A31" s="133">
        <v>22</v>
      </c>
      <c r="B31" s="800" t="s">
        <v>273</v>
      </c>
      <c r="C31" s="801"/>
      <c r="D31" s="609">
        <v>3563143</v>
      </c>
      <c r="E31" s="610">
        <v>2324043</v>
      </c>
      <c r="F31" s="799"/>
      <c r="G31" s="134">
        <f t="shared" si="0"/>
        <v>3.8930174378995224</v>
      </c>
    </row>
    <row r="32" spans="1:9" x14ac:dyDescent="0.15">
      <c r="E32" s="135"/>
      <c r="G32" s="32" t="s">
        <v>274</v>
      </c>
    </row>
  </sheetData>
  <mergeCells count="36">
    <mergeCell ref="B31:C31"/>
    <mergeCell ref="B25:C25"/>
    <mergeCell ref="B26:C26"/>
    <mergeCell ref="B27:C27"/>
    <mergeCell ref="B28:C28"/>
    <mergeCell ref="B29:C29"/>
    <mergeCell ref="B30:C30"/>
    <mergeCell ref="B24:C24"/>
    <mergeCell ref="B10:C10"/>
    <mergeCell ref="F10:F3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9:C9"/>
    <mergeCell ref="A1:G1"/>
    <mergeCell ref="A2:B2"/>
    <mergeCell ref="A3:C4"/>
    <mergeCell ref="D3:D4"/>
    <mergeCell ref="E3:E4"/>
    <mergeCell ref="F3:F4"/>
    <mergeCell ref="G3:G4"/>
    <mergeCell ref="A5:C5"/>
    <mergeCell ref="G5:G8"/>
    <mergeCell ref="A6:C6"/>
    <mergeCell ref="A7:C7"/>
    <mergeCell ref="A8:C8"/>
  </mergeCells>
  <phoneticPr fontId="3"/>
  <pageMargins left="0.75" right="0.16" top="1" bottom="1" header="0.51200000000000001" footer="0.51200000000000001"/>
  <pageSetup paperSize="9" orientation="portrait" r:id="rId1"/>
  <headerFooter alignWithMargins="0"/>
  <ignoredErrors>
    <ignoredError sqref="G1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49DE-C6CD-4D98-953B-D70CD232C7D9}">
  <sheetPr>
    <tabColor rgb="FF00B050"/>
  </sheetPr>
  <dimension ref="A1:I30"/>
  <sheetViews>
    <sheetView showGridLines="0" zoomScaleNormal="100" zoomScaleSheetLayoutView="100" workbookViewId="0">
      <selection activeCell="I10" sqref="I10"/>
    </sheetView>
  </sheetViews>
  <sheetFormatPr defaultRowHeight="13.5" x14ac:dyDescent="0.15"/>
  <cols>
    <col min="1" max="1" width="3.875" style="19" customWidth="1"/>
    <col min="2" max="2" width="17.125" style="19" customWidth="1"/>
    <col min="3" max="3" width="10.875" style="19" customWidth="1"/>
    <col min="4" max="4" width="15" style="19" customWidth="1"/>
    <col min="5" max="7" width="14.25" style="19" customWidth="1"/>
    <col min="8" max="8" width="9.875" style="19" bestFit="1" customWidth="1"/>
    <col min="9" max="9" width="12.75" style="19" bestFit="1" customWidth="1"/>
    <col min="10" max="16384" width="9" style="19"/>
  </cols>
  <sheetData>
    <row r="1" spans="1:9" ht="21" x14ac:dyDescent="0.15">
      <c r="A1" s="716" t="s">
        <v>275</v>
      </c>
      <c r="B1" s="716"/>
      <c r="C1" s="716"/>
      <c r="D1" s="716"/>
      <c r="E1" s="716"/>
      <c r="F1" s="716"/>
      <c r="G1" s="716"/>
    </row>
    <row r="2" spans="1:9" ht="13.5" customHeight="1" x14ac:dyDescent="0.15">
      <c r="A2" s="771" t="s">
        <v>276</v>
      </c>
      <c r="B2" s="771"/>
      <c r="C2" s="116"/>
      <c r="D2" s="3"/>
      <c r="E2" s="3"/>
      <c r="F2" s="3"/>
      <c r="G2" s="28" t="s">
        <v>342</v>
      </c>
    </row>
    <row r="3" spans="1:9" ht="12.75" customHeight="1" x14ac:dyDescent="0.15">
      <c r="A3" s="772" t="s">
        <v>246</v>
      </c>
      <c r="B3" s="773"/>
      <c r="C3" s="774"/>
      <c r="D3" s="727" t="s">
        <v>247</v>
      </c>
      <c r="E3" s="779" t="s">
        <v>248</v>
      </c>
      <c r="F3" s="781" t="s">
        <v>249</v>
      </c>
      <c r="G3" s="783" t="s">
        <v>250</v>
      </c>
    </row>
    <row r="4" spans="1:9" ht="27" customHeight="1" x14ac:dyDescent="0.15">
      <c r="A4" s="775"/>
      <c r="B4" s="776"/>
      <c r="C4" s="777"/>
      <c r="D4" s="778"/>
      <c r="E4" s="780"/>
      <c r="F4" s="782"/>
      <c r="G4" s="784"/>
    </row>
    <row r="5" spans="1:9" s="18" customFormat="1" ht="16.5" customHeight="1" x14ac:dyDescent="0.15">
      <c r="A5" s="785" t="s">
        <v>277</v>
      </c>
      <c r="B5" s="710"/>
      <c r="C5" s="786"/>
      <c r="D5" s="119">
        <v>59242827</v>
      </c>
      <c r="E5" s="120">
        <v>56332002</v>
      </c>
      <c r="F5" s="121">
        <v>126.9802500770578</v>
      </c>
      <c r="G5" s="802"/>
      <c r="H5" s="136"/>
    </row>
    <row r="6" spans="1:9" s="18" customFormat="1" ht="16.5" customHeight="1" x14ac:dyDescent="0.15">
      <c r="A6" s="785" t="s">
        <v>278</v>
      </c>
      <c r="B6" s="710"/>
      <c r="C6" s="786"/>
      <c r="D6" s="122">
        <v>56058585</v>
      </c>
      <c r="E6" s="120">
        <v>51409100</v>
      </c>
      <c r="F6" s="121">
        <v>91.260914178054591</v>
      </c>
      <c r="G6" s="802"/>
      <c r="H6" s="136"/>
    </row>
    <row r="7" spans="1:9" s="18" customFormat="1" ht="16.5" customHeight="1" x14ac:dyDescent="0.15">
      <c r="A7" s="785" t="s">
        <v>279</v>
      </c>
      <c r="B7" s="710"/>
      <c r="C7" s="786"/>
      <c r="D7" s="119">
        <v>58441506</v>
      </c>
      <c r="E7" s="120">
        <v>54189475</v>
      </c>
      <c r="F7" s="121">
        <v>100</v>
      </c>
      <c r="G7" s="802"/>
      <c r="H7" s="136"/>
    </row>
    <row r="8" spans="1:9" s="18" customFormat="1" ht="16.5" customHeight="1" x14ac:dyDescent="0.15">
      <c r="A8" s="790" t="s">
        <v>295</v>
      </c>
      <c r="B8" s="791"/>
      <c r="C8" s="792"/>
      <c r="D8" s="122">
        <v>60190770</v>
      </c>
      <c r="E8" s="120">
        <v>53449128</v>
      </c>
      <c r="F8" s="121">
        <v>98.633780821829333</v>
      </c>
      <c r="G8" s="803"/>
      <c r="H8" s="136"/>
    </row>
    <row r="9" spans="1:9" s="18" customFormat="1" ht="16.5" customHeight="1" x14ac:dyDescent="0.15">
      <c r="A9" s="768" t="s">
        <v>738</v>
      </c>
      <c r="B9" s="769"/>
      <c r="C9" s="770"/>
      <c r="D9" s="123">
        <f>SUM(D10:D23)</f>
        <v>64028763</v>
      </c>
      <c r="E9" s="137">
        <f>SUM(E10:E23)</f>
        <v>58370429</v>
      </c>
      <c r="F9" s="125">
        <f>(E9/E8)*100</f>
        <v>109.20744862292233</v>
      </c>
      <c r="G9" s="138">
        <v>100</v>
      </c>
      <c r="H9" s="136"/>
      <c r="I9" s="139"/>
    </row>
    <row r="10" spans="1:9" ht="16.5" customHeight="1" x14ac:dyDescent="0.15">
      <c r="A10" s="140">
        <v>1</v>
      </c>
      <c r="B10" s="710" t="s">
        <v>280</v>
      </c>
      <c r="C10" s="786"/>
      <c r="D10" s="122">
        <v>315743</v>
      </c>
      <c r="E10" s="120">
        <v>308694</v>
      </c>
      <c r="F10" s="804"/>
      <c r="G10" s="141">
        <f>E10/E9*100</f>
        <v>0.52885340280778126</v>
      </c>
    </row>
    <row r="11" spans="1:9" ht="16.5" customHeight="1" x14ac:dyDescent="0.15">
      <c r="A11" s="140">
        <v>2</v>
      </c>
      <c r="B11" s="710" t="s">
        <v>281</v>
      </c>
      <c r="C11" s="786"/>
      <c r="D11" s="122">
        <v>11410018</v>
      </c>
      <c r="E11" s="120">
        <v>10941146</v>
      </c>
      <c r="F11" s="804"/>
      <c r="G11" s="141">
        <f>E11/$E$9*100+0.1</f>
        <v>18.844330284089569</v>
      </c>
    </row>
    <row r="12" spans="1:9" ht="16.5" customHeight="1" x14ac:dyDescent="0.15">
      <c r="A12" s="140">
        <v>3</v>
      </c>
      <c r="B12" s="710" t="s">
        <v>282</v>
      </c>
      <c r="C12" s="786"/>
      <c r="D12" s="122">
        <v>27719931</v>
      </c>
      <c r="E12" s="120">
        <v>26447946</v>
      </c>
      <c r="F12" s="804"/>
      <c r="G12" s="141">
        <f t="shared" ref="G12:G23" si="0">E12/$E$9*100</f>
        <v>45.310521874012608</v>
      </c>
    </row>
    <row r="13" spans="1:9" ht="16.5" customHeight="1" x14ac:dyDescent="0.15">
      <c r="A13" s="140">
        <v>4</v>
      </c>
      <c r="B13" s="710" t="s">
        <v>283</v>
      </c>
      <c r="C13" s="786"/>
      <c r="D13" s="122">
        <v>3810975</v>
      </c>
      <c r="E13" s="120">
        <v>3668716</v>
      </c>
      <c r="F13" s="804"/>
      <c r="G13" s="141">
        <f t="shared" si="0"/>
        <v>6.285230488883335</v>
      </c>
      <c r="I13" s="142"/>
    </row>
    <row r="14" spans="1:9" ht="16.5" customHeight="1" x14ac:dyDescent="0.15">
      <c r="A14" s="140">
        <v>5</v>
      </c>
      <c r="B14" s="710" t="s">
        <v>284</v>
      </c>
      <c r="C14" s="786"/>
      <c r="D14" s="122">
        <v>85663</v>
      </c>
      <c r="E14" s="120">
        <v>84211</v>
      </c>
      <c r="F14" s="804"/>
      <c r="G14" s="141">
        <f t="shared" si="0"/>
        <v>0.14426996930243566</v>
      </c>
    </row>
    <row r="15" spans="1:9" ht="16.5" customHeight="1" x14ac:dyDescent="0.15">
      <c r="A15" s="140">
        <v>6</v>
      </c>
      <c r="B15" s="710" t="s">
        <v>285</v>
      </c>
      <c r="C15" s="786"/>
      <c r="D15" s="122">
        <v>82310</v>
      </c>
      <c r="E15" s="120">
        <v>76565</v>
      </c>
      <c r="F15" s="804"/>
      <c r="G15" s="141">
        <f t="shared" si="0"/>
        <v>0.13117087078458853</v>
      </c>
    </row>
    <row r="16" spans="1:9" ht="16.5" customHeight="1" x14ac:dyDescent="0.15">
      <c r="A16" s="140">
        <v>7</v>
      </c>
      <c r="B16" s="710" t="s">
        <v>286</v>
      </c>
      <c r="C16" s="786"/>
      <c r="D16" s="122">
        <v>333279</v>
      </c>
      <c r="E16" s="120">
        <v>267518</v>
      </c>
      <c r="F16" s="804"/>
      <c r="G16" s="141">
        <f t="shared" si="0"/>
        <v>0.45831083406976503</v>
      </c>
    </row>
    <row r="17" spans="1:7" ht="16.5" customHeight="1" x14ac:dyDescent="0.15">
      <c r="A17" s="140">
        <v>8</v>
      </c>
      <c r="B17" s="710" t="s">
        <v>287</v>
      </c>
      <c r="C17" s="786"/>
      <c r="D17" s="122">
        <v>10146612</v>
      </c>
      <c r="E17" s="120">
        <v>6947625</v>
      </c>
      <c r="F17" s="804"/>
      <c r="G17" s="141">
        <f t="shared" si="0"/>
        <v>11.902645087635042</v>
      </c>
    </row>
    <row r="18" spans="1:7" ht="16.5" customHeight="1" x14ac:dyDescent="0.15">
      <c r="A18" s="140">
        <v>9</v>
      </c>
      <c r="B18" s="710" t="s">
        <v>288</v>
      </c>
      <c r="C18" s="786"/>
      <c r="D18" s="122">
        <v>1305148</v>
      </c>
      <c r="E18" s="120">
        <v>1122900</v>
      </c>
      <c r="F18" s="804"/>
      <c r="G18" s="141">
        <f t="shared" si="0"/>
        <v>1.9237480677073659</v>
      </c>
    </row>
    <row r="19" spans="1:7" ht="16.5" customHeight="1" x14ac:dyDescent="0.15">
      <c r="A19" s="140">
        <v>10</v>
      </c>
      <c r="B19" s="710" t="s">
        <v>289</v>
      </c>
      <c r="C19" s="786"/>
      <c r="D19" s="122">
        <v>5763862</v>
      </c>
      <c r="E19" s="120">
        <v>5472442</v>
      </c>
      <c r="F19" s="804"/>
      <c r="G19" s="141">
        <f t="shared" si="0"/>
        <v>9.3753671058336749</v>
      </c>
    </row>
    <row r="20" spans="1:7" ht="16.5" customHeight="1" x14ac:dyDescent="0.15">
      <c r="A20" s="140">
        <v>11</v>
      </c>
      <c r="B20" s="710" t="s">
        <v>290</v>
      </c>
      <c r="C20" s="786"/>
      <c r="D20" s="122">
        <v>18</v>
      </c>
      <c r="E20" s="611">
        <v>0</v>
      </c>
      <c r="F20" s="804"/>
      <c r="G20" s="141">
        <f t="shared" si="0"/>
        <v>0</v>
      </c>
    </row>
    <row r="21" spans="1:7" ht="16.5" customHeight="1" x14ac:dyDescent="0.15">
      <c r="A21" s="140">
        <v>12</v>
      </c>
      <c r="B21" s="710" t="s">
        <v>291</v>
      </c>
      <c r="C21" s="786"/>
      <c r="D21" s="122">
        <v>2384530</v>
      </c>
      <c r="E21" s="120">
        <v>2382561</v>
      </c>
      <c r="F21" s="804"/>
      <c r="G21" s="141">
        <f t="shared" si="0"/>
        <v>4.0817945675883243</v>
      </c>
    </row>
    <row r="22" spans="1:7" ht="16.5" customHeight="1" x14ac:dyDescent="0.15">
      <c r="A22" s="140">
        <v>13</v>
      </c>
      <c r="B22" s="710" t="s">
        <v>292</v>
      </c>
      <c r="C22" s="786"/>
      <c r="D22" s="122">
        <v>650106</v>
      </c>
      <c r="E22" s="611">
        <v>650105</v>
      </c>
      <c r="F22" s="804"/>
      <c r="G22" s="141">
        <f t="shared" si="0"/>
        <v>1.1137574472855083</v>
      </c>
    </row>
    <row r="23" spans="1:7" ht="16.5" customHeight="1" x14ac:dyDescent="0.15">
      <c r="A23" s="143">
        <v>14</v>
      </c>
      <c r="B23" s="806" t="s">
        <v>293</v>
      </c>
      <c r="C23" s="807"/>
      <c r="D23" s="612">
        <v>20568</v>
      </c>
      <c r="E23" s="613">
        <v>0</v>
      </c>
      <c r="F23" s="805"/>
      <c r="G23" s="144">
        <f t="shared" si="0"/>
        <v>0</v>
      </c>
    </row>
    <row r="24" spans="1:7" x14ac:dyDescent="0.15">
      <c r="A24" s="1"/>
      <c r="B24" s="3"/>
      <c r="C24" s="3"/>
      <c r="D24" s="145"/>
      <c r="E24" s="145"/>
      <c r="F24" s="3"/>
      <c r="G24" s="28" t="s">
        <v>274</v>
      </c>
    </row>
    <row r="25" spans="1:7" ht="16.5" customHeight="1" x14ac:dyDescent="0.15"/>
    <row r="26" spans="1:7" ht="16.5" customHeight="1" x14ac:dyDescent="0.15"/>
    <row r="27" spans="1:7" ht="16.5" customHeight="1" x14ac:dyDescent="0.15"/>
    <row r="28" spans="1:7" ht="16.5" customHeight="1" x14ac:dyDescent="0.15"/>
    <row r="29" spans="1:7" ht="16.5" customHeight="1" x14ac:dyDescent="0.15"/>
    <row r="30" spans="1:7" ht="16.5" customHeight="1" x14ac:dyDescent="0.15"/>
  </sheetData>
  <mergeCells count="28">
    <mergeCell ref="B10:C10"/>
    <mergeCell ref="F10:F2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9:C9"/>
    <mergeCell ref="A1:G1"/>
    <mergeCell ref="A2:B2"/>
    <mergeCell ref="A3:C4"/>
    <mergeCell ref="D3:D4"/>
    <mergeCell ref="E3:E4"/>
    <mergeCell ref="F3:F4"/>
    <mergeCell ref="G3:G4"/>
    <mergeCell ref="A5:C5"/>
    <mergeCell ref="G5:G8"/>
    <mergeCell ref="A6:C6"/>
    <mergeCell ref="A7:C7"/>
    <mergeCell ref="A8:C8"/>
  </mergeCells>
  <phoneticPr fontId="3"/>
  <pageMargins left="0.78740157480314965" right="0.2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0E61-55BC-474A-8957-32179E268FD8}">
  <sheetPr>
    <tabColor rgb="FF00B050"/>
  </sheetPr>
  <dimension ref="A1:G19"/>
  <sheetViews>
    <sheetView showGridLines="0" zoomScaleNormal="100" zoomScaleSheetLayoutView="100" workbookViewId="0">
      <selection activeCell="K11" sqref="K11"/>
    </sheetView>
  </sheetViews>
  <sheetFormatPr defaultRowHeight="13.5" x14ac:dyDescent="0.15"/>
  <cols>
    <col min="1" max="1" width="18.625" style="19" customWidth="1"/>
    <col min="2" max="2" width="13.875" style="19" customWidth="1"/>
    <col min="3" max="3" width="9.625" style="19" customWidth="1"/>
    <col min="4" max="4" width="13.875" style="19" customWidth="1"/>
    <col min="5" max="5" width="9.625" style="19" customWidth="1"/>
    <col min="6" max="6" width="13.875" style="19" customWidth="1"/>
    <col min="7" max="7" width="9.625" style="19" customWidth="1"/>
    <col min="8" max="8" width="13.875" style="19" customWidth="1"/>
    <col min="9" max="9" width="9.625" style="19" customWidth="1"/>
    <col min="10" max="16384" width="9" style="19"/>
  </cols>
  <sheetData>
    <row r="1" spans="1:7" s="1" customFormat="1" ht="21" x14ac:dyDescent="0.15">
      <c r="A1" s="716" t="s">
        <v>739</v>
      </c>
      <c r="B1" s="716"/>
      <c r="C1" s="716"/>
      <c r="D1" s="716"/>
      <c r="E1" s="716"/>
      <c r="F1" s="716"/>
      <c r="G1" s="716"/>
    </row>
    <row r="2" spans="1:7" s="1" customFormat="1" x14ac:dyDescent="0.15">
      <c r="A2" s="2"/>
      <c r="B2" s="28"/>
      <c r="C2" s="28"/>
      <c r="D2" s="28"/>
      <c r="E2" s="28"/>
      <c r="F2" s="28"/>
      <c r="G2" s="28" t="s">
        <v>342</v>
      </c>
    </row>
    <row r="3" spans="1:7" s="1" customFormat="1" ht="17.25" customHeight="1" x14ac:dyDescent="0.15">
      <c r="A3" s="808" t="s">
        <v>294</v>
      </c>
      <c r="B3" s="810" t="s">
        <v>279</v>
      </c>
      <c r="C3" s="811"/>
      <c r="D3" s="812" t="s">
        <v>295</v>
      </c>
      <c r="E3" s="811"/>
      <c r="F3" s="811" t="s">
        <v>738</v>
      </c>
      <c r="G3" s="728"/>
    </row>
    <row r="4" spans="1:7" s="1" customFormat="1" ht="17.25" customHeight="1" x14ac:dyDescent="0.15">
      <c r="A4" s="809"/>
      <c r="B4" s="146" t="s">
        <v>296</v>
      </c>
      <c r="C4" s="147" t="s">
        <v>250</v>
      </c>
      <c r="D4" s="148" t="s">
        <v>296</v>
      </c>
      <c r="E4" s="149" t="s">
        <v>250</v>
      </c>
      <c r="F4" s="148" t="s">
        <v>296</v>
      </c>
      <c r="G4" s="150" t="s">
        <v>250</v>
      </c>
    </row>
    <row r="5" spans="1:7" s="1" customFormat="1" ht="17.25" customHeight="1" x14ac:dyDescent="0.15">
      <c r="A5" s="151" t="s">
        <v>297</v>
      </c>
      <c r="B5" s="152">
        <v>54189475</v>
      </c>
      <c r="C5" s="153">
        <v>100</v>
      </c>
      <c r="D5" s="152">
        <f>SUM(D6:D15)</f>
        <v>53449128</v>
      </c>
      <c r="E5" s="153">
        <v>100</v>
      </c>
      <c r="F5" s="154">
        <f>SUM(F6:F15)</f>
        <v>58370429</v>
      </c>
      <c r="G5" s="155">
        <v>100</v>
      </c>
    </row>
    <row r="6" spans="1:7" s="1" customFormat="1" ht="17.25" customHeight="1" x14ac:dyDescent="0.15">
      <c r="A6" s="156" t="s">
        <v>298</v>
      </c>
      <c r="B6" s="157">
        <v>6315497</v>
      </c>
      <c r="C6" s="158">
        <v>11.6</v>
      </c>
      <c r="D6" s="159">
        <v>6534380</v>
      </c>
      <c r="E6" s="160">
        <v>12.225419280928213</v>
      </c>
      <c r="F6" s="159">
        <v>7399607</v>
      </c>
      <c r="G6" s="161">
        <f t="shared" ref="G6:G15" si="0">F6/$F$5*100</f>
        <v>12.676978954531926</v>
      </c>
    </row>
    <row r="7" spans="1:7" s="1" customFormat="1" ht="17.25" customHeight="1" x14ac:dyDescent="0.15">
      <c r="A7" s="156" t="s">
        <v>299</v>
      </c>
      <c r="B7" s="157">
        <v>18198402</v>
      </c>
      <c r="C7" s="158">
        <v>33.582908858223853</v>
      </c>
      <c r="D7" s="159">
        <v>18678975</v>
      </c>
      <c r="E7" s="160">
        <v>34.947202506278494</v>
      </c>
      <c r="F7" s="159">
        <v>20049408</v>
      </c>
      <c r="G7" s="161">
        <f t="shared" si="0"/>
        <v>34.348570575008111</v>
      </c>
    </row>
    <row r="8" spans="1:7" s="1" customFormat="1" ht="17.25" customHeight="1" x14ac:dyDescent="0.15">
      <c r="A8" s="162" t="s">
        <v>300</v>
      </c>
      <c r="B8" s="157">
        <v>2392690</v>
      </c>
      <c r="C8" s="158">
        <v>4.4154146169528303</v>
      </c>
      <c r="D8" s="159">
        <v>2426799</v>
      </c>
      <c r="E8" s="160">
        <v>4.5403902566941783</v>
      </c>
      <c r="F8" s="159">
        <v>2382561</v>
      </c>
      <c r="G8" s="161">
        <f t="shared" si="0"/>
        <v>4.0817945675883243</v>
      </c>
    </row>
    <row r="9" spans="1:7" s="1" customFormat="1" ht="17.25" customHeight="1" x14ac:dyDescent="0.15">
      <c r="A9" s="156" t="s">
        <v>301</v>
      </c>
      <c r="B9" s="157">
        <v>5375904</v>
      </c>
      <c r="C9" s="158">
        <v>9.9205685236847199</v>
      </c>
      <c r="D9" s="159">
        <v>4640027</v>
      </c>
      <c r="E9" s="160">
        <v>8.6812024323390276</v>
      </c>
      <c r="F9" s="159">
        <v>5231574</v>
      </c>
      <c r="G9" s="161">
        <f t="shared" si="0"/>
        <v>8.9627129517927653</v>
      </c>
    </row>
    <row r="10" spans="1:7" s="1" customFormat="1" ht="17.25" customHeight="1" x14ac:dyDescent="0.15">
      <c r="A10" s="162" t="s">
        <v>302</v>
      </c>
      <c r="B10" s="157">
        <v>303629</v>
      </c>
      <c r="C10" s="158">
        <v>0.56030991257988749</v>
      </c>
      <c r="D10" s="159">
        <v>343880</v>
      </c>
      <c r="E10" s="160">
        <v>0.64337812957397544</v>
      </c>
      <c r="F10" s="159">
        <v>354914</v>
      </c>
      <c r="G10" s="161">
        <f t="shared" si="0"/>
        <v>0.60803733342442967</v>
      </c>
    </row>
    <row r="11" spans="1:7" s="1" customFormat="1" ht="17.25" customHeight="1" x14ac:dyDescent="0.15">
      <c r="A11" s="156" t="s">
        <v>303</v>
      </c>
      <c r="B11" s="157">
        <v>5786991</v>
      </c>
      <c r="C11" s="158">
        <v>10.679178936500124</v>
      </c>
      <c r="D11" s="159">
        <v>6032224</v>
      </c>
      <c r="E11" s="160">
        <v>11.285916582212529</v>
      </c>
      <c r="F11" s="159">
        <v>6428053</v>
      </c>
      <c r="G11" s="161">
        <f t="shared" si="0"/>
        <v>11.01251628628599</v>
      </c>
    </row>
    <row r="12" spans="1:7" s="1" customFormat="1" ht="17.25" customHeight="1" x14ac:dyDescent="0.15">
      <c r="A12" s="156" t="s">
        <v>304</v>
      </c>
      <c r="B12" s="157">
        <v>3447661</v>
      </c>
      <c r="C12" s="158">
        <v>6.3622336256256409</v>
      </c>
      <c r="D12" s="159">
        <v>3975285</v>
      </c>
      <c r="E12" s="160">
        <v>7.4375114220759597</v>
      </c>
      <c r="F12" s="159">
        <v>3460918</v>
      </c>
      <c r="G12" s="161">
        <f t="shared" si="0"/>
        <v>5.9292317347881749</v>
      </c>
    </row>
    <row r="13" spans="1:7" s="1" customFormat="1" ht="17.25" customHeight="1" x14ac:dyDescent="0.15">
      <c r="A13" s="162" t="s">
        <v>305</v>
      </c>
      <c r="B13" s="157">
        <v>0</v>
      </c>
      <c r="C13" s="158">
        <v>0</v>
      </c>
      <c r="D13" s="159">
        <v>0</v>
      </c>
      <c r="E13" s="160">
        <v>0</v>
      </c>
      <c r="F13" s="159">
        <v>0</v>
      </c>
      <c r="G13" s="161">
        <f t="shared" si="0"/>
        <v>0</v>
      </c>
    </row>
    <row r="14" spans="1:7" s="1" customFormat="1" ht="17.25" customHeight="1" x14ac:dyDescent="0.15">
      <c r="A14" s="162" t="s">
        <v>306</v>
      </c>
      <c r="B14" s="157">
        <v>3961523</v>
      </c>
      <c r="C14" s="158">
        <v>7.3105026391194965</v>
      </c>
      <c r="D14" s="159">
        <v>2833066</v>
      </c>
      <c r="E14" s="160">
        <v>5.3004905898558343</v>
      </c>
      <c r="F14" s="159">
        <v>2001664</v>
      </c>
      <c r="G14" s="161">
        <f t="shared" si="0"/>
        <v>3.4292432560329473</v>
      </c>
    </row>
    <row r="15" spans="1:7" s="1" customFormat="1" ht="17.25" customHeight="1" x14ac:dyDescent="0.15">
      <c r="A15" s="163" t="s">
        <v>307</v>
      </c>
      <c r="B15" s="164">
        <v>8407178</v>
      </c>
      <c r="C15" s="165">
        <v>15.514411239451942</v>
      </c>
      <c r="D15" s="166">
        <v>7984492</v>
      </c>
      <c r="E15" s="167">
        <v>14.938488800041789</v>
      </c>
      <c r="F15" s="166">
        <v>11061730</v>
      </c>
      <c r="G15" s="168">
        <f t="shared" si="0"/>
        <v>18.950914340547335</v>
      </c>
    </row>
    <row r="16" spans="1:7" s="1" customFormat="1" x14ac:dyDescent="0.15">
      <c r="A16" s="3"/>
      <c r="B16" s="28"/>
      <c r="C16" s="28"/>
      <c r="D16" s="28"/>
      <c r="E16" s="28"/>
      <c r="F16" s="28"/>
      <c r="G16" s="28" t="s">
        <v>274</v>
      </c>
    </row>
    <row r="17" spans="1:7" x14ac:dyDescent="0.15">
      <c r="A17" s="18"/>
      <c r="B17" s="18"/>
      <c r="C17" s="18"/>
      <c r="D17" s="18"/>
      <c r="E17" s="18"/>
      <c r="F17" s="18"/>
      <c r="G17" s="18"/>
    </row>
    <row r="19" spans="1:7" x14ac:dyDescent="0.15">
      <c r="F19" s="169"/>
    </row>
  </sheetData>
  <mergeCells count="5">
    <mergeCell ref="A1:G1"/>
    <mergeCell ref="A3:A4"/>
    <mergeCell ref="B3:C3"/>
    <mergeCell ref="D3:E3"/>
    <mergeCell ref="F3:G3"/>
  </mergeCells>
  <phoneticPr fontId="3"/>
  <pageMargins left="0.45" right="0.48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A71B3-1728-4258-82B1-579FD5180282}">
  <sheetPr>
    <tabColor rgb="FF00B050"/>
  </sheetPr>
  <dimension ref="A1:L31"/>
  <sheetViews>
    <sheetView showGridLines="0" topLeftCell="D1" zoomScale="89" zoomScaleNormal="89" zoomScaleSheetLayoutView="100" workbookViewId="0">
      <selection activeCell="N32" sqref="N32"/>
    </sheetView>
  </sheetViews>
  <sheetFormatPr defaultRowHeight="13.5" x14ac:dyDescent="0.15"/>
  <cols>
    <col min="1" max="1" width="3.625" style="19" customWidth="1"/>
    <col min="2" max="2" width="23.625" style="19" customWidth="1"/>
    <col min="3" max="3" width="18.625" style="19" customWidth="1"/>
    <col min="4" max="5" width="12.125" style="19" customWidth="1"/>
    <col min="6" max="6" width="18.625" style="197" customWidth="1"/>
    <col min="7" max="8" width="12.125" style="19" customWidth="1"/>
    <col min="9" max="9" width="18.625" style="19" customWidth="1"/>
    <col min="10" max="11" width="12.125" style="19" customWidth="1"/>
    <col min="12" max="16384" width="9" style="19"/>
  </cols>
  <sheetData>
    <row r="1" spans="1:12" s="1" customFormat="1" ht="26.25" customHeight="1" x14ac:dyDescent="0.15">
      <c r="A1" s="716" t="s">
        <v>717</v>
      </c>
      <c r="B1" s="716"/>
      <c r="C1" s="716"/>
      <c r="D1" s="716"/>
      <c r="E1" s="716"/>
      <c r="F1" s="716"/>
      <c r="G1" s="813" t="s">
        <v>716</v>
      </c>
      <c r="H1" s="813"/>
      <c r="I1" s="813"/>
      <c r="J1" s="813"/>
      <c r="K1" s="813"/>
    </row>
    <row r="2" spans="1:12" s="1" customFormat="1" x14ac:dyDescent="0.15">
      <c r="A2" s="3" t="s">
        <v>245</v>
      </c>
      <c r="B2" s="3"/>
      <c r="C2" s="3"/>
      <c r="D2" s="228"/>
      <c r="E2" s="32"/>
      <c r="F2" s="229"/>
      <c r="G2" s="2"/>
      <c r="H2" s="32"/>
      <c r="I2" s="3"/>
      <c r="J2" s="228"/>
      <c r="K2" s="32" t="s">
        <v>740</v>
      </c>
    </row>
    <row r="3" spans="1:12" s="1" customFormat="1" ht="19.5" customHeight="1" x14ac:dyDescent="0.15">
      <c r="A3" s="772" t="s">
        <v>294</v>
      </c>
      <c r="B3" s="818"/>
      <c r="C3" s="821" t="s">
        <v>741</v>
      </c>
      <c r="D3" s="822"/>
      <c r="E3" s="823"/>
      <c r="F3" s="674" t="s">
        <v>742</v>
      </c>
      <c r="G3" s="814"/>
      <c r="H3" s="815"/>
      <c r="I3" s="824" t="s">
        <v>743</v>
      </c>
      <c r="J3" s="822"/>
      <c r="K3" s="825"/>
    </row>
    <row r="4" spans="1:12" s="1" customFormat="1" ht="19.5" customHeight="1" x14ac:dyDescent="0.15">
      <c r="A4" s="819"/>
      <c r="B4" s="820"/>
      <c r="C4" s="230" t="s">
        <v>248</v>
      </c>
      <c r="D4" s="231" t="s">
        <v>250</v>
      </c>
      <c r="E4" s="231" t="s">
        <v>353</v>
      </c>
      <c r="F4" s="232" t="s">
        <v>248</v>
      </c>
      <c r="G4" s="231" t="s">
        <v>250</v>
      </c>
      <c r="H4" s="231" t="s">
        <v>353</v>
      </c>
      <c r="I4" s="233" t="s">
        <v>248</v>
      </c>
      <c r="J4" s="231" t="s">
        <v>250</v>
      </c>
      <c r="K4" s="234" t="s">
        <v>353</v>
      </c>
      <c r="L4" s="235"/>
    </row>
    <row r="5" spans="1:12" s="181" customFormat="1" ht="14.45" customHeight="1" x14ac:dyDescent="0.15">
      <c r="A5" s="816" t="s">
        <v>354</v>
      </c>
      <c r="B5" s="817"/>
      <c r="C5" s="237">
        <v>11517695118</v>
      </c>
      <c r="D5" s="238">
        <v>100</v>
      </c>
      <c r="E5" s="239">
        <v>101.59781080994732</v>
      </c>
      <c r="F5" s="240">
        <v>11978711015</v>
      </c>
      <c r="G5" s="241">
        <v>100</v>
      </c>
      <c r="H5" s="242">
        <v>104.00267494734705</v>
      </c>
      <c r="I5" s="243">
        <f>SUM(I6:I14)</f>
        <v>11442694077</v>
      </c>
      <c r="J5" s="238">
        <v>100</v>
      </c>
      <c r="K5" s="244">
        <f t="shared" ref="K5:K11" si="0">I5/F5*100</f>
        <v>95.525253615945928</v>
      </c>
    </row>
    <row r="6" spans="1:12" s="1" customFormat="1" ht="14.45" customHeight="1" x14ac:dyDescent="0.15">
      <c r="A6" s="245">
        <v>1</v>
      </c>
      <c r="B6" s="246" t="s">
        <v>355</v>
      </c>
      <c r="C6" s="237">
        <v>2215248949</v>
      </c>
      <c r="D6" s="238">
        <v>19.23343973168712</v>
      </c>
      <c r="E6" s="238">
        <v>115.81819567754043</v>
      </c>
      <c r="F6" s="240">
        <v>2000887896</v>
      </c>
      <c r="G6" s="247">
        <v>16.703699534068775</v>
      </c>
      <c r="H6" s="242">
        <v>90.323387667252192</v>
      </c>
      <c r="I6" s="617">
        <v>2034839611</v>
      </c>
      <c r="J6" s="248">
        <f>I6/$I$5*100</f>
        <v>17.782871737260376</v>
      </c>
      <c r="K6" s="244">
        <f t="shared" si="0"/>
        <v>101.69683244462988</v>
      </c>
    </row>
    <row r="7" spans="1:12" s="1" customFormat="1" ht="14.45" customHeight="1" x14ac:dyDescent="0.15">
      <c r="A7" s="245">
        <v>2</v>
      </c>
      <c r="B7" s="246" t="s">
        <v>265</v>
      </c>
      <c r="C7" s="237">
        <v>2350900</v>
      </c>
      <c r="D7" s="238">
        <v>2.0411201858659932E-2</v>
      </c>
      <c r="E7" s="238">
        <v>97.941923926175903</v>
      </c>
      <c r="F7" s="240">
        <v>2355800</v>
      </c>
      <c r="G7" s="247">
        <v>1.9666556752642388E-2</v>
      </c>
      <c r="H7" s="242">
        <v>100.20843081373091</v>
      </c>
      <c r="I7" s="617">
        <v>2377500</v>
      </c>
      <c r="J7" s="248">
        <f t="shared" ref="J7:J14" si="1">I7/$I$5*100</f>
        <v>2.0777449646048069E-2</v>
      </c>
      <c r="K7" s="244">
        <f t="shared" si="0"/>
        <v>100.92113082604635</v>
      </c>
    </row>
    <row r="8" spans="1:12" s="1" customFormat="1" ht="14.45" customHeight="1" x14ac:dyDescent="0.15">
      <c r="A8" s="245">
        <v>3</v>
      </c>
      <c r="B8" s="246" t="s">
        <v>266</v>
      </c>
      <c r="C8" s="237">
        <v>0</v>
      </c>
      <c r="D8" s="238">
        <v>0</v>
      </c>
      <c r="E8" s="238">
        <v>0</v>
      </c>
      <c r="F8" s="240">
        <v>1385000</v>
      </c>
      <c r="G8" s="247">
        <v>1.1562178921134947E-2</v>
      </c>
      <c r="H8" s="242">
        <v>1.1562177999999999E-2</v>
      </c>
      <c r="I8" s="617">
        <v>4207000</v>
      </c>
      <c r="J8" s="248">
        <f t="shared" si="1"/>
        <v>3.676581731269158E-2</v>
      </c>
      <c r="K8" s="244">
        <f t="shared" si="0"/>
        <v>303.75451263537906</v>
      </c>
    </row>
    <row r="9" spans="1:12" s="1" customFormat="1" ht="14.45" customHeight="1" x14ac:dyDescent="0.15">
      <c r="A9" s="245">
        <v>4</v>
      </c>
      <c r="B9" s="246" t="s">
        <v>267</v>
      </c>
      <c r="C9" s="237">
        <v>7780142203</v>
      </c>
      <c r="D9" s="238">
        <v>67.549471689358185</v>
      </c>
      <c r="E9" s="238">
        <v>102.30892663130516</v>
      </c>
      <c r="F9" s="240">
        <v>7834106440</v>
      </c>
      <c r="G9" s="247">
        <v>65.400245737541908</v>
      </c>
      <c r="H9" s="242">
        <v>100.69361504702563</v>
      </c>
      <c r="I9" s="617">
        <v>7893607571</v>
      </c>
      <c r="J9" s="248">
        <f t="shared" si="1"/>
        <v>68.983820749575742</v>
      </c>
      <c r="K9" s="244">
        <f t="shared" si="0"/>
        <v>100.75951394655802</v>
      </c>
    </row>
    <row r="10" spans="1:12" s="1" customFormat="1" ht="14.45" customHeight="1" x14ac:dyDescent="0.15">
      <c r="A10" s="245">
        <v>5</v>
      </c>
      <c r="B10" s="246" t="s">
        <v>268</v>
      </c>
      <c r="C10" s="237">
        <v>137</v>
      </c>
      <c r="D10" s="238">
        <v>1.1894740969996215E-6</v>
      </c>
      <c r="E10" s="238">
        <v>81.547619047619051</v>
      </c>
      <c r="F10" s="240">
        <v>187</v>
      </c>
      <c r="G10" s="247">
        <v>1.5611028579438518E-6</v>
      </c>
      <c r="H10" s="242">
        <v>136.49635036496349</v>
      </c>
      <c r="I10" s="617">
        <v>731</v>
      </c>
      <c r="J10" s="248">
        <f t="shared" si="1"/>
        <v>6.3883557061035292E-6</v>
      </c>
      <c r="K10" s="244">
        <f>I10/F10*100</f>
        <v>390.90909090909093</v>
      </c>
    </row>
    <row r="11" spans="1:12" s="1" customFormat="1" ht="14.45" customHeight="1" x14ac:dyDescent="0.15">
      <c r="A11" s="245">
        <v>6</v>
      </c>
      <c r="B11" s="246" t="s">
        <v>270</v>
      </c>
      <c r="C11" s="237">
        <v>1470104059</v>
      </c>
      <c r="D11" s="238">
        <v>12.763873708573017</v>
      </c>
      <c r="E11" s="238">
        <v>83.414086582073523</v>
      </c>
      <c r="F11" s="240">
        <v>2117094473</v>
      </c>
      <c r="G11" s="247">
        <v>17.673808729077184</v>
      </c>
      <c r="H11" s="242">
        <v>144.00983794576408</v>
      </c>
      <c r="I11" s="617">
        <v>1479828293</v>
      </c>
      <c r="J11" s="248">
        <f t="shared" si="1"/>
        <v>12.93251644273597</v>
      </c>
      <c r="K11" s="244">
        <f t="shared" si="0"/>
        <v>69.899020184159724</v>
      </c>
      <c r="L11" s="235"/>
    </row>
    <row r="12" spans="1:12" s="1" customFormat="1" ht="14.45" customHeight="1" x14ac:dyDescent="0.15">
      <c r="A12" s="245">
        <v>7</v>
      </c>
      <c r="B12" s="246" t="s">
        <v>271</v>
      </c>
      <c r="C12" s="237">
        <v>0</v>
      </c>
      <c r="D12" s="238">
        <v>0</v>
      </c>
      <c r="E12" s="238">
        <v>0</v>
      </c>
      <c r="F12" s="240">
        <v>0</v>
      </c>
      <c r="G12" s="247">
        <v>0</v>
      </c>
      <c r="H12" s="249">
        <v>0</v>
      </c>
      <c r="I12" s="617">
        <v>0</v>
      </c>
      <c r="J12" s="248">
        <f t="shared" si="1"/>
        <v>0</v>
      </c>
      <c r="K12" s="244">
        <v>0</v>
      </c>
    </row>
    <row r="13" spans="1:12" s="1" customFormat="1" ht="14.45" customHeight="1" x14ac:dyDescent="0.15">
      <c r="A13" s="245">
        <v>8</v>
      </c>
      <c r="B13" s="246" t="s">
        <v>272</v>
      </c>
      <c r="C13" s="237">
        <v>49848870</v>
      </c>
      <c r="D13" s="238">
        <v>0.43280247904891628</v>
      </c>
      <c r="E13" s="238">
        <v>112.63944192116584</v>
      </c>
      <c r="F13" s="240">
        <v>22881219</v>
      </c>
      <c r="G13" s="247">
        <v>0.19101570253550357</v>
      </c>
      <c r="H13" s="249">
        <v>45.901178903353276</v>
      </c>
      <c r="I13" s="617">
        <v>27833371</v>
      </c>
      <c r="J13" s="248">
        <f t="shared" si="1"/>
        <v>0.24324141511346989</v>
      </c>
      <c r="K13" s="244">
        <f>I13/F13*100</f>
        <v>121.64286789091088</v>
      </c>
    </row>
    <row r="14" spans="1:12" s="1" customFormat="1" ht="14.45" customHeight="1" x14ac:dyDescent="0.15">
      <c r="A14" s="250">
        <v>9</v>
      </c>
      <c r="B14" s="251" t="s">
        <v>356</v>
      </c>
      <c r="C14" s="707">
        <v>0</v>
      </c>
      <c r="D14" s="252">
        <v>0</v>
      </c>
      <c r="E14" s="252">
        <v>0</v>
      </c>
      <c r="F14" s="253">
        <v>0</v>
      </c>
      <c r="G14" s="254">
        <v>0</v>
      </c>
      <c r="H14" s="255">
        <v>0</v>
      </c>
      <c r="I14" s="618">
        <v>0</v>
      </c>
      <c r="J14" s="265">
        <f t="shared" si="1"/>
        <v>0</v>
      </c>
      <c r="K14" s="266">
        <v>0</v>
      </c>
    </row>
    <row r="15" spans="1:12" s="3" customFormat="1" ht="12.95" customHeight="1" x14ac:dyDescent="0.15">
      <c r="A15" s="2"/>
      <c r="B15" s="118"/>
      <c r="D15" s="228"/>
      <c r="F15" s="256"/>
      <c r="J15" s="228"/>
    </row>
    <row r="16" spans="1:12" s="1" customFormat="1" x14ac:dyDescent="0.15">
      <c r="A16" s="3" t="s">
        <v>276</v>
      </c>
      <c r="B16" s="3"/>
      <c r="C16" s="3"/>
      <c r="D16" s="3"/>
      <c r="E16" s="3"/>
      <c r="F16" s="257"/>
      <c r="G16" s="3"/>
      <c r="H16" s="3"/>
      <c r="I16" s="3"/>
      <c r="J16" s="3"/>
      <c r="K16" s="4" t="s">
        <v>740</v>
      </c>
    </row>
    <row r="17" spans="1:11" s="1" customFormat="1" ht="19.5" customHeight="1" x14ac:dyDescent="0.15">
      <c r="A17" s="772" t="s">
        <v>294</v>
      </c>
      <c r="B17" s="818"/>
      <c r="C17" s="821" t="s">
        <v>741</v>
      </c>
      <c r="D17" s="822"/>
      <c r="E17" s="823"/>
      <c r="F17" s="674" t="s">
        <v>823</v>
      </c>
      <c r="G17" s="814" t="s">
        <v>822</v>
      </c>
      <c r="H17" s="815"/>
      <c r="I17" s="822" t="s">
        <v>744</v>
      </c>
      <c r="J17" s="822"/>
      <c r="K17" s="825"/>
    </row>
    <row r="18" spans="1:11" s="1" customFormat="1" ht="19.5" customHeight="1" x14ac:dyDescent="0.15">
      <c r="A18" s="819"/>
      <c r="B18" s="820"/>
      <c r="C18" s="258" t="s">
        <v>248</v>
      </c>
      <c r="D18" s="231" t="s">
        <v>250</v>
      </c>
      <c r="E18" s="231" t="s">
        <v>353</v>
      </c>
      <c r="F18" s="232" t="s">
        <v>248</v>
      </c>
      <c r="G18" s="231" t="s">
        <v>250</v>
      </c>
      <c r="H18" s="231" t="s">
        <v>353</v>
      </c>
      <c r="I18" s="259" t="s">
        <v>248</v>
      </c>
      <c r="J18" s="231" t="s">
        <v>250</v>
      </c>
      <c r="K18" s="234" t="s">
        <v>353</v>
      </c>
    </row>
    <row r="19" spans="1:11" s="181" customFormat="1" ht="14.45" customHeight="1" x14ac:dyDescent="0.15">
      <c r="A19" s="816" t="s">
        <v>357</v>
      </c>
      <c r="B19" s="817"/>
      <c r="C19" s="260">
        <v>11860932579</v>
      </c>
      <c r="D19" s="238">
        <v>100</v>
      </c>
      <c r="E19" s="239">
        <v>99.067229565805476</v>
      </c>
      <c r="F19" s="240">
        <v>11998425980</v>
      </c>
      <c r="G19" s="241">
        <v>100</v>
      </c>
      <c r="H19" s="242">
        <f>F19/C19*100</f>
        <v>101.15921239821762</v>
      </c>
      <c r="I19" s="261">
        <f>SUM(I20:I30)</f>
        <v>11421430746</v>
      </c>
      <c r="J19" s="238">
        <v>100</v>
      </c>
      <c r="K19" s="262">
        <f>I19/F19*100</f>
        <v>95.191075604735275</v>
      </c>
    </row>
    <row r="20" spans="1:11" s="1" customFormat="1" ht="14.45" customHeight="1" x14ac:dyDescent="0.15">
      <c r="A20" s="245">
        <v>1</v>
      </c>
      <c r="B20" s="246" t="s">
        <v>281</v>
      </c>
      <c r="C20" s="260">
        <v>245062764</v>
      </c>
      <c r="D20" s="238">
        <v>2.0661340275543605</v>
      </c>
      <c r="E20" s="238">
        <v>100.45183427198474</v>
      </c>
      <c r="F20" s="240">
        <v>216957083</v>
      </c>
      <c r="G20" s="247">
        <v>1.8082128719353903</v>
      </c>
      <c r="H20" s="242">
        <f t="shared" ref="H20:H30" si="2">F20/C20*100</f>
        <v>88.531231533812289</v>
      </c>
      <c r="I20" s="614">
        <v>228411533</v>
      </c>
      <c r="J20" s="248">
        <f>I20/$I$19*100</f>
        <v>1.9998504397533035</v>
      </c>
      <c r="K20" s="262">
        <f>I20/F20*100</f>
        <v>105.27959255425645</v>
      </c>
    </row>
    <row r="21" spans="1:11" s="1" customFormat="1" ht="14.45" customHeight="1" x14ac:dyDescent="0.15">
      <c r="A21" s="245">
        <v>2</v>
      </c>
      <c r="B21" s="246" t="s">
        <v>358</v>
      </c>
      <c r="C21" s="260">
        <v>7394027747</v>
      </c>
      <c r="D21" s="238">
        <v>62.339345559482084</v>
      </c>
      <c r="E21" s="238">
        <v>102.49153323691509</v>
      </c>
      <c r="F21" s="240">
        <v>7462623585</v>
      </c>
      <c r="G21" s="247">
        <v>62.196688110918366</v>
      </c>
      <c r="H21" s="242">
        <f t="shared" si="2"/>
        <v>100.92771951022002</v>
      </c>
      <c r="I21" s="614">
        <v>7552030186</v>
      </c>
      <c r="J21" s="248">
        <f t="shared" ref="J21:J30" si="3">I21/$I$19*100</f>
        <v>66.121577532174442</v>
      </c>
      <c r="K21" s="262">
        <f>I21/F21*100</f>
        <v>101.19805856454704</v>
      </c>
    </row>
    <row r="22" spans="1:11" s="1" customFormat="1" ht="14.45" customHeight="1" x14ac:dyDescent="0.15">
      <c r="A22" s="245">
        <v>3</v>
      </c>
      <c r="B22" s="246" t="s">
        <v>359</v>
      </c>
      <c r="C22" s="260">
        <v>3410712607</v>
      </c>
      <c r="D22" s="238">
        <v>28.755855277676307</v>
      </c>
      <c r="E22" s="238">
        <v>105.3799442264857</v>
      </c>
      <c r="F22" s="240">
        <v>3801523183</v>
      </c>
      <c r="G22" s="247">
        <v>31.683515732286079</v>
      </c>
      <c r="H22" s="242">
        <f t="shared" si="2"/>
        <v>111.45832619253575</v>
      </c>
      <c r="I22" s="614">
        <v>3443129697</v>
      </c>
      <c r="J22" s="248">
        <f t="shared" si="3"/>
        <v>30.146220500490699</v>
      </c>
      <c r="K22" s="262">
        <f>I22/F22*100</f>
        <v>90.572371421994831</v>
      </c>
    </row>
    <row r="23" spans="1:11" ht="14.45" customHeight="1" x14ac:dyDescent="0.15">
      <c r="A23" s="245">
        <v>4</v>
      </c>
      <c r="B23" s="246" t="s">
        <v>360</v>
      </c>
      <c r="C23" s="260">
        <v>0</v>
      </c>
      <c r="D23" s="238">
        <v>0</v>
      </c>
      <c r="E23" s="238">
        <v>0</v>
      </c>
      <c r="F23" s="240">
        <v>0</v>
      </c>
      <c r="G23" s="247">
        <v>0</v>
      </c>
      <c r="H23" s="242">
        <v>0</v>
      </c>
      <c r="I23" s="614">
        <v>0</v>
      </c>
      <c r="J23" s="248">
        <f t="shared" si="3"/>
        <v>0</v>
      </c>
      <c r="K23" s="262">
        <v>0</v>
      </c>
    </row>
    <row r="24" spans="1:11" ht="14.45" customHeight="1" x14ac:dyDescent="0.15">
      <c r="A24" s="245">
        <v>5</v>
      </c>
      <c r="B24" s="246" t="s">
        <v>361</v>
      </c>
      <c r="C24" s="706">
        <v>0</v>
      </c>
      <c r="D24" s="238">
        <v>0</v>
      </c>
      <c r="E24" s="238">
        <v>0</v>
      </c>
      <c r="F24" s="240">
        <v>0</v>
      </c>
      <c r="G24" s="247">
        <v>0</v>
      </c>
      <c r="H24" s="242">
        <v>0</v>
      </c>
      <c r="I24" s="614">
        <v>0</v>
      </c>
      <c r="J24" s="248">
        <f t="shared" si="3"/>
        <v>0</v>
      </c>
      <c r="K24" s="262">
        <v>0</v>
      </c>
    </row>
    <row r="25" spans="1:11" ht="14.45" customHeight="1" x14ac:dyDescent="0.15">
      <c r="A25" s="245">
        <v>6</v>
      </c>
      <c r="B25" s="246" t="s">
        <v>362</v>
      </c>
      <c r="C25" s="260">
        <v>132104331</v>
      </c>
      <c r="D25" s="238">
        <v>1.1137769321266791</v>
      </c>
      <c r="E25" s="238">
        <v>133.18759230386462</v>
      </c>
      <c r="F25" s="240">
        <v>136063097</v>
      </c>
      <c r="G25" s="247">
        <v>1.1340078875912687</v>
      </c>
      <c r="H25" s="242">
        <f t="shared" si="2"/>
        <v>102.99669660338388</v>
      </c>
      <c r="I25" s="614">
        <v>147819958</v>
      </c>
      <c r="J25" s="248">
        <f t="shared" si="3"/>
        <v>1.2942332820410378</v>
      </c>
      <c r="K25" s="262">
        <f>I25/F25*100</f>
        <v>108.64074187580781</v>
      </c>
    </row>
    <row r="26" spans="1:11" ht="14.45" customHeight="1" x14ac:dyDescent="0.15">
      <c r="A26" s="245">
        <v>7</v>
      </c>
      <c r="B26" s="246" t="s">
        <v>363</v>
      </c>
      <c r="C26" s="260">
        <v>2</v>
      </c>
      <c r="D26" s="238">
        <v>1.6862080504032515E-8</v>
      </c>
      <c r="E26" s="238">
        <v>10</v>
      </c>
      <c r="F26" s="240">
        <v>39</v>
      </c>
      <c r="G26" s="247">
        <v>3.2504263530073469E-7</v>
      </c>
      <c r="H26" s="242">
        <f t="shared" si="2"/>
        <v>1950</v>
      </c>
      <c r="I26" s="614">
        <v>33</v>
      </c>
      <c r="J26" s="248">
        <f t="shared" si="3"/>
        <v>2.8893052660287087E-7</v>
      </c>
      <c r="K26" s="262">
        <f>I26/F26*100</f>
        <v>84.615384615384613</v>
      </c>
    </row>
    <row r="27" spans="1:11" ht="14.45" customHeight="1" x14ac:dyDescent="0.15">
      <c r="A27" s="245">
        <v>8</v>
      </c>
      <c r="B27" s="246" t="s">
        <v>291</v>
      </c>
      <c r="C27" s="706">
        <v>0</v>
      </c>
      <c r="D27" s="238">
        <v>0</v>
      </c>
      <c r="E27" s="238">
        <v>0</v>
      </c>
      <c r="F27" s="240">
        <v>0</v>
      </c>
      <c r="G27" s="247">
        <v>0</v>
      </c>
      <c r="H27" s="242">
        <v>0</v>
      </c>
      <c r="I27" s="614">
        <v>0</v>
      </c>
      <c r="J27" s="248">
        <f t="shared" si="3"/>
        <v>0</v>
      </c>
      <c r="K27" s="262">
        <v>0</v>
      </c>
    </row>
    <row r="28" spans="1:11" ht="14.45" customHeight="1" x14ac:dyDescent="0.15">
      <c r="A28" s="245">
        <v>9</v>
      </c>
      <c r="B28" s="246" t="s">
        <v>364</v>
      </c>
      <c r="C28" s="260">
        <v>42973950</v>
      </c>
      <c r="D28" s="238">
        <v>0.36231510223813407</v>
      </c>
      <c r="E28" s="238">
        <v>108.73827448245453</v>
      </c>
      <c r="F28" s="240">
        <v>38021532</v>
      </c>
      <c r="G28" s="247">
        <v>0.3168876656269542</v>
      </c>
      <c r="H28" s="242">
        <f t="shared" si="2"/>
        <v>88.47576729623411</v>
      </c>
      <c r="I28" s="614">
        <v>30324374</v>
      </c>
      <c r="J28" s="248">
        <f t="shared" si="3"/>
        <v>0.26550416208249711</v>
      </c>
      <c r="K28" s="262">
        <f>I28/F28*100</f>
        <v>79.75579206014109</v>
      </c>
    </row>
    <row r="29" spans="1:11" ht="14.45" customHeight="1" x14ac:dyDescent="0.15">
      <c r="A29" s="245">
        <v>10</v>
      </c>
      <c r="B29" s="246" t="s">
        <v>293</v>
      </c>
      <c r="C29" s="237">
        <v>0</v>
      </c>
      <c r="D29" s="238">
        <v>0</v>
      </c>
      <c r="E29" s="238">
        <v>0</v>
      </c>
      <c r="F29" s="240">
        <v>0</v>
      </c>
      <c r="G29" s="247">
        <v>0</v>
      </c>
      <c r="H29" s="242">
        <v>0</v>
      </c>
      <c r="I29" s="615">
        <v>0</v>
      </c>
      <c r="J29" s="248">
        <f t="shared" si="3"/>
        <v>0</v>
      </c>
      <c r="K29" s="262">
        <v>0</v>
      </c>
    </row>
    <row r="30" spans="1:11" ht="14.45" customHeight="1" x14ac:dyDescent="0.15">
      <c r="A30" s="250">
        <v>11</v>
      </c>
      <c r="B30" s="251" t="s">
        <v>365</v>
      </c>
      <c r="C30" s="263">
        <v>636051178</v>
      </c>
      <c r="D30" s="252">
        <v>5.362573084060358</v>
      </c>
      <c r="E30" s="252">
        <v>55.839308125310737</v>
      </c>
      <c r="F30" s="196">
        <v>343237461</v>
      </c>
      <c r="G30" s="254">
        <v>2.8606874065993111</v>
      </c>
      <c r="H30" s="254">
        <f t="shared" si="2"/>
        <v>53.963811855403875</v>
      </c>
      <c r="I30" s="616">
        <v>19714965</v>
      </c>
      <c r="J30" s="248">
        <f t="shared" si="3"/>
        <v>0.17261379452748993</v>
      </c>
      <c r="K30" s="262">
        <f>I30/F30*100</f>
        <v>5.7438267205921321</v>
      </c>
    </row>
    <row r="31" spans="1:11" s="18" customFormat="1" ht="12.95" customHeight="1" x14ac:dyDescent="0.15">
      <c r="A31" s="31"/>
      <c r="E31" s="32"/>
      <c r="F31" s="229"/>
      <c r="G31" s="32"/>
      <c r="H31" s="32"/>
      <c r="J31" s="264"/>
      <c r="K31" s="113" t="s">
        <v>366</v>
      </c>
    </row>
  </sheetData>
  <mergeCells count="12">
    <mergeCell ref="A1:F1"/>
    <mergeCell ref="G1:K1"/>
    <mergeCell ref="G3:H3"/>
    <mergeCell ref="G17:H17"/>
    <mergeCell ref="A19:B19"/>
    <mergeCell ref="A3:B4"/>
    <mergeCell ref="C3:E3"/>
    <mergeCell ref="I3:K3"/>
    <mergeCell ref="A5:B5"/>
    <mergeCell ref="A17:B18"/>
    <mergeCell ref="C17:E17"/>
    <mergeCell ref="I17:K17"/>
  </mergeCells>
  <phoneticPr fontId="3"/>
  <pageMargins left="0.39370078740157483" right="0.19685039370078741" top="0.98425196850393704" bottom="0.59055118110236227" header="0.51181102362204722" footer="0.51181102362204722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18</vt:i4>
      </vt:variant>
    </vt:vector>
  </HeadingPairs>
  <TitlesOfParts>
    <vt:vector size="43" baseType="lpstr">
      <vt:lpstr>グラフ </vt:lpstr>
      <vt:lpstr>14-1議会開催状況</vt:lpstr>
      <vt:lpstr>14-2議案・請願・陳情等 </vt:lpstr>
      <vt:lpstr>14-3会派別議員数</vt:lpstr>
      <vt:lpstr>14-4年齢別議員数 14-5職業別議員数</vt:lpstr>
      <vt:lpstr>14-6一般会計（その１）</vt:lpstr>
      <vt:lpstr>14-6一般会計（その２）</vt:lpstr>
      <vt:lpstr>14-7一般会計（歳出）</vt:lpstr>
      <vt:lpstr>14-8国民健康保険特別会計  </vt:lpstr>
      <vt:lpstr>14-9後期高齢者 </vt:lpstr>
      <vt:lpstr>14-10介護保険</vt:lpstr>
      <vt:lpstr>14-11宇地泊第二土地</vt:lpstr>
      <vt:lpstr>14-12佐真下第二土地</vt:lpstr>
      <vt:lpstr>14-13西普天間地区土地</vt:lpstr>
      <vt:lpstr>14-14 水道事業会計</vt:lpstr>
      <vt:lpstr>14-15 下水道事業会計</vt:lpstr>
      <vt:lpstr>14-16目的別市債現在高の状況 </vt:lpstr>
      <vt:lpstr>14-17借入先別市債未償還額</vt:lpstr>
      <vt:lpstr>14-18市有財産</vt:lpstr>
      <vt:lpstr>14-19市税の決算額 </vt:lpstr>
      <vt:lpstr>14-20無料法律相談受付件数　14-21消費相談受付件数</vt:lpstr>
      <vt:lpstr>14-22歴代三役名</vt:lpstr>
      <vt:lpstr>14-23歴代正副議長名 </vt:lpstr>
      <vt:lpstr>14-24市議会議員名簿</vt:lpstr>
      <vt:lpstr>14-25市職員数 </vt:lpstr>
      <vt:lpstr>'14-10介護保険'!Print_Area</vt:lpstr>
      <vt:lpstr>'14-14 水道事業会計'!Print_Area</vt:lpstr>
      <vt:lpstr>'14-15 下水道事業会計'!Print_Area</vt:lpstr>
      <vt:lpstr>'14-16目的別市債現在高の状況 '!Print_Area</vt:lpstr>
      <vt:lpstr>'14-17借入先別市債未償還額'!Print_Area</vt:lpstr>
      <vt:lpstr>'14-19市税の決算額 '!Print_Area</vt:lpstr>
      <vt:lpstr>'14-20無料法律相談受付件数　14-21消費相談受付件数'!Print_Area</vt:lpstr>
      <vt:lpstr>'14-22歴代三役名'!Print_Area</vt:lpstr>
      <vt:lpstr>'14-23歴代正副議長名 '!Print_Area</vt:lpstr>
      <vt:lpstr>'14-24市議会議員名簿'!Print_Area</vt:lpstr>
      <vt:lpstr>'14-25市職員数 '!Print_Area</vt:lpstr>
      <vt:lpstr>'14-3会派別議員数'!Print_Area</vt:lpstr>
      <vt:lpstr>'14-4年齢別議員数 14-5職業別議員数'!Print_Area</vt:lpstr>
      <vt:lpstr>'14-6一般会計（その１）'!Print_Area</vt:lpstr>
      <vt:lpstr>'14-7一般会計（歳出）'!Print_Area</vt:lpstr>
      <vt:lpstr>'14-8国民健康保険特別会計  '!Print_Area</vt:lpstr>
      <vt:lpstr>'14-9後期高齢者 '!Print_Area</vt:lpstr>
      <vt:lpstr>'グラフ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妙美</dc:creator>
  <cp:lastModifiedBy>牧志 愛</cp:lastModifiedBy>
  <cp:lastPrinted>2026-03-26T05:45:51Z</cp:lastPrinted>
  <dcterms:created xsi:type="dcterms:W3CDTF">2025-03-03T01:16:04Z</dcterms:created>
  <dcterms:modified xsi:type="dcterms:W3CDTF">2026-04-09T05:32:14Z</dcterms:modified>
</cp:coreProperties>
</file>