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0企画部\10企画政策課\30統計係\09宜野湾市統計書\R7統計書\エクセルR7統計書\"/>
    </mc:Choice>
  </mc:AlternateContent>
  <xr:revisionPtr revIDLastSave="0" documentId="13_ncr:1_{B3770B16-C923-4977-8708-49BAFFE732E3}" xr6:coauthVersionLast="47" xr6:coauthVersionMax="47" xr10:uidLastSave="{00000000-0000-0000-0000-000000000000}"/>
  <bookViews>
    <workbookView xWindow="-120" yWindow="-120" windowWidth="20730" windowHeight="11040" tabRatio="847" firstSheet="1" activeTab="1" xr2:uid="{00000000-000D-0000-FFFF-FFFF00000000}"/>
  </bookViews>
  <sheets>
    <sheet name="付録◎宜野湾市自治会長名簿 " sheetId="5" r:id="rId1"/>
    <sheet name="付録◎市内の公共施設 " sheetId="18" r:id="rId2"/>
    <sheet name="組織図（R7.4.1）" sheetId="20" r:id="rId3"/>
    <sheet name="付録◎日本標準産業分類の大分類体系" sheetId="12" r:id="rId4"/>
    <sheet name="付録◎度量衡換算表" sheetId="3" r:id="rId5"/>
  </sheets>
  <definedNames>
    <definedName name="aaa" localSheetId="1">#REF!</definedName>
    <definedName name="aaa">#REF!</definedName>
    <definedName name="_xlnm.Print_Area" localSheetId="2">'組織図（R7.4.1）'!$A$1:$BM$293</definedName>
    <definedName name="_xlnm.Print_Area" localSheetId="0">'付録◎宜野湾市自治会長名簿 '!$A$1:$H$33</definedName>
    <definedName name="_xlnm.Print_Area" localSheetId="1">'付録◎市内の公共施設 '!$A$1:$H$107</definedName>
    <definedName name="_xlnm.Print_Area" localSheetId="4">付録◎度量衡換算表!$A$1:$L$74</definedName>
    <definedName name="_xlnm.Print_Area" localSheetId="3">付録◎日本標準産業分類の大分類体系!$A$1:$M$74</definedName>
    <definedName name="ああああ" localSheetId="1">#REF!</definedName>
    <definedName name="ああああ" localSheetId="3">#REF!</definedName>
    <definedName name="ああああ">#REF!</definedName>
    <definedName name="使用場所" localSheetId="0">#REF!</definedName>
    <definedName name="使用場所" localSheetId="1">#REF!</definedName>
    <definedName name="使用場所" localSheetId="4">#REF!</definedName>
    <definedName name="使用場所" localSheetId="3">#REF!</definedName>
    <definedName name="使用場所">#REF!</definedName>
    <definedName name="文化財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" i="20" l="1"/>
  <c r="L4" i="20" s="1"/>
  <c r="AA4" i="20"/>
  <c r="AB4" i="20"/>
  <c r="N4" i="20" s="1"/>
  <c r="AO4" i="20"/>
  <c r="AP4" i="20" s="1"/>
  <c r="AZ4" i="20"/>
  <c r="BA4" i="20"/>
  <c r="BJ4" i="20"/>
  <c r="BK4" i="20" s="1"/>
  <c r="Z7" i="20"/>
  <c r="AA7" i="20"/>
  <c r="M4" i="20" s="1"/>
  <c r="AB7" i="20"/>
  <c r="AC7" i="20"/>
  <c r="AD7" i="20" s="1"/>
  <c r="AO7" i="20"/>
  <c r="AP7" i="20"/>
  <c r="Z10" i="20"/>
  <c r="AA10" i="20"/>
  <c r="AB10" i="20"/>
  <c r="AC10" i="20" s="1"/>
  <c r="AD10" i="20" s="1"/>
  <c r="AO10" i="20"/>
  <c r="AP10" i="20"/>
  <c r="AZ10" i="20"/>
  <c r="BA10" i="20"/>
  <c r="Z14" i="20"/>
  <c r="AA14" i="20"/>
  <c r="AB14" i="20"/>
  <c r="AC14" i="20" s="1"/>
  <c r="AD14" i="20" s="1"/>
  <c r="AO14" i="20"/>
  <c r="AP14" i="20" s="1"/>
  <c r="Z18" i="20"/>
  <c r="AA18" i="20"/>
  <c r="AB18" i="20"/>
  <c r="AC18" i="20" s="1"/>
  <c r="AD18" i="20" s="1"/>
  <c r="AO18" i="20"/>
  <c r="AP18" i="20"/>
  <c r="AZ18" i="20"/>
  <c r="BA18" i="20" s="1"/>
  <c r="BJ18" i="20"/>
  <c r="BK18" i="20"/>
  <c r="AO20" i="20"/>
  <c r="AP20" i="20"/>
  <c r="Z23" i="20"/>
  <c r="AA23" i="20"/>
  <c r="AB23" i="20"/>
  <c r="AC23" i="20"/>
  <c r="AD23" i="20" s="1"/>
  <c r="AO23" i="20"/>
  <c r="AP23" i="20"/>
  <c r="AZ23" i="20"/>
  <c r="BA23" i="20"/>
  <c r="BJ23" i="20"/>
  <c r="BK23" i="20" s="1"/>
  <c r="AO25" i="20"/>
  <c r="AP25" i="20"/>
  <c r="Z28" i="20"/>
  <c r="L28" i="20" s="1"/>
  <c r="AA28" i="20"/>
  <c r="M28" i="20" s="1"/>
  <c r="AB28" i="20"/>
  <c r="AC28" i="20"/>
  <c r="AD28" i="20" s="1"/>
  <c r="AO28" i="20"/>
  <c r="AP28" i="20"/>
  <c r="AZ28" i="20"/>
  <c r="BA28" i="20"/>
  <c r="BJ28" i="20"/>
  <c r="BK28" i="20" s="1"/>
  <c r="Z32" i="20"/>
  <c r="AA32" i="20"/>
  <c r="AC32" i="20" s="1"/>
  <c r="AD32" i="20" s="1"/>
  <c r="AB32" i="20"/>
  <c r="AO32" i="20"/>
  <c r="AP32" i="20"/>
  <c r="Z36" i="20"/>
  <c r="AA36" i="20"/>
  <c r="AB36" i="20"/>
  <c r="AC36" i="20"/>
  <c r="AD36" i="20" s="1"/>
  <c r="AO36" i="20"/>
  <c r="AP36" i="20"/>
  <c r="AZ36" i="20"/>
  <c r="BA36" i="20"/>
  <c r="Z39" i="20"/>
  <c r="AA39" i="20"/>
  <c r="AB39" i="20"/>
  <c r="AC39" i="20"/>
  <c r="AD39" i="20"/>
  <c r="AO39" i="20"/>
  <c r="AP39" i="20"/>
  <c r="Z42" i="20"/>
  <c r="AA42" i="20"/>
  <c r="AB42" i="20"/>
  <c r="N28" i="20" s="1"/>
  <c r="AO42" i="20"/>
  <c r="AP42" i="20" s="1"/>
  <c r="AZ42" i="20"/>
  <c r="BA42" i="20"/>
  <c r="Z45" i="20"/>
  <c r="AA45" i="20"/>
  <c r="AB45" i="20"/>
  <c r="AC45" i="20" s="1"/>
  <c r="AD45" i="20" s="1"/>
  <c r="AO45" i="20"/>
  <c r="AP45" i="20" s="1"/>
  <c r="Z48" i="20"/>
  <c r="L48" i="20" s="1"/>
  <c r="AA48" i="20"/>
  <c r="M48" i="20" s="1"/>
  <c r="AB48" i="20"/>
  <c r="N48" i="20" s="1"/>
  <c r="O48" i="20" s="1"/>
  <c r="P48" i="20" s="1"/>
  <c r="AO48" i="20"/>
  <c r="AP48" i="20" s="1"/>
  <c r="AZ48" i="20"/>
  <c r="BA48" i="20"/>
  <c r="Z51" i="20"/>
  <c r="AA51" i="20"/>
  <c r="AB51" i="20"/>
  <c r="AC51" i="20"/>
  <c r="AD51" i="20"/>
  <c r="AO51" i="20"/>
  <c r="AP51" i="20" s="1"/>
  <c r="AZ51" i="20"/>
  <c r="BA51" i="20"/>
  <c r="BJ51" i="20"/>
  <c r="BK51" i="20"/>
  <c r="Z54" i="20"/>
  <c r="AA54" i="20"/>
  <c r="AC54" i="20" s="1"/>
  <c r="AD54" i="20" s="1"/>
  <c r="AB54" i="20"/>
  <c r="AO54" i="20"/>
  <c r="AP54" i="20"/>
  <c r="AZ54" i="20"/>
  <c r="BA54" i="20"/>
  <c r="Z57" i="20"/>
  <c r="AA57" i="20"/>
  <c r="AB57" i="20"/>
  <c r="AC57" i="20"/>
  <c r="AD57" i="20"/>
  <c r="AO57" i="20"/>
  <c r="AP57" i="20"/>
  <c r="AZ57" i="20"/>
  <c r="BA57" i="20"/>
  <c r="BJ57" i="20"/>
  <c r="BK57" i="20" s="1"/>
  <c r="AO59" i="20"/>
  <c r="AP59" i="20"/>
  <c r="Z62" i="20"/>
  <c r="AA62" i="20"/>
  <c r="AB62" i="20"/>
  <c r="AC62" i="20" s="1"/>
  <c r="AD62" i="20" s="1"/>
  <c r="AO62" i="20"/>
  <c r="AP62" i="20"/>
  <c r="AZ62" i="20"/>
  <c r="BA62" i="20" s="1"/>
  <c r="BJ62" i="20"/>
  <c r="BK62" i="20"/>
  <c r="Z66" i="20"/>
  <c r="AA66" i="20"/>
  <c r="AB66" i="20"/>
  <c r="AC66" i="20"/>
  <c r="AD66" i="20" s="1"/>
  <c r="AO66" i="20"/>
  <c r="AP66" i="20"/>
  <c r="AZ66" i="20"/>
  <c r="BA66" i="20"/>
  <c r="BJ66" i="20"/>
  <c r="BK66" i="20"/>
  <c r="L71" i="20"/>
  <c r="Z71" i="20"/>
  <c r="AA71" i="20"/>
  <c r="AB71" i="20"/>
  <c r="N71" i="20" s="1"/>
  <c r="AC71" i="20"/>
  <c r="AD71" i="20"/>
  <c r="AO71" i="20"/>
  <c r="AP71" i="20"/>
  <c r="AZ71" i="20"/>
  <c r="BA71" i="20"/>
  <c r="BJ71" i="20"/>
  <c r="BK71" i="20"/>
  <c r="Z74" i="20"/>
  <c r="AA74" i="20"/>
  <c r="AB74" i="20"/>
  <c r="AC74" i="20"/>
  <c r="AD74" i="20"/>
  <c r="AO74" i="20"/>
  <c r="AP74" i="20" s="1"/>
  <c r="AZ74" i="20"/>
  <c r="BA74" i="20"/>
  <c r="BJ74" i="20"/>
  <c r="BK74" i="20" s="1"/>
  <c r="Z77" i="20"/>
  <c r="AA77" i="20"/>
  <c r="AC77" i="20" s="1"/>
  <c r="AD77" i="20" s="1"/>
  <c r="AB77" i="20"/>
  <c r="AO77" i="20"/>
  <c r="AP77" i="20"/>
  <c r="AZ77" i="20"/>
  <c r="BA77" i="20"/>
  <c r="BJ77" i="20"/>
  <c r="BK77" i="20"/>
  <c r="AO79" i="20"/>
  <c r="AP79" i="20"/>
  <c r="AZ79" i="20"/>
  <c r="BA79" i="20" s="1"/>
  <c r="BJ79" i="20"/>
  <c r="BK79" i="20"/>
  <c r="M82" i="20"/>
  <c r="Z82" i="20"/>
  <c r="L82" i="20" s="1"/>
  <c r="AA82" i="20"/>
  <c r="AB82" i="20"/>
  <c r="N82" i="20" s="1"/>
  <c r="O82" i="20" s="1"/>
  <c r="P82" i="20" s="1"/>
  <c r="AC82" i="20"/>
  <c r="AD82" i="20" s="1"/>
  <c r="AO82" i="20"/>
  <c r="AP82" i="20"/>
  <c r="AZ82" i="20"/>
  <c r="BA82" i="20"/>
  <c r="Z86" i="20"/>
  <c r="AA86" i="20"/>
  <c r="AB86" i="20"/>
  <c r="AC86" i="20"/>
  <c r="AD86" i="20" s="1"/>
  <c r="AO86" i="20"/>
  <c r="AP86" i="20"/>
  <c r="AZ86" i="20"/>
  <c r="BA86" i="20"/>
  <c r="BJ86" i="20"/>
  <c r="BK86" i="20"/>
  <c r="AO88" i="20"/>
  <c r="AP88" i="20"/>
  <c r="AZ88" i="20"/>
  <c r="BA88" i="20"/>
  <c r="Z91" i="20"/>
  <c r="AA91" i="20"/>
  <c r="AB91" i="20"/>
  <c r="AC91" i="20"/>
  <c r="AD91" i="20" s="1"/>
  <c r="AO91" i="20"/>
  <c r="AP91" i="20"/>
  <c r="AZ91" i="20"/>
  <c r="BA91" i="20"/>
  <c r="BJ91" i="20"/>
  <c r="BK91" i="20" s="1"/>
  <c r="AO93" i="20"/>
  <c r="AP93" i="20"/>
  <c r="AZ93" i="20"/>
  <c r="BA93" i="20"/>
  <c r="Z100" i="20"/>
  <c r="L100" i="20" s="1"/>
  <c r="AA100" i="20"/>
  <c r="M100" i="20" s="1"/>
  <c r="AB100" i="20"/>
  <c r="N100" i="20" s="1"/>
  <c r="O100" i="20" s="1"/>
  <c r="P100" i="20" s="1"/>
  <c r="AC100" i="20"/>
  <c r="AD100" i="20"/>
  <c r="AO100" i="20"/>
  <c r="AP100" i="20"/>
  <c r="AZ100" i="20"/>
  <c r="BA100" i="20" s="1"/>
  <c r="BJ100" i="20"/>
  <c r="BK100" i="20"/>
  <c r="AO102" i="20"/>
  <c r="AP102" i="20"/>
  <c r="Z105" i="20"/>
  <c r="AA105" i="20"/>
  <c r="AB105" i="20"/>
  <c r="AC105" i="20"/>
  <c r="AD105" i="20" s="1"/>
  <c r="AO105" i="20"/>
  <c r="AP105" i="20"/>
  <c r="AZ105" i="20"/>
  <c r="BA105" i="20"/>
  <c r="BJ105" i="20"/>
  <c r="BK105" i="20"/>
  <c r="AO107" i="20"/>
  <c r="AP107" i="20"/>
  <c r="Z110" i="20"/>
  <c r="AA110" i="20"/>
  <c r="AB110" i="20"/>
  <c r="AC110" i="20" s="1"/>
  <c r="AD110" i="20" s="1"/>
  <c r="AO110" i="20"/>
  <c r="AP110" i="20" s="1"/>
  <c r="AZ110" i="20"/>
  <c r="BA110" i="20"/>
  <c r="BJ110" i="20"/>
  <c r="BK110" i="20"/>
  <c r="N116" i="20"/>
  <c r="Z116" i="20"/>
  <c r="AA116" i="20"/>
  <c r="AC116" i="20" s="1"/>
  <c r="AD116" i="20" s="1"/>
  <c r="AB116" i="20"/>
  <c r="AO116" i="20"/>
  <c r="AP116" i="20"/>
  <c r="AZ116" i="20"/>
  <c r="BA116" i="20"/>
  <c r="BJ116" i="20"/>
  <c r="BK116" i="20"/>
  <c r="AO118" i="20"/>
  <c r="AP118" i="20"/>
  <c r="Z121" i="20"/>
  <c r="AA121" i="20"/>
  <c r="AB121" i="20"/>
  <c r="AC121" i="20"/>
  <c r="AD121" i="20"/>
  <c r="AO121" i="20"/>
  <c r="AP121" i="20"/>
  <c r="AZ121" i="20"/>
  <c r="BA121" i="20"/>
  <c r="Z124" i="20"/>
  <c r="L116" i="20" s="1"/>
  <c r="AA124" i="20"/>
  <c r="AB124" i="20"/>
  <c r="AC124" i="20"/>
  <c r="AD124" i="20" s="1"/>
  <c r="AO124" i="20"/>
  <c r="AP124" i="20"/>
  <c r="AZ124" i="20"/>
  <c r="BA124" i="20"/>
  <c r="Z127" i="20"/>
  <c r="AA127" i="20"/>
  <c r="AB127" i="20"/>
  <c r="AC127" i="20"/>
  <c r="AD127" i="20" s="1"/>
  <c r="AO127" i="20"/>
  <c r="AP127" i="20"/>
  <c r="AZ127" i="20"/>
  <c r="BA127" i="20"/>
  <c r="BJ127" i="20"/>
  <c r="BK127" i="20"/>
  <c r="Z130" i="20"/>
  <c r="Z286" i="20" s="1"/>
  <c r="L286" i="20" s="1"/>
  <c r="AA130" i="20"/>
  <c r="AA286" i="20" s="1"/>
  <c r="M286" i="20" s="1"/>
  <c r="AB130" i="20"/>
  <c r="AB286" i="20" s="1"/>
  <c r="AC130" i="20"/>
  <c r="AD130" i="20"/>
  <c r="AO130" i="20"/>
  <c r="AP130" i="20"/>
  <c r="AZ130" i="20"/>
  <c r="BA130" i="20" s="1"/>
  <c r="Z133" i="20"/>
  <c r="AA133" i="20"/>
  <c r="AB133" i="20"/>
  <c r="AC133" i="20"/>
  <c r="AD133" i="20"/>
  <c r="AO133" i="20"/>
  <c r="AP133" i="20"/>
  <c r="AZ133" i="20"/>
  <c r="BA133" i="20" s="1"/>
  <c r="BJ133" i="20"/>
  <c r="BK133" i="20"/>
  <c r="AO135" i="20"/>
  <c r="AP135" i="20"/>
  <c r="AZ135" i="20"/>
  <c r="BA135" i="20"/>
  <c r="Z138" i="20"/>
  <c r="AA138" i="20"/>
  <c r="AB138" i="20"/>
  <c r="AC138" i="20"/>
  <c r="AD138" i="20"/>
  <c r="AO138" i="20"/>
  <c r="AP138" i="20"/>
  <c r="AZ138" i="20"/>
  <c r="BA138" i="20" s="1"/>
  <c r="Z141" i="20"/>
  <c r="L141" i="20" s="1"/>
  <c r="AA141" i="20"/>
  <c r="M141" i="20" s="1"/>
  <c r="AB141" i="20"/>
  <c r="AC141" i="20" s="1"/>
  <c r="AD141" i="20" s="1"/>
  <c r="AO141" i="20"/>
  <c r="AP141" i="20" s="1"/>
  <c r="Z144" i="20"/>
  <c r="AA144" i="20"/>
  <c r="AB144" i="20"/>
  <c r="AC144" i="20"/>
  <c r="AD144" i="20"/>
  <c r="AO144" i="20"/>
  <c r="AP144" i="20"/>
  <c r="Z147" i="20"/>
  <c r="AA147" i="20"/>
  <c r="AB147" i="20"/>
  <c r="AC147" i="20"/>
  <c r="AD147" i="20" s="1"/>
  <c r="AO147" i="20"/>
  <c r="AP147" i="20"/>
  <c r="M150" i="20"/>
  <c r="N150" i="20"/>
  <c r="O150" i="20"/>
  <c r="P150" i="20"/>
  <c r="Z150" i="20"/>
  <c r="L150" i="20" s="1"/>
  <c r="AA150" i="20"/>
  <c r="AB150" i="20"/>
  <c r="AC150" i="20"/>
  <c r="AD150" i="20" s="1"/>
  <c r="AO150" i="20"/>
  <c r="AP150" i="20"/>
  <c r="AA158" i="20"/>
  <c r="M161" i="20" s="1"/>
  <c r="AB158" i="20"/>
  <c r="N161" i="20" s="1"/>
  <c r="O161" i="20" s="1"/>
  <c r="P161" i="20" s="1"/>
  <c r="BK282" i="20" s="1"/>
  <c r="AC158" i="20"/>
  <c r="AD158" i="20"/>
  <c r="AO158" i="20"/>
  <c r="AP158" i="20"/>
  <c r="Z161" i="20"/>
  <c r="L161" i="20" s="1"/>
  <c r="BF282" i="20" s="1"/>
  <c r="AA161" i="20"/>
  <c r="AB161" i="20"/>
  <c r="AC161" i="20"/>
  <c r="AD161" i="20"/>
  <c r="AO161" i="20"/>
  <c r="AP161" i="20"/>
  <c r="AZ161" i="20"/>
  <c r="BA161" i="20"/>
  <c r="Z164" i="20"/>
  <c r="AA164" i="20"/>
  <c r="AB164" i="20"/>
  <c r="AC164" i="20"/>
  <c r="AD164" i="20"/>
  <c r="AO164" i="20"/>
  <c r="AP164" i="20"/>
  <c r="AZ164" i="20"/>
  <c r="BA164" i="20"/>
  <c r="Z167" i="20"/>
  <c r="AA167" i="20"/>
  <c r="AB167" i="20"/>
  <c r="AC167" i="20"/>
  <c r="AD167" i="20" s="1"/>
  <c r="AO167" i="20"/>
  <c r="AP167" i="20"/>
  <c r="AZ167" i="20"/>
  <c r="BA167" i="20"/>
  <c r="BJ167" i="20"/>
  <c r="BK167" i="20"/>
  <c r="AO169" i="20"/>
  <c r="AP169" i="20"/>
  <c r="AZ169" i="20"/>
  <c r="BA169" i="20"/>
  <c r="BJ169" i="20"/>
  <c r="BK169" i="20" s="1"/>
  <c r="Z172" i="20"/>
  <c r="AA172" i="20"/>
  <c r="AB172" i="20"/>
  <c r="AC172" i="20"/>
  <c r="AD172" i="20"/>
  <c r="AO172" i="20"/>
  <c r="AP172" i="20"/>
  <c r="AZ172" i="20"/>
  <c r="BA172" i="20" s="1"/>
  <c r="BJ172" i="20"/>
  <c r="BK172" i="20"/>
  <c r="AO174" i="20"/>
  <c r="AP174" i="20"/>
  <c r="AZ174" i="20"/>
  <c r="BA174" i="20"/>
  <c r="BJ174" i="20"/>
  <c r="BK174" i="20"/>
  <c r="Z177" i="20"/>
  <c r="AA177" i="20"/>
  <c r="AB177" i="20"/>
  <c r="AC177" i="20" s="1"/>
  <c r="AD177" i="20" s="1"/>
  <c r="AO177" i="20"/>
  <c r="AP177" i="20" s="1"/>
  <c r="AZ177" i="20"/>
  <c r="BA177" i="20"/>
  <c r="BJ177" i="20"/>
  <c r="BK177" i="20"/>
  <c r="AO179" i="20"/>
  <c r="AP179" i="20"/>
  <c r="AZ179" i="20"/>
  <c r="BA179" i="20"/>
  <c r="BJ179" i="20"/>
  <c r="BK179" i="20"/>
  <c r="Z185" i="20"/>
  <c r="L185" i="20" s="1"/>
  <c r="BF286" i="20" s="1"/>
  <c r="AA185" i="20"/>
  <c r="M185" i="20" s="1"/>
  <c r="AB185" i="20"/>
  <c r="N185" i="20" s="1"/>
  <c r="O185" i="20" s="1"/>
  <c r="P185" i="20" s="1"/>
  <c r="BK286" i="20" s="1"/>
  <c r="AC185" i="20"/>
  <c r="AD185" i="20"/>
  <c r="AO185" i="20"/>
  <c r="AP185" i="20"/>
  <c r="AZ185" i="20"/>
  <c r="BA185" i="20" s="1"/>
  <c r="BJ185" i="20"/>
  <c r="BK185" i="20"/>
  <c r="Z190" i="20"/>
  <c r="AA190" i="20"/>
  <c r="AB190" i="20"/>
  <c r="AC190" i="20"/>
  <c r="AD190" i="20"/>
  <c r="AO190" i="20"/>
  <c r="AP190" i="20" s="1"/>
  <c r="AZ190" i="20"/>
  <c r="BA190" i="20"/>
  <c r="Z195" i="20"/>
  <c r="AA195" i="20"/>
  <c r="AB195" i="20"/>
  <c r="AC195" i="20"/>
  <c r="AD195" i="20"/>
  <c r="AO195" i="20"/>
  <c r="AP195" i="20"/>
  <c r="AZ195" i="20"/>
  <c r="BA195" i="20"/>
  <c r="Z198" i="20"/>
  <c r="AA198" i="20"/>
  <c r="AB198" i="20"/>
  <c r="AC198" i="20" s="1"/>
  <c r="AD198" i="20" s="1"/>
  <c r="AO198" i="20"/>
  <c r="AP198" i="20"/>
  <c r="AZ198" i="20"/>
  <c r="BA198" i="20"/>
  <c r="M204" i="20"/>
  <c r="N204" i="20"/>
  <c r="O204" i="20" s="1"/>
  <c r="Z204" i="20"/>
  <c r="AA204" i="20"/>
  <c r="AB204" i="20"/>
  <c r="AC204" i="20"/>
  <c r="AD204" i="20"/>
  <c r="AO204" i="20"/>
  <c r="AP204" i="20"/>
  <c r="AZ204" i="20"/>
  <c r="BA204" i="20"/>
  <c r="Z207" i="20"/>
  <c r="L204" i="20" s="1"/>
  <c r="E215" i="20" s="1"/>
  <c r="BF274" i="20" s="1"/>
  <c r="AA207" i="20"/>
  <c r="AB207" i="20"/>
  <c r="AC207" i="20"/>
  <c r="AD207" i="20" s="1"/>
  <c r="AO207" i="20"/>
  <c r="AP207" i="20"/>
  <c r="AZ207" i="20"/>
  <c r="BA207" i="20"/>
  <c r="Z211" i="20"/>
  <c r="AA211" i="20"/>
  <c r="AB211" i="20"/>
  <c r="AC211" i="20"/>
  <c r="AD211" i="20" s="1"/>
  <c r="AO211" i="20"/>
  <c r="AP211" i="20"/>
  <c r="AZ211" i="20"/>
  <c r="BA211" i="20"/>
  <c r="AO215" i="20"/>
  <c r="AP215" i="20"/>
  <c r="Z218" i="20"/>
  <c r="AA218" i="20"/>
  <c r="AB218" i="20"/>
  <c r="AC218" i="20" s="1"/>
  <c r="AD218" i="20" s="1"/>
  <c r="AO218" i="20"/>
  <c r="AP218" i="20" s="1"/>
  <c r="AZ218" i="20"/>
  <c r="BA218" i="20"/>
  <c r="Z222" i="20"/>
  <c r="AA222" i="20"/>
  <c r="AB222" i="20"/>
  <c r="AC222" i="20"/>
  <c r="AD222" i="20"/>
  <c r="AO222" i="20"/>
  <c r="AP222" i="20" s="1"/>
  <c r="Z225" i="20"/>
  <c r="AA225" i="20"/>
  <c r="AC225" i="20" s="1"/>
  <c r="AD225" i="20" s="1"/>
  <c r="AB225" i="20"/>
  <c r="AO225" i="20"/>
  <c r="AP225" i="20"/>
  <c r="AZ225" i="20"/>
  <c r="BA225" i="20"/>
  <c r="L230" i="20"/>
  <c r="M230" i="20"/>
  <c r="Z230" i="20"/>
  <c r="AA230" i="20"/>
  <c r="AB230" i="20"/>
  <c r="N230" i="20" s="1"/>
  <c r="O230" i="20" s="1"/>
  <c r="P230" i="20" s="1"/>
  <c r="AC230" i="20"/>
  <c r="AD230" i="20"/>
  <c r="AO230" i="20"/>
  <c r="AP230" i="20"/>
  <c r="AZ230" i="20"/>
  <c r="BA230" i="20"/>
  <c r="BJ230" i="20"/>
  <c r="BK230" i="20"/>
  <c r="Z233" i="20"/>
  <c r="AA233" i="20"/>
  <c r="AB233" i="20"/>
  <c r="AC233" i="20"/>
  <c r="AD233" i="20"/>
  <c r="AO233" i="20"/>
  <c r="AP233" i="20"/>
  <c r="Z237" i="20"/>
  <c r="AA237" i="20"/>
  <c r="AB237" i="20"/>
  <c r="AC237" i="20" s="1"/>
  <c r="AD237" i="20" s="1"/>
  <c r="AO237" i="20"/>
  <c r="AP237" i="20" s="1"/>
  <c r="AZ237" i="20"/>
  <c r="BA237" i="20"/>
  <c r="BJ237" i="20"/>
  <c r="BK237" i="20"/>
  <c r="Z240" i="20"/>
  <c r="AA240" i="20"/>
  <c r="AB240" i="20"/>
  <c r="AC240" i="20"/>
  <c r="AD240" i="20" s="1"/>
  <c r="AO240" i="20"/>
  <c r="AP240" i="20"/>
  <c r="AZ240" i="20"/>
  <c r="BA240" i="20"/>
  <c r="BJ240" i="20"/>
  <c r="BK240" i="20"/>
  <c r="AO242" i="20"/>
  <c r="AP242" i="20"/>
  <c r="AZ242" i="20"/>
  <c r="BA242" i="20"/>
  <c r="BJ242" i="20"/>
  <c r="BK242" i="20" s="1"/>
  <c r="AO244" i="20"/>
  <c r="AP244" i="20"/>
  <c r="AZ244" i="20"/>
  <c r="BA244" i="20"/>
  <c r="BJ244" i="20"/>
  <c r="BK244" i="20"/>
  <c r="Z247" i="20"/>
  <c r="AA247" i="20"/>
  <c r="AB247" i="20"/>
  <c r="AC247" i="20"/>
  <c r="AD247" i="20"/>
  <c r="AO247" i="20"/>
  <c r="AP247" i="20"/>
  <c r="AZ247" i="20"/>
  <c r="BA247" i="20" s="1"/>
  <c r="BJ247" i="20"/>
  <c r="BK247" i="20"/>
  <c r="AO249" i="20"/>
  <c r="AP249" i="20"/>
  <c r="AZ249" i="20"/>
  <c r="BA249" i="20"/>
  <c r="BJ249" i="20"/>
  <c r="BK249" i="20"/>
  <c r="AO251" i="20"/>
  <c r="AP251" i="20"/>
  <c r="AZ251" i="20"/>
  <c r="BA251" i="20" s="1"/>
  <c r="BJ251" i="20"/>
  <c r="BK251" i="20"/>
  <c r="Z254" i="20"/>
  <c r="AA254" i="20"/>
  <c r="AB254" i="20"/>
  <c r="AC254" i="20"/>
  <c r="AD254" i="20"/>
  <c r="AO254" i="20"/>
  <c r="AP254" i="20" s="1"/>
  <c r="AZ254" i="20"/>
  <c r="BA254" i="20"/>
  <c r="BJ254" i="20"/>
  <c r="BK254" i="20"/>
  <c r="AO256" i="20"/>
  <c r="AP256" i="20"/>
  <c r="Z259" i="20"/>
  <c r="AA259" i="20"/>
  <c r="AB259" i="20"/>
  <c r="AC259" i="20"/>
  <c r="AD259" i="20"/>
  <c r="AO259" i="20"/>
  <c r="AP259" i="20"/>
  <c r="AZ259" i="20"/>
  <c r="BA259" i="20" s="1"/>
  <c r="Z264" i="20"/>
  <c r="L264" i="20" s="1"/>
  <c r="BF276" i="20" s="1"/>
  <c r="AA264" i="20"/>
  <c r="M264" i="20" s="1"/>
  <c r="AB264" i="20"/>
  <c r="AC264" i="20" s="1"/>
  <c r="AD264" i="20" s="1"/>
  <c r="AO264" i="20"/>
  <c r="AP264" i="20" s="1"/>
  <c r="AZ264" i="20"/>
  <c r="BA264" i="20"/>
  <c r="BK272" i="20"/>
  <c r="O273" i="20"/>
  <c r="P273" i="20"/>
  <c r="BK278" i="20" s="1"/>
  <c r="O277" i="20"/>
  <c r="P277" i="20" s="1"/>
  <c r="BK280" i="20" s="1"/>
  <c r="BF278" i="20"/>
  <c r="BF280" i="20"/>
  <c r="BF284" i="20"/>
  <c r="O286" i="20"/>
  <c r="P286" i="20" s="1"/>
  <c r="AL286" i="20"/>
  <c r="AM286" i="20"/>
  <c r="AN286" i="20"/>
  <c r="AO286" i="20" s="1"/>
  <c r="AP286" i="20" s="1"/>
  <c r="BB288" i="20"/>
  <c r="O28" i="20" l="1"/>
  <c r="P28" i="20" s="1"/>
  <c r="P204" i="20"/>
  <c r="K215" i="20"/>
  <c r="BK274" i="20" s="1"/>
  <c r="BK288" i="20" s="1"/>
  <c r="O4" i="20"/>
  <c r="P4" i="20" s="1"/>
  <c r="N286" i="20"/>
  <c r="AC286" i="20"/>
  <c r="AD286" i="20" s="1"/>
  <c r="G62" i="20"/>
  <c r="BF272" i="20" s="1"/>
  <c r="BF290" i="20" s="1"/>
  <c r="M71" i="20"/>
  <c r="O71" i="20" s="1"/>
  <c r="P71" i="20" s="1"/>
  <c r="AC42" i="20"/>
  <c r="AD42" i="20" s="1"/>
  <c r="M116" i="20"/>
  <c r="O116" i="20" s="1"/>
  <c r="P116" i="20" s="1"/>
  <c r="AC48" i="20"/>
  <c r="AD48" i="20" s="1"/>
  <c r="AC4" i="20"/>
  <c r="AD4" i="20" s="1"/>
  <c r="N264" i="20"/>
  <c r="O264" i="20" s="1"/>
  <c r="P264" i="20" s="1"/>
  <c r="BK276" i="20" s="1"/>
  <c r="N141" i="20"/>
  <c r="O141" i="20" s="1"/>
  <c r="P141" i="20" s="1"/>
  <c r="BF288" i="20" l="1"/>
</calcChain>
</file>

<file path=xl/sharedStrings.xml><?xml version="1.0" encoding="utf-8"?>
<sst xmlns="http://schemas.openxmlformats.org/spreadsheetml/2006/main" count="899" uniqueCount="700">
  <si>
    <t>自治会名</t>
  </si>
  <si>
    <t>自治会長　</t>
  </si>
  <si>
    <t>事務所（公民館）所在地</t>
  </si>
  <si>
    <t>電話</t>
  </si>
  <si>
    <t>８９２－２２５２</t>
  </si>
  <si>
    <t>８９２－３８６３</t>
  </si>
  <si>
    <t>８９２－２０４５</t>
  </si>
  <si>
    <t>８９２－２７９６</t>
  </si>
  <si>
    <t>８９２－２３２７</t>
  </si>
  <si>
    <t>８９２－２５２８</t>
  </si>
  <si>
    <t>８９２－３６４９</t>
  </si>
  <si>
    <t>８９８－２９４４</t>
  </si>
  <si>
    <t>８９７－３３０３</t>
  </si>
  <si>
    <t>８９７－３７６５</t>
  </si>
  <si>
    <t>８９７－４０４８</t>
  </si>
  <si>
    <t>８９７－２９００</t>
  </si>
  <si>
    <t>８９７－７５６１</t>
  </si>
  <si>
    <t>８９８－２３２６</t>
  </si>
  <si>
    <t>８９８－６３０４</t>
  </si>
  <si>
    <t>８９２－３３２１</t>
  </si>
  <si>
    <t>８９２－３２０６</t>
  </si>
  <si>
    <t>８９２－１７６６</t>
  </si>
  <si>
    <t>８９２－５３０３</t>
  </si>
  <si>
    <t>８９７－３０１０</t>
  </si>
  <si>
    <t>８９８－４５９９</t>
  </si>
  <si>
    <t>８９７－２０４３</t>
  </si>
  <si>
    <t>消防本部</t>
    <rPh sb="0" eb="2">
      <t>ショウボウ</t>
    </rPh>
    <rPh sb="2" eb="4">
      <t>ホンブ</t>
    </rPh>
    <phoneticPr fontId="5"/>
  </si>
  <si>
    <t>教育委員会</t>
    <rPh sb="0" eb="2">
      <t>キョウイク</t>
    </rPh>
    <rPh sb="2" eb="5">
      <t>イインカイ</t>
    </rPh>
    <phoneticPr fontId="5"/>
  </si>
  <si>
    <t>市民図書館</t>
    <rPh sb="0" eb="2">
      <t>シミン</t>
    </rPh>
    <rPh sb="2" eb="5">
      <t>トショカン</t>
    </rPh>
    <phoneticPr fontId="5"/>
  </si>
  <si>
    <t>市立博物館</t>
    <rPh sb="0" eb="2">
      <t>シリツ</t>
    </rPh>
    <rPh sb="2" eb="5">
      <t>ハクブツカン</t>
    </rPh>
    <phoneticPr fontId="5"/>
  </si>
  <si>
    <t>はごろも学習センター</t>
    <rPh sb="4" eb="6">
      <t>ガクシュウ</t>
    </rPh>
    <phoneticPr fontId="5"/>
  </si>
  <si>
    <t>普天間幼稚園</t>
    <rPh sb="0" eb="3">
      <t>フテンマ</t>
    </rPh>
    <rPh sb="3" eb="6">
      <t>ヨウチエン</t>
    </rPh>
    <phoneticPr fontId="5"/>
  </si>
  <si>
    <t>普天間第二幼稚園</t>
    <rPh sb="0" eb="3">
      <t>フテンマ</t>
    </rPh>
    <rPh sb="3" eb="5">
      <t>ダイニ</t>
    </rPh>
    <rPh sb="5" eb="8">
      <t>ヨウチエン</t>
    </rPh>
    <phoneticPr fontId="5"/>
  </si>
  <si>
    <t>大謝名幼稚園</t>
    <rPh sb="0" eb="3">
      <t>オオジャナ</t>
    </rPh>
    <rPh sb="3" eb="6">
      <t>ヨウチエン</t>
    </rPh>
    <phoneticPr fontId="5"/>
  </si>
  <si>
    <t>嘉数幼稚園</t>
    <rPh sb="0" eb="2">
      <t>カカズ</t>
    </rPh>
    <rPh sb="2" eb="5">
      <t>ヨウチエン</t>
    </rPh>
    <phoneticPr fontId="5"/>
  </si>
  <si>
    <t>志真志幼稚園</t>
    <rPh sb="0" eb="3">
      <t>シマシ</t>
    </rPh>
    <rPh sb="3" eb="6">
      <t>ヨウチエン</t>
    </rPh>
    <phoneticPr fontId="5"/>
  </si>
  <si>
    <t>宜野湾幼稚園</t>
    <rPh sb="0" eb="3">
      <t>ギノワン</t>
    </rPh>
    <rPh sb="3" eb="6">
      <t>ヨウチエン</t>
    </rPh>
    <phoneticPr fontId="5"/>
  </si>
  <si>
    <t>長田幼稚園</t>
    <rPh sb="0" eb="2">
      <t>ナガタ</t>
    </rPh>
    <rPh sb="2" eb="5">
      <t>ヨウチエン</t>
    </rPh>
    <phoneticPr fontId="5"/>
  </si>
  <si>
    <t>普天間小学校</t>
    <rPh sb="0" eb="3">
      <t>フテンマ</t>
    </rPh>
    <rPh sb="3" eb="6">
      <t>ショウガッコウ</t>
    </rPh>
    <phoneticPr fontId="5"/>
  </si>
  <si>
    <t>普天間第二小学校</t>
    <rPh sb="0" eb="3">
      <t>フテンマ</t>
    </rPh>
    <rPh sb="3" eb="5">
      <t>ダイニ</t>
    </rPh>
    <rPh sb="5" eb="8">
      <t>ショウガッコウ</t>
    </rPh>
    <phoneticPr fontId="5"/>
  </si>
  <si>
    <t>大山小学校</t>
    <rPh sb="0" eb="2">
      <t>オオヤマ</t>
    </rPh>
    <rPh sb="2" eb="5">
      <t>ショウガッコウ</t>
    </rPh>
    <phoneticPr fontId="5"/>
  </si>
  <si>
    <t>大謝名小学校</t>
    <rPh sb="0" eb="3">
      <t>オオジャナ</t>
    </rPh>
    <rPh sb="3" eb="6">
      <t>ショウガッコウ</t>
    </rPh>
    <phoneticPr fontId="5"/>
  </si>
  <si>
    <t>嘉数小学校</t>
    <rPh sb="0" eb="2">
      <t>カカズ</t>
    </rPh>
    <rPh sb="2" eb="5">
      <t>ショウガッコウ</t>
    </rPh>
    <phoneticPr fontId="5"/>
  </si>
  <si>
    <t>志真志小学校</t>
    <rPh sb="0" eb="3">
      <t>シマシ</t>
    </rPh>
    <rPh sb="3" eb="6">
      <t>ショウガッコウ</t>
    </rPh>
    <phoneticPr fontId="5"/>
  </si>
  <si>
    <t>宜野湾小学校</t>
    <rPh sb="0" eb="3">
      <t>ギノワン</t>
    </rPh>
    <rPh sb="3" eb="6">
      <t>ショウガッコウ</t>
    </rPh>
    <phoneticPr fontId="5"/>
  </si>
  <si>
    <t>長田小学校</t>
    <rPh sb="0" eb="2">
      <t>ナガタ</t>
    </rPh>
    <rPh sb="2" eb="5">
      <t>ショウガッコウ</t>
    </rPh>
    <phoneticPr fontId="5"/>
  </si>
  <si>
    <t>普天間中学校</t>
    <rPh sb="0" eb="3">
      <t>フテンマ</t>
    </rPh>
    <rPh sb="3" eb="6">
      <t>チュウガッコウ</t>
    </rPh>
    <phoneticPr fontId="5"/>
  </si>
  <si>
    <t>真志喜中学校</t>
    <rPh sb="0" eb="3">
      <t>マシキ</t>
    </rPh>
    <rPh sb="3" eb="6">
      <t>チュウガッコウ</t>
    </rPh>
    <phoneticPr fontId="5"/>
  </si>
  <si>
    <t>嘉数中学校</t>
    <rPh sb="0" eb="2">
      <t>カカズ</t>
    </rPh>
    <rPh sb="2" eb="5">
      <t>チュウガッコウ</t>
    </rPh>
    <phoneticPr fontId="5"/>
  </si>
  <si>
    <t>宜野湾中学校</t>
    <rPh sb="0" eb="3">
      <t>ギノワン</t>
    </rPh>
    <rPh sb="3" eb="6">
      <t>チュウガッコウ</t>
    </rPh>
    <phoneticPr fontId="5"/>
  </si>
  <si>
    <r>
      <t>◎</t>
    </r>
    <r>
      <rPr>
        <b/>
        <sz val="18"/>
        <rFont val="ＭＳ 明朝"/>
        <family val="1"/>
        <charset val="128"/>
      </rPr>
      <t xml:space="preserve"> 度 量 衡 換 算 表</t>
    </r>
    <rPh sb="2" eb="3">
      <t>タビ</t>
    </rPh>
    <rPh sb="4" eb="5">
      <t>リョウ</t>
    </rPh>
    <rPh sb="6" eb="7">
      <t>コウ</t>
    </rPh>
    <rPh sb="8" eb="9">
      <t>カン</t>
    </rPh>
    <rPh sb="10" eb="11">
      <t>サン</t>
    </rPh>
    <rPh sb="12" eb="13">
      <t>ヒョウ</t>
    </rPh>
    <phoneticPr fontId="5"/>
  </si>
  <si>
    <t>《長　　　さ》</t>
    <rPh sb="1" eb="2">
      <t>ナガ</t>
    </rPh>
    <phoneticPr fontId="5"/>
  </si>
  <si>
    <t>センチ</t>
    <phoneticPr fontId="5"/>
  </si>
  <si>
    <t>メートル</t>
    <phoneticPr fontId="5"/>
  </si>
  <si>
    <t>キロ</t>
    <phoneticPr fontId="5"/>
  </si>
  <si>
    <t>インチ</t>
    <phoneticPr fontId="5"/>
  </si>
  <si>
    <t>フィート</t>
    <phoneticPr fontId="5"/>
  </si>
  <si>
    <t>ヤード</t>
    <phoneticPr fontId="5"/>
  </si>
  <si>
    <t>マイル</t>
    <phoneticPr fontId="5"/>
  </si>
  <si>
    <t>鯨尺</t>
    <rPh sb="0" eb="1">
      <t>クジラ</t>
    </rPh>
    <rPh sb="1" eb="2">
      <t>シャク</t>
    </rPh>
    <phoneticPr fontId="5"/>
  </si>
  <si>
    <t>尺</t>
    <rPh sb="0" eb="1">
      <t>シャク</t>
    </rPh>
    <phoneticPr fontId="5"/>
  </si>
  <si>
    <t>間</t>
    <rPh sb="0" eb="1">
      <t>アイダ</t>
    </rPh>
    <phoneticPr fontId="5"/>
  </si>
  <si>
    <t>町</t>
    <rPh sb="0" eb="1">
      <t>マチ</t>
    </rPh>
    <phoneticPr fontId="5"/>
  </si>
  <si>
    <t>里</t>
    <rPh sb="0" eb="1">
      <t>サト</t>
    </rPh>
    <phoneticPr fontId="5"/>
  </si>
  <si>
    <t>－</t>
    <phoneticPr fontId="5"/>
  </si>
  <si>
    <t>《面　　　積》</t>
    <rPh sb="1" eb="2">
      <t>メン</t>
    </rPh>
    <rPh sb="5" eb="6">
      <t>セキ</t>
    </rPh>
    <phoneticPr fontId="5"/>
  </si>
  <si>
    <t>平 　方</t>
    <rPh sb="0" eb="1">
      <t>ヒラ</t>
    </rPh>
    <rPh sb="3" eb="4">
      <t>カタ</t>
    </rPh>
    <phoneticPr fontId="5"/>
  </si>
  <si>
    <t>アール</t>
    <phoneticPr fontId="5"/>
  </si>
  <si>
    <t>ヘクタール</t>
    <phoneticPr fontId="5"/>
  </si>
  <si>
    <t>平方キロ</t>
    <rPh sb="0" eb="2">
      <t>ヘイホウ</t>
    </rPh>
    <phoneticPr fontId="5"/>
  </si>
  <si>
    <t>平　 方</t>
    <rPh sb="0" eb="1">
      <t>ヒラ</t>
    </rPh>
    <rPh sb="3" eb="4">
      <t>カタ</t>
    </rPh>
    <phoneticPr fontId="5"/>
  </si>
  <si>
    <t>エーカー</t>
    <phoneticPr fontId="5"/>
  </si>
  <si>
    <t>平  方</t>
    <rPh sb="0" eb="1">
      <t>ヒラ</t>
    </rPh>
    <rPh sb="3" eb="4">
      <t>カタ</t>
    </rPh>
    <phoneticPr fontId="5"/>
  </si>
  <si>
    <t>平方尺</t>
    <rPh sb="0" eb="2">
      <t>ヘイホウ</t>
    </rPh>
    <rPh sb="2" eb="3">
      <t>シャク</t>
    </rPh>
    <phoneticPr fontId="5"/>
  </si>
  <si>
    <t>坪･歩</t>
    <rPh sb="0" eb="1">
      <t>ツボ</t>
    </rPh>
    <rPh sb="2" eb="3">
      <t>ホ</t>
    </rPh>
    <phoneticPr fontId="5"/>
  </si>
  <si>
    <t>反</t>
    <rPh sb="0" eb="1">
      <t>ハン</t>
    </rPh>
    <phoneticPr fontId="5"/>
  </si>
  <si>
    <t>町</t>
    <rPh sb="0" eb="1">
      <t>チョウ</t>
    </rPh>
    <phoneticPr fontId="5"/>
  </si>
  <si>
    <t>メートル</t>
    <phoneticPr fontId="5"/>
  </si>
  <si>
    <t>フィート</t>
    <phoneticPr fontId="5"/>
  </si>
  <si>
    <t>ヤード</t>
    <phoneticPr fontId="5"/>
  </si>
  <si>
    <t>マイル</t>
    <phoneticPr fontId="5"/>
  </si>
  <si>
    <t>－</t>
    <phoneticPr fontId="5"/>
  </si>
  <si>
    <t>《体　　　積》</t>
    <rPh sb="1" eb="2">
      <t>タイ</t>
    </rPh>
    <rPh sb="5" eb="6">
      <t>セキ</t>
    </rPh>
    <phoneticPr fontId="5"/>
  </si>
  <si>
    <t>立    方</t>
    <rPh sb="0" eb="1">
      <t>リツ</t>
    </rPh>
    <rPh sb="5" eb="6">
      <t>カタ</t>
    </rPh>
    <phoneticPr fontId="5"/>
  </si>
  <si>
    <t>立方デシ</t>
    <rPh sb="0" eb="2">
      <t>リッポウ</t>
    </rPh>
    <phoneticPr fontId="5"/>
  </si>
  <si>
    <t>立方　　　　　　　　　メートル</t>
    <rPh sb="0" eb="2">
      <t>リッポウ</t>
    </rPh>
    <phoneticPr fontId="5"/>
  </si>
  <si>
    <t>立方　　　　　　　インチ</t>
    <rPh sb="0" eb="2">
      <t>リッポウ</t>
    </rPh>
    <phoneticPr fontId="5"/>
  </si>
  <si>
    <t>立方　　　　　　　フィート</t>
    <rPh sb="0" eb="2">
      <t>リッポウ</t>
    </rPh>
    <phoneticPr fontId="5"/>
  </si>
  <si>
    <t>立方　　　　　　　　　ヤード</t>
    <rPh sb="0" eb="2">
      <t>リッポウ</t>
    </rPh>
    <phoneticPr fontId="5"/>
  </si>
  <si>
    <t>センチ</t>
    <phoneticPr fontId="5"/>
  </si>
  <si>
    <t>パイント</t>
    <phoneticPr fontId="5"/>
  </si>
  <si>
    <t>ガロン</t>
    <phoneticPr fontId="5"/>
  </si>
  <si>
    <t>立方尺</t>
    <rPh sb="0" eb="2">
      <t>リッポウ</t>
    </rPh>
    <rPh sb="2" eb="3">
      <t>シャク</t>
    </rPh>
    <phoneticPr fontId="5"/>
  </si>
  <si>
    <t>升</t>
    <rPh sb="0" eb="1">
      <t>マス</t>
    </rPh>
    <phoneticPr fontId="5"/>
  </si>
  <si>
    <t>石</t>
    <rPh sb="0" eb="1">
      <t>イシ</t>
    </rPh>
    <phoneticPr fontId="5"/>
  </si>
  <si>
    <t>立方坪</t>
    <rPh sb="0" eb="2">
      <t>リッポウ</t>
    </rPh>
    <rPh sb="2" eb="3">
      <t>ツボ</t>
    </rPh>
    <phoneticPr fontId="5"/>
  </si>
  <si>
    <t>メートル</t>
    <phoneticPr fontId="5"/>
  </si>
  <si>
    <t>(リットル)</t>
    <phoneticPr fontId="5"/>
  </si>
  <si>
    <t>－</t>
    <phoneticPr fontId="5"/>
  </si>
  <si>
    <t>《重　　　量》</t>
    <rPh sb="1" eb="2">
      <t>ジュウ</t>
    </rPh>
    <rPh sb="5" eb="6">
      <t>リョウ</t>
    </rPh>
    <phoneticPr fontId="5"/>
  </si>
  <si>
    <t>グラム</t>
    <phoneticPr fontId="5"/>
  </si>
  <si>
    <t>キロ　　　　　　　グラム</t>
    <phoneticPr fontId="5"/>
  </si>
  <si>
    <t>トン</t>
    <phoneticPr fontId="5"/>
  </si>
  <si>
    <t>グレイン</t>
    <phoneticPr fontId="5"/>
  </si>
  <si>
    <t>オンス</t>
    <phoneticPr fontId="5"/>
  </si>
  <si>
    <t>ポンド</t>
    <phoneticPr fontId="5"/>
  </si>
  <si>
    <t>米トン</t>
    <rPh sb="0" eb="1">
      <t>コメ</t>
    </rPh>
    <phoneticPr fontId="5"/>
  </si>
  <si>
    <t>英トン</t>
    <rPh sb="0" eb="1">
      <t>エイ</t>
    </rPh>
    <phoneticPr fontId="5"/>
  </si>
  <si>
    <t>匁</t>
    <rPh sb="0" eb="1">
      <t>モンメ</t>
    </rPh>
    <phoneticPr fontId="5"/>
  </si>
  <si>
    <t>斤</t>
    <rPh sb="0" eb="1">
      <t>キン</t>
    </rPh>
    <phoneticPr fontId="5"/>
  </si>
  <si>
    <t>貫</t>
    <rPh sb="0" eb="1">
      <t>カン</t>
    </rPh>
    <phoneticPr fontId="5"/>
  </si>
  <si>
    <t>－</t>
    <phoneticPr fontId="5"/>
  </si>
  <si>
    <t>総　務　部</t>
    <rPh sb="0" eb="1">
      <t>フサ</t>
    </rPh>
    <rPh sb="2" eb="3">
      <t>ツトム</t>
    </rPh>
    <rPh sb="4" eb="5">
      <t>ブ</t>
    </rPh>
    <phoneticPr fontId="5"/>
  </si>
  <si>
    <t>総務課</t>
    <rPh sb="0" eb="3">
      <t>ソウムカ</t>
    </rPh>
    <phoneticPr fontId="5"/>
  </si>
  <si>
    <t>事業管理係</t>
    <rPh sb="0" eb="2">
      <t>ジギョウ</t>
    </rPh>
    <rPh sb="2" eb="4">
      <t>カンリ</t>
    </rPh>
    <rPh sb="4" eb="5">
      <t>カカリ</t>
    </rPh>
    <phoneticPr fontId="5"/>
  </si>
  <si>
    <t>総務係</t>
    <rPh sb="0" eb="2">
      <t>ソウム</t>
    </rPh>
    <rPh sb="2" eb="3">
      <t>カカリ</t>
    </rPh>
    <phoneticPr fontId="5"/>
  </si>
  <si>
    <t>部長</t>
    <rPh sb="0" eb="2">
      <t>ブチョウ</t>
    </rPh>
    <phoneticPr fontId="5"/>
  </si>
  <si>
    <t>次長</t>
    <rPh sb="0" eb="2">
      <t>ジチョウ</t>
    </rPh>
    <phoneticPr fontId="5"/>
  </si>
  <si>
    <t>人事課</t>
    <rPh sb="0" eb="3">
      <t>ジンジカ</t>
    </rPh>
    <phoneticPr fontId="5"/>
  </si>
  <si>
    <t>人事係</t>
    <rPh sb="0" eb="2">
      <t>ジンジ</t>
    </rPh>
    <rPh sb="2" eb="3">
      <t>カカリ</t>
    </rPh>
    <phoneticPr fontId="5"/>
  </si>
  <si>
    <t>契約検査課</t>
    <rPh sb="0" eb="2">
      <t>ケイヤク</t>
    </rPh>
    <rPh sb="2" eb="5">
      <t>ケンサカ</t>
    </rPh>
    <phoneticPr fontId="5"/>
  </si>
  <si>
    <t>税務課</t>
    <rPh sb="0" eb="2">
      <t>ゼイム</t>
    </rPh>
    <rPh sb="2" eb="3">
      <t>ソウムカ</t>
    </rPh>
    <phoneticPr fontId="5"/>
  </si>
  <si>
    <t>税制係</t>
    <rPh sb="0" eb="2">
      <t>ゼイセイ</t>
    </rPh>
    <rPh sb="2" eb="3">
      <t>カカリ</t>
    </rPh>
    <phoneticPr fontId="5"/>
  </si>
  <si>
    <t>市民税係</t>
    <rPh sb="0" eb="3">
      <t>シミンゼイ</t>
    </rPh>
    <rPh sb="3" eb="4">
      <t>カカリ</t>
    </rPh>
    <phoneticPr fontId="5"/>
  </si>
  <si>
    <t>家屋係</t>
    <rPh sb="0" eb="2">
      <t>カオク</t>
    </rPh>
    <rPh sb="2" eb="3">
      <t>カカリ</t>
    </rPh>
    <phoneticPr fontId="5"/>
  </si>
  <si>
    <t>土地係</t>
    <rPh sb="0" eb="2">
      <t>トチ</t>
    </rPh>
    <rPh sb="2" eb="3">
      <t>カカリ</t>
    </rPh>
    <phoneticPr fontId="5"/>
  </si>
  <si>
    <t>納税課</t>
    <rPh sb="0" eb="3">
      <t>ノウゼイカ</t>
    </rPh>
    <phoneticPr fontId="5"/>
  </si>
  <si>
    <t>納税一係</t>
    <rPh sb="0" eb="2">
      <t>ノウゼイ</t>
    </rPh>
    <rPh sb="2" eb="3">
      <t>イチ</t>
    </rPh>
    <rPh sb="3" eb="4">
      <t>カカリ</t>
    </rPh>
    <phoneticPr fontId="5"/>
  </si>
  <si>
    <t>納税二係</t>
    <rPh sb="0" eb="2">
      <t>ノウゼイ</t>
    </rPh>
    <rPh sb="2" eb="3">
      <t>ニ</t>
    </rPh>
    <rPh sb="3" eb="4">
      <t>カカリ</t>
    </rPh>
    <phoneticPr fontId="5"/>
  </si>
  <si>
    <t>管理係</t>
    <rPh sb="0" eb="2">
      <t>カンリ</t>
    </rPh>
    <rPh sb="2" eb="3">
      <t>カカリ</t>
    </rPh>
    <phoneticPr fontId="5"/>
  </si>
  <si>
    <t>企　画　部</t>
    <rPh sb="0" eb="1">
      <t>クワダ</t>
    </rPh>
    <rPh sb="2" eb="3">
      <t>ガ</t>
    </rPh>
    <rPh sb="4" eb="5">
      <t>ブ</t>
    </rPh>
    <phoneticPr fontId="5"/>
  </si>
  <si>
    <t>企画政策課</t>
    <rPh sb="0" eb="2">
      <t>キカク</t>
    </rPh>
    <rPh sb="2" eb="5">
      <t>セイサクカ</t>
    </rPh>
    <phoneticPr fontId="5"/>
  </si>
  <si>
    <t>企画政策係</t>
    <rPh sb="0" eb="2">
      <t>キカク</t>
    </rPh>
    <rPh sb="2" eb="4">
      <t>セイサク</t>
    </rPh>
    <rPh sb="4" eb="5">
      <t>カカリ</t>
    </rPh>
    <phoneticPr fontId="5"/>
  </si>
  <si>
    <t>統計係</t>
    <rPh sb="0" eb="2">
      <t>トウケイ</t>
    </rPh>
    <rPh sb="2" eb="3">
      <t>カカリ</t>
    </rPh>
    <phoneticPr fontId="5"/>
  </si>
  <si>
    <t>市民協働係</t>
    <rPh sb="0" eb="2">
      <t>シミン</t>
    </rPh>
    <rPh sb="2" eb="4">
      <t>キョウドウ</t>
    </rPh>
    <rPh sb="4" eb="5">
      <t>カカリ</t>
    </rPh>
    <phoneticPr fontId="5"/>
  </si>
  <si>
    <t>秘書広報課</t>
    <rPh sb="0" eb="2">
      <t>ヒショ</t>
    </rPh>
    <rPh sb="2" eb="4">
      <t>コウホウ</t>
    </rPh>
    <rPh sb="4" eb="5">
      <t>カ</t>
    </rPh>
    <phoneticPr fontId="5"/>
  </si>
  <si>
    <t>秘書係</t>
    <rPh sb="0" eb="2">
      <t>ヒショ</t>
    </rPh>
    <rPh sb="2" eb="3">
      <t>カカリ</t>
    </rPh>
    <phoneticPr fontId="5"/>
  </si>
  <si>
    <t>市政広報係</t>
    <rPh sb="0" eb="2">
      <t>シセイ</t>
    </rPh>
    <rPh sb="2" eb="4">
      <t>コウホウ</t>
    </rPh>
    <rPh sb="4" eb="5">
      <t>カカリ</t>
    </rPh>
    <phoneticPr fontId="5"/>
  </si>
  <si>
    <t>財政課</t>
    <rPh sb="0" eb="2">
      <t>ザイセイ</t>
    </rPh>
    <rPh sb="2" eb="3">
      <t>カ</t>
    </rPh>
    <phoneticPr fontId="5"/>
  </si>
  <si>
    <t>財政係</t>
    <rPh sb="0" eb="2">
      <t>ザイセイ</t>
    </rPh>
    <rPh sb="2" eb="3">
      <t>カカリ</t>
    </rPh>
    <phoneticPr fontId="5"/>
  </si>
  <si>
    <t>市民経済部</t>
    <rPh sb="0" eb="2">
      <t>シミン</t>
    </rPh>
    <rPh sb="2" eb="4">
      <t>ケイザイ</t>
    </rPh>
    <rPh sb="4" eb="5">
      <t>ブ</t>
    </rPh>
    <phoneticPr fontId="5"/>
  </si>
  <si>
    <t>環境対策課</t>
    <rPh sb="0" eb="2">
      <t>カンキョウ</t>
    </rPh>
    <rPh sb="2" eb="5">
      <t>タイサクカ</t>
    </rPh>
    <phoneticPr fontId="5"/>
  </si>
  <si>
    <t>清掃指導係</t>
    <rPh sb="0" eb="2">
      <t>セイソウ</t>
    </rPh>
    <rPh sb="2" eb="4">
      <t>シドウ</t>
    </rPh>
    <rPh sb="4" eb="5">
      <t>カカリ</t>
    </rPh>
    <phoneticPr fontId="5"/>
  </si>
  <si>
    <t>環境指導係</t>
    <rPh sb="0" eb="2">
      <t>カンキョウ</t>
    </rPh>
    <rPh sb="2" eb="4">
      <t>シドウ</t>
    </rPh>
    <rPh sb="4" eb="5">
      <t>カカリ</t>
    </rPh>
    <phoneticPr fontId="5"/>
  </si>
  <si>
    <t>市民課</t>
    <rPh sb="0" eb="3">
      <t>シミンカ</t>
    </rPh>
    <phoneticPr fontId="5"/>
  </si>
  <si>
    <t>記録係</t>
    <rPh sb="0" eb="2">
      <t>キロク</t>
    </rPh>
    <rPh sb="2" eb="3">
      <t>カカリ</t>
    </rPh>
    <phoneticPr fontId="5"/>
  </si>
  <si>
    <t>戸籍係</t>
    <rPh sb="0" eb="2">
      <t>コセキ</t>
    </rPh>
    <rPh sb="2" eb="3">
      <t>カカリ</t>
    </rPh>
    <phoneticPr fontId="5"/>
  </si>
  <si>
    <t>市民係</t>
    <rPh sb="0" eb="2">
      <t>シミン</t>
    </rPh>
    <rPh sb="2" eb="3">
      <t>カカリ</t>
    </rPh>
    <phoneticPr fontId="5"/>
  </si>
  <si>
    <t>年金係</t>
    <rPh sb="0" eb="2">
      <t>ネンキン</t>
    </rPh>
    <rPh sb="2" eb="3">
      <t>カカリ</t>
    </rPh>
    <phoneticPr fontId="5"/>
  </si>
  <si>
    <t>市長</t>
    <rPh sb="0" eb="2">
      <t>シチョウ</t>
    </rPh>
    <phoneticPr fontId="5"/>
  </si>
  <si>
    <t>副市長</t>
    <rPh sb="0" eb="3">
      <t>フクシチョウ</t>
    </rPh>
    <phoneticPr fontId="5"/>
  </si>
  <si>
    <t>福祉総務課</t>
    <rPh sb="0" eb="2">
      <t>フクシ</t>
    </rPh>
    <rPh sb="2" eb="5">
      <t>ソウムカ</t>
    </rPh>
    <phoneticPr fontId="5"/>
  </si>
  <si>
    <t>給付係</t>
    <rPh sb="0" eb="2">
      <t>キュウフ</t>
    </rPh>
    <rPh sb="2" eb="3">
      <t>カカリ</t>
    </rPh>
    <phoneticPr fontId="5"/>
  </si>
  <si>
    <t>自立支援係</t>
    <rPh sb="0" eb="2">
      <t>ジリツ</t>
    </rPh>
    <rPh sb="2" eb="4">
      <t>シエン</t>
    </rPh>
    <rPh sb="4" eb="5">
      <t>カカリ</t>
    </rPh>
    <phoneticPr fontId="5"/>
  </si>
  <si>
    <t>介護長寿課</t>
    <rPh sb="0" eb="2">
      <t>カイゴ</t>
    </rPh>
    <rPh sb="2" eb="5">
      <t>チョウジュカ</t>
    </rPh>
    <phoneticPr fontId="5"/>
  </si>
  <si>
    <t>認定給付係</t>
    <rPh sb="0" eb="2">
      <t>ニンテイ</t>
    </rPh>
    <rPh sb="2" eb="5">
      <t>キュウフカカリ</t>
    </rPh>
    <phoneticPr fontId="5"/>
  </si>
  <si>
    <t>長寿支援係</t>
    <rPh sb="0" eb="2">
      <t>チョウジュ</t>
    </rPh>
    <rPh sb="2" eb="4">
      <t>シエン</t>
    </rPh>
    <rPh sb="4" eb="5">
      <t>カカリ</t>
    </rPh>
    <phoneticPr fontId="5"/>
  </si>
  <si>
    <t>保険料係</t>
    <rPh sb="0" eb="3">
      <t>ホケンリョウ</t>
    </rPh>
    <rPh sb="3" eb="4">
      <t>カカ</t>
    </rPh>
    <phoneticPr fontId="5"/>
  </si>
  <si>
    <t>国民健康保険課</t>
    <rPh sb="0" eb="2">
      <t>コクミン</t>
    </rPh>
    <rPh sb="2" eb="4">
      <t>ケンコウ</t>
    </rPh>
    <rPh sb="4" eb="7">
      <t>ホケンカ</t>
    </rPh>
    <phoneticPr fontId="5"/>
  </si>
  <si>
    <t>庶務係</t>
    <rPh sb="0" eb="2">
      <t>ショム</t>
    </rPh>
    <rPh sb="2" eb="3">
      <t>カカリ</t>
    </rPh>
    <phoneticPr fontId="5"/>
  </si>
  <si>
    <t>給付係</t>
    <rPh sb="0" eb="3">
      <t>キュウフカカリ</t>
    </rPh>
    <phoneticPr fontId="5"/>
  </si>
  <si>
    <t>保険税係</t>
    <rPh sb="0" eb="3">
      <t>ホケンゼイ</t>
    </rPh>
    <rPh sb="3" eb="4">
      <t>カカリ</t>
    </rPh>
    <phoneticPr fontId="5"/>
  </si>
  <si>
    <t>健康増進課</t>
    <rPh sb="0" eb="2">
      <t>ケンコウ</t>
    </rPh>
    <rPh sb="2" eb="4">
      <t>ゾウシン</t>
    </rPh>
    <rPh sb="4" eb="5">
      <t>カ</t>
    </rPh>
    <phoneticPr fontId="5"/>
  </si>
  <si>
    <t>予防係</t>
    <rPh sb="0" eb="2">
      <t>ヨボウ</t>
    </rPh>
    <rPh sb="2" eb="3">
      <t>カカリ</t>
    </rPh>
    <phoneticPr fontId="5"/>
  </si>
  <si>
    <t>健康推進係</t>
    <rPh sb="0" eb="2">
      <t>ケンコウ</t>
    </rPh>
    <rPh sb="2" eb="4">
      <t>スイシン</t>
    </rPh>
    <rPh sb="4" eb="5">
      <t>カカリ</t>
    </rPh>
    <phoneticPr fontId="5"/>
  </si>
  <si>
    <t>すこやか親子係</t>
    <rPh sb="4" eb="6">
      <t>オヤコ</t>
    </rPh>
    <rPh sb="6" eb="7">
      <t>カカリ</t>
    </rPh>
    <phoneticPr fontId="5"/>
  </si>
  <si>
    <t>健診指導係</t>
    <rPh sb="0" eb="2">
      <t>ケンシン</t>
    </rPh>
    <rPh sb="2" eb="4">
      <t>シドウ</t>
    </rPh>
    <rPh sb="4" eb="5">
      <t>カカ</t>
    </rPh>
    <phoneticPr fontId="5"/>
  </si>
  <si>
    <t>建設部</t>
    <rPh sb="0" eb="3">
      <t>ケンセツブ</t>
    </rPh>
    <phoneticPr fontId="5"/>
  </si>
  <si>
    <t>都市計画課</t>
    <rPh sb="0" eb="2">
      <t>トシ</t>
    </rPh>
    <rPh sb="2" eb="5">
      <t>ケイカクカ</t>
    </rPh>
    <phoneticPr fontId="5"/>
  </si>
  <si>
    <t>工事係</t>
    <rPh sb="0" eb="2">
      <t>コウジ</t>
    </rPh>
    <rPh sb="2" eb="3">
      <t>カカリ</t>
    </rPh>
    <phoneticPr fontId="5"/>
  </si>
  <si>
    <t>建築課</t>
    <rPh sb="0" eb="3">
      <t>ケンチクカ</t>
    </rPh>
    <phoneticPr fontId="5"/>
  </si>
  <si>
    <t>指導係</t>
    <rPh sb="0" eb="2">
      <t>シドウ</t>
    </rPh>
    <rPh sb="2" eb="3">
      <t>カカリ</t>
    </rPh>
    <phoneticPr fontId="5"/>
  </si>
  <si>
    <t>施設係</t>
    <rPh sb="0" eb="2">
      <t>シセツ</t>
    </rPh>
    <rPh sb="2" eb="3">
      <t>カカリ</t>
    </rPh>
    <phoneticPr fontId="5"/>
  </si>
  <si>
    <t>用地課</t>
    <rPh sb="0" eb="3">
      <t>ヨウチカ</t>
    </rPh>
    <phoneticPr fontId="5"/>
  </si>
  <si>
    <t>計画係</t>
    <rPh sb="0" eb="2">
      <t>ケイカク</t>
    </rPh>
    <rPh sb="2" eb="3">
      <t>カカリ</t>
    </rPh>
    <phoneticPr fontId="5"/>
  </si>
  <si>
    <t>施設管理課</t>
    <rPh sb="0" eb="2">
      <t>シセツ</t>
    </rPh>
    <rPh sb="2" eb="4">
      <t>カンリ</t>
    </rPh>
    <rPh sb="4" eb="5">
      <t>カ</t>
    </rPh>
    <phoneticPr fontId="5"/>
  </si>
  <si>
    <t>基地政策部</t>
    <rPh sb="0" eb="2">
      <t>キチ</t>
    </rPh>
    <rPh sb="2" eb="5">
      <t>セイサクブ</t>
    </rPh>
    <phoneticPr fontId="5"/>
  </si>
  <si>
    <t>基地渉外課</t>
    <rPh sb="0" eb="2">
      <t>キチ</t>
    </rPh>
    <rPh sb="2" eb="4">
      <t>ショウガイ</t>
    </rPh>
    <rPh sb="4" eb="5">
      <t>カ</t>
    </rPh>
    <phoneticPr fontId="5"/>
  </si>
  <si>
    <t>基地渉外係</t>
    <rPh sb="0" eb="2">
      <t>キチ</t>
    </rPh>
    <rPh sb="2" eb="4">
      <t>ショウガイ</t>
    </rPh>
    <rPh sb="4" eb="5">
      <t>カカリ</t>
    </rPh>
    <phoneticPr fontId="5"/>
  </si>
  <si>
    <t>会計管理者</t>
    <rPh sb="0" eb="2">
      <t>カイケイ</t>
    </rPh>
    <rPh sb="2" eb="5">
      <t>カンリシャ</t>
    </rPh>
    <phoneticPr fontId="5"/>
  </si>
  <si>
    <t>会計課</t>
    <rPh sb="0" eb="3">
      <t>カイケイカ</t>
    </rPh>
    <phoneticPr fontId="5"/>
  </si>
  <si>
    <t>会計係</t>
    <rPh sb="0" eb="2">
      <t>カイケイ</t>
    </rPh>
    <rPh sb="2" eb="3">
      <t>カカリ</t>
    </rPh>
    <phoneticPr fontId="5"/>
  </si>
  <si>
    <t>予防課</t>
    <rPh sb="0" eb="3">
      <t>ヨボウカ</t>
    </rPh>
    <phoneticPr fontId="5"/>
  </si>
  <si>
    <t>消防長</t>
    <rPh sb="0" eb="2">
      <t>ショウボウチョウ</t>
    </rPh>
    <rPh sb="2" eb="3">
      <t>チョウ</t>
    </rPh>
    <phoneticPr fontId="5"/>
  </si>
  <si>
    <t>警防課</t>
    <rPh sb="0" eb="2">
      <t>ケイボウ</t>
    </rPh>
    <rPh sb="2" eb="3">
      <t>カ</t>
    </rPh>
    <phoneticPr fontId="5"/>
  </si>
  <si>
    <t>警防係</t>
    <rPh sb="0" eb="2">
      <t>ケイボウ</t>
    </rPh>
    <rPh sb="2" eb="3">
      <t>カカリ</t>
    </rPh>
    <phoneticPr fontId="5"/>
  </si>
  <si>
    <t>救急救助係</t>
    <rPh sb="0" eb="2">
      <t>キュウキュウ</t>
    </rPh>
    <rPh sb="2" eb="4">
      <t>キュウジョ</t>
    </rPh>
    <rPh sb="4" eb="5">
      <t>カカリ</t>
    </rPh>
    <phoneticPr fontId="5"/>
  </si>
  <si>
    <t>消防署</t>
    <rPh sb="0" eb="2">
      <t>ショウボウ</t>
    </rPh>
    <rPh sb="2" eb="3">
      <t>ショ</t>
    </rPh>
    <phoneticPr fontId="5"/>
  </si>
  <si>
    <t>警備第一係</t>
    <rPh sb="0" eb="2">
      <t>ケイビ</t>
    </rPh>
    <rPh sb="2" eb="4">
      <t>ダイイチ</t>
    </rPh>
    <rPh sb="4" eb="5">
      <t>カカリ</t>
    </rPh>
    <phoneticPr fontId="5"/>
  </si>
  <si>
    <t>警備第二係</t>
    <rPh sb="0" eb="2">
      <t>ケイビ</t>
    </rPh>
    <rPh sb="2" eb="3">
      <t>ダイイチ</t>
    </rPh>
    <rPh sb="3" eb="4">
      <t>ニ</t>
    </rPh>
    <rPh sb="4" eb="5">
      <t>カカリ</t>
    </rPh>
    <phoneticPr fontId="5"/>
  </si>
  <si>
    <t>警備第三係</t>
    <rPh sb="0" eb="2">
      <t>ケイビ</t>
    </rPh>
    <rPh sb="2" eb="3">
      <t>ダイイチ</t>
    </rPh>
    <rPh sb="3" eb="4">
      <t>3</t>
    </rPh>
    <rPh sb="4" eb="5">
      <t>カカリ</t>
    </rPh>
    <phoneticPr fontId="5"/>
  </si>
  <si>
    <t>救急第一係</t>
    <rPh sb="0" eb="2">
      <t>キュウキュウ</t>
    </rPh>
    <rPh sb="2" eb="3">
      <t>ダイニ</t>
    </rPh>
    <rPh sb="3" eb="4">
      <t>イチ</t>
    </rPh>
    <rPh sb="4" eb="5">
      <t>カカリ</t>
    </rPh>
    <phoneticPr fontId="5"/>
  </si>
  <si>
    <t>救急第二係</t>
    <rPh sb="0" eb="2">
      <t>キュウキュウ</t>
    </rPh>
    <rPh sb="2" eb="4">
      <t>ダイニ</t>
    </rPh>
    <rPh sb="4" eb="5">
      <t>カカリ</t>
    </rPh>
    <phoneticPr fontId="5"/>
  </si>
  <si>
    <t>救急第三係</t>
    <rPh sb="0" eb="2">
      <t>キュウキュウ</t>
    </rPh>
    <rPh sb="2" eb="3">
      <t>ダイニ</t>
    </rPh>
    <rPh sb="3" eb="4">
      <t>3</t>
    </rPh>
    <rPh sb="4" eb="5">
      <t>カカリ</t>
    </rPh>
    <phoneticPr fontId="5"/>
  </si>
  <si>
    <t>我如古出張所</t>
    <rPh sb="0" eb="3">
      <t>ガネコ</t>
    </rPh>
    <rPh sb="3" eb="5">
      <t>シュッチョウ</t>
    </rPh>
    <rPh sb="5" eb="6">
      <t>ジョ</t>
    </rPh>
    <phoneticPr fontId="5"/>
  </si>
  <si>
    <t>警備第二係</t>
    <rPh sb="0" eb="2">
      <t>ケイビ</t>
    </rPh>
    <rPh sb="2" eb="4">
      <t>ダイニ</t>
    </rPh>
    <rPh sb="4" eb="5">
      <t>カカリ</t>
    </rPh>
    <phoneticPr fontId="5"/>
  </si>
  <si>
    <t>真志喜出張所</t>
    <rPh sb="0" eb="3">
      <t>マシキ</t>
    </rPh>
    <rPh sb="3" eb="6">
      <t>シュッチョウジョ</t>
    </rPh>
    <phoneticPr fontId="5"/>
  </si>
  <si>
    <t>施設課</t>
    <rPh sb="0" eb="3">
      <t>シセツカ</t>
    </rPh>
    <phoneticPr fontId="5"/>
  </si>
  <si>
    <t>教育部</t>
    <rPh sb="0" eb="3">
      <t>キョウイクブ</t>
    </rPh>
    <phoneticPr fontId="5"/>
  </si>
  <si>
    <t>施設一係</t>
    <rPh sb="0" eb="2">
      <t>シセツ</t>
    </rPh>
    <rPh sb="2" eb="3">
      <t>イチ</t>
    </rPh>
    <rPh sb="3" eb="4">
      <t>カカリ</t>
    </rPh>
    <phoneticPr fontId="5"/>
  </si>
  <si>
    <t>施設二係</t>
    <rPh sb="0" eb="2">
      <t>シセツ</t>
    </rPh>
    <rPh sb="2" eb="3">
      <t>ニ</t>
    </rPh>
    <rPh sb="3" eb="4">
      <t>カカリ</t>
    </rPh>
    <phoneticPr fontId="5"/>
  </si>
  <si>
    <t>教育長</t>
    <rPh sb="0" eb="3">
      <t>キョウイクチョウ</t>
    </rPh>
    <phoneticPr fontId="5"/>
  </si>
  <si>
    <t>生涯学習課</t>
    <rPh sb="0" eb="2">
      <t>ショウガイ</t>
    </rPh>
    <rPh sb="2" eb="4">
      <t>ガクシュウ</t>
    </rPh>
    <rPh sb="4" eb="5">
      <t>カ</t>
    </rPh>
    <phoneticPr fontId="5"/>
  </si>
  <si>
    <t>社会教育係</t>
    <rPh sb="0" eb="2">
      <t>シャカイ</t>
    </rPh>
    <rPh sb="2" eb="4">
      <t>キョウイク</t>
    </rPh>
    <rPh sb="4" eb="5">
      <t>カカリ</t>
    </rPh>
    <phoneticPr fontId="5"/>
  </si>
  <si>
    <t>中央公民館</t>
    <rPh sb="0" eb="2">
      <t>チュウオウ</t>
    </rPh>
    <rPh sb="2" eb="4">
      <t>コウミン</t>
    </rPh>
    <rPh sb="4" eb="5">
      <t>カン</t>
    </rPh>
    <phoneticPr fontId="5"/>
  </si>
  <si>
    <t>公民館係</t>
    <rPh sb="0" eb="2">
      <t>コウミン</t>
    </rPh>
    <rPh sb="2" eb="3">
      <t>カン</t>
    </rPh>
    <rPh sb="3" eb="4">
      <t>カカリ</t>
    </rPh>
    <phoneticPr fontId="5"/>
  </si>
  <si>
    <t>文化課</t>
    <rPh sb="0" eb="2">
      <t>ブンカ</t>
    </rPh>
    <rPh sb="2" eb="3">
      <t>カ</t>
    </rPh>
    <phoneticPr fontId="5"/>
  </si>
  <si>
    <t>文化財保護係</t>
    <rPh sb="0" eb="3">
      <t>ブンカザイ</t>
    </rPh>
    <rPh sb="3" eb="5">
      <t>ホゴ</t>
    </rPh>
    <rPh sb="5" eb="6">
      <t>カカリ</t>
    </rPh>
    <phoneticPr fontId="5"/>
  </si>
  <si>
    <t>学芸係</t>
    <rPh sb="0" eb="2">
      <t>ガクゲイ</t>
    </rPh>
    <rPh sb="2" eb="3">
      <t>カカリ</t>
    </rPh>
    <phoneticPr fontId="5"/>
  </si>
  <si>
    <t>奉仕係</t>
    <rPh sb="0" eb="2">
      <t>ホウシ</t>
    </rPh>
    <rPh sb="2" eb="3">
      <t>カカリ</t>
    </rPh>
    <phoneticPr fontId="5"/>
  </si>
  <si>
    <t>指導部</t>
    <rPh sb="0" eb="3">
      <t>シドウブ</t>
    </rPh>
    <phoneticPr fontId="5"/>
  </si>
  <si>
    <t>指導課</t>
    <rPh sb="0" eb="2">
      <t>シドウ</t>
    </rPh>
    <rPh sb="2" eb="3">
      <t>カ</t>
    </rPh>
    <phoneticPr fontId="5"/>
  </si>
  <si>
    <t>学務課</t>
    <rPh sb="0" eb="2">
      <t>ガクム</t>
    </rPh>
    <rPh sb="2" eb="3">
      <t>カ</t>
    </rPh>
    <phoneticPr fontId="5"/>
  </si>
  <si>
    <t>学務係</t>
    <rPh sb="0" eb="2">
      <t>ガクム</t>
    </rPh>
    <rPh sb="2" eb="3">
      <t>カカリ</t>
    </rPh>
    <phoneticPr fontId="5"/>
  </si>
  <si>
    <t>研修係</t>
    <rPh sb="0" eb="2">
      <t>ケンシュウ</t>
    </rPh>
    <rPh sb="2" eb="3">
      <t>カカリ</t>
    </rPh>
    <phoneticPr fontId="5"/>
  </si>
  <si>
    <t>支援係</t>
    <rPh sb="0" eb="2">
      <t>シエン</t>
    </rPh>
    <rPh sb="2" eb="3">
      <t>カカリ</t>
    </rPh>
    <phoneticPr fontId="5"/>
  </si>
  <si>
    <t>幼稚園</t>
    <rPh sb="0" eb="3">
      <t>ヨウチエン</t>
    </rPh>
    <phoneticPr fontId="5"/>
  </si>
  <si>
    <t>小学校</t>
    <rPh sb="0" eb="3">
      <t>ショウガッコウ</t>
    </rPh>
    <phoneticPr fontId="5"/>
  </si>
  <si>
    <t>中学校</t>
    <rPh sb="0" eb="3">
      <t>チュウガッコウ</t>
    </rPh>
    <phoneticPr fontId="5"/>
  </si>
  <si>
    <t>学校給食センター</t>
    <rPh sb="0" eb="2">
      <t>ガッコウ</t>
    </rPh>
    <rPh sb="2" eb="4">
      <t>キュウショク</t>
    </rPh>
    <phoneticPr fontId="5"/>
  </si>
  <si>
    <t>市議会事務局</t>
    <rPh sb="0" eb="1">
      <t>シ</t>
    </rPh>
    <rPh sb="1" eb="3">
      <t>ギカイ</t>
    </rPh>
    <rPh sb="3" eb="6">
      <t>ジムキョク</t>
    </rPh>
    <phoneticPr fontId="5"/>
  </si>
  <si>
    <t>議事係</t>
    <rPh sb="0" eb="2">
      <t>ギジ</t>
    </rPh>
    <rPh sb="2" eb="3">
      <t>カカリ</t>
    </rPh>
    <phoneticPr fontId="5"/>
  </si>
  <si>
    <t>局長</t>
    <rPh sb="0" eb="2">
      <t>キョクチョウ</t>
    </rPh>
    <phoneticPr fontId="5"/>
  </si>
  <si>
    <t>定数</t>
    <rPh sb="0" eb="2">
      <t>テイスウ</t>
    </rPh>
    <phoneticPr fontId="5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</si>
  <si>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5"/>
  </si>
  <si>
    <t>議会事務局</t>
    <rPh sb="0" eb="2">
      <t>ギカイ</t>
    </rPh>
    <rPh sb="2" eb="5">
      <t>ジムキョク</t>
    </rPh>
    <phoneticPr fontId="5"/>
  </si>
  <si>
    <t>選管事務局</t>
    <rPh sb="0" eb="1">
      <t>センキョ</t>
    </rPh>
    <rPh sb="1" eb="2">
      <t>カンリ</t>
    </rPh>
    <rPh sb="2" eb="5">
      <t>ジムキョク</t>
    </rPh>
    <phoneticPr fontId="5"/>
  </si>
  <si>
    <t>監査委員事務局</t>
    <rPh sb="0" eb="2">
      <t>カンサ</t>
    </rPh>
    <rPh sb="2" eb="4">
      <t>イイン</t>
    </rPh>
    <rPh sb="4" eb="7">
      <t>ジムキョク</t>
    </rPh>
    <phoneticPr fontId="5"/>
  </si>
  <si>
    <t>固定資産評価審査委員会</t>
    <rPh sb="0" eb="4">
      <t>コテイシサン</t>
    </rPh>
    <rPh sb="4" eb="6">
      <t>ヒョウカ</t>
    </rPh>
    <rPh sb="6" eb="8">
      <t>シンサ</t>
    </rPh>
    <rPh sb="8" eb="11">
      <t>イインカイ</t>
    </rPh>
    <phoneticPr fontId="5"/>
  </si>
  <si>
    <t>消防本部</t>
    <rPh sb="0" eb="2">
      <t>ショウボウ</t>
    </rPh>
    <rPh sb="2" eb="3">
      <t>ホン</t>
    </rPh>
    <rPh sb="3" eb="4">
      <t>ブ</t>
    </rPh>
    <phoneticPr fontId="5"/>
  </si>
  <si>
    <t>土地開発公社</t>
    <rPh sb="0" eb="2">
      <t>トチ</t>
    </rPh>
    <rPh sb="2" eb="4">
      <t>カイハツ</t>
    </rPh>
    <rPh sb="4" eb="6">
      <t>コウシャ</t>
    </rPh>
    <phoneticPr fontId="5"/>
  </si>
  <si>
    <t>業務係</t>
    <rPh sb="0" eb="2">
      <t>ギョウム</t>
    </rPh>
    <rPh sb="2" eb="3">
      <t>ガカリ</t>
    </rPh>
    <phoneticPr fontId="5"/>
  </si>
  <si>
    <t>消防定数外</t>
    <rPh sb="0" eb="2">
      <t>ショウボウ</t>
    </rPh>
    <rPh sb="2" eb="5">
      <t>テイスウガイ</t>
    </rPh>
    <phoneticPr fontId="5"/>
  </si>
  <si>
    <t>（事務局長及び総務課長兼務）</t>
    <rPh sb="1" eb="4">
      <t>ジムキョク</t>
    </rPh>
    <rPh sb="4" eb="5">
      <t>カチョウ</t>
    </rPh>
    <rPh sb="5" eb="6">
      <t>オヨ</t>
    </rPh>
    <rPh sb="7" eb="9">
      <t>ソウム</t>
    </rPh>
    <rPh sb="9" eb="11">
      <t>カチョウ</t>
    </rPh>
    <rPh sb="11" eb="13">
      <t>ケンム</t>
    </rPh>
    <phoneticPr fontId="5"/>
  </si>
  <si>
    <t>※用地課が兼任</t>
    <rPh sb="1" eb="4">
      <t>ヨウチカ</t>
    </rPh>
    <rPh sb="5" eb="7">
      <t>ケンニン</t>
    </rPh>
    <phoneticPr fontId="5"/>
  </si>
  <si>
    <t>市民・安全係</t>
    <rPh sb="0" eb="2">
      <t>シミン</t>
    </rPh>
    <rPh sb="3" eb="5">
      <t>アンゼン</t>
    </rPh>
    <rPh sb="5" eb="6">
      <t>カカリ</t>
    </rPh>
    <phoneticPr fontId="5"/>
  </si>
  <si>
    <t>健康推進部</t>
    <rPh sb="0" eb="2">
      <t>ケンコウ</t>
    </rPh>
    <rPh sb="2" eb="4">
      <t>スイシン</t>
    </rPh>
    <rPh sb="4" eb="5">
      <t>ブ</t>
    </rPh>
    <phoneticPr fontId="5"/>
  </si>
  <si>
    <t>都市計画係</t>
    <rPh sb="0" eb="2">
      <t>トシ</t>
    </rPh>
    <rPh sb="2" eb="4">
      <t>ケイカク</t>
    </rPh>
    <rPh sb="4" eb="5">
      <t>ガカリ</t>
    </rPh>
    <phoneticPr fontId="5"/>
  </si>
  <si>
    <t>市街地整備課</t>
    <rPh sb="0" eb="3">
      <t>シガイチ</t>
    </rPh>
    <rPh sb="3" eb="5">
      <t>セイビ</t>
    </rPh>
    <rPh sb="5" eb="6">
      <t>カ</t>
    </rPh>
    <phoneticPr fontId="5"/>
  </si>
  <si>
    <t>まち未来課</t>
    <rPh sb="2" eb="4">
      <t>ミライ</t>
    </rPh>
    <rPh sb="4" eb="5">
      <t>カ</t>
    </rPh>
    <phoneticPr fontId="5"/>
  </si>
  <si>
    <t>次長級</t>
    <rPh sb="0" eb="2">
      <t>ジチョウ</t>
    </rPh>
    <rPh sb="2" eb="3">
      <t>キュウ</t>
    </rPh>
    <phoneticPr fontId="5"/>
  </si>
  <si>
    <t>助成係</t>
    <rPh sb="0" eb="2">
      <t>ジョセイ</t>
    </rPh>
    <rPh sb="2" eb="3">
      <t>カカリ</t>
    </rPh>
    <phoneticPr fontId="5"/>
  </si>
  <si>
    <t>はごろも幼稚園</t>
    <rPh sb="4" eb="7">
      <t>ヨウチエン</t>
    </rPh>
    <phoneticPr fontId="5"/>
  </si>
  <si>
    <t>はごろも小学校</t>
    <rPh sb="4" eb="7">
      <t>ショウガッコウ</t>
    </rPh>
    <phoneticPr fontId="5"/>
  </si>
  <si>
    <t>産業政策課</t>
    <rPh sb="0" eb="2">
      <t>サンギョウ</t>
    </rPh>
    <rPh sb="2" eb="4">
      <t>セイサク</t>
    </rPh>
    <rPh sb="4" eb="5">
      <t>カ</t>
    </rPh>
    <phoneticPr fontId="5"/>
  </si>
  <si>
    <t>換地係</t>
    <rPh sb="0" eb="2">
      <t>カンチ</t>
    </rPh>
    <rPh sb="2" eb="3">
      <t>カカリ</t>
    </rPh>
    <phoneticPr fontId="5"/>
  </si>
  <si>
    <t>滞納整理係</t>
    <rPh sb="0" eb="2">
      <t>タイノウ</t>
    </rPh>
    <rPh sb="2" eb="4">
      <t>セイリ</t>
    </rPh>
    <rPh sb="4" eb="5">
      <t>カカリ</t>
    </rPh>
    <phoneticPr fontId="5"/>
  </si>
  <si>
    <t>８９７－６７６７</t>
  </si>
  <si>
    <t>指令センター</t>
    <rPh sb="0" eb="2">
      <t>シレイ</t>
    </rPh>
    <phoneticPr fontId="5"/>
  </si>
  <si>
    <t>市長部局出向</t>
    <rPh sb="0" eb="2">
      <t>シチョウ</t>
    </rPh>
    <rPh sb="2" eb="4">
      <t>ブキョク</t>
    </rPh>
    <rPh sb="4" eb="6">
      <t>シュッコウ</t>
    </rPh>
    <phoneticPr fontId="5"/>
  </si>
  <si>
    <t>行政改革推進班</t>
    <rPh sb="0" eb="2">
      <t>ギョウセイ</t>
    </rPh>
    <rPh sb="2" eb="4">
      <t>カイカク</t>
    </rPh>
    <rPh sb="4" eb="6">
      <t>スイシン</t>
    </rPh>
    <rPh sb="6" eb="7">
      <t>ハン</t>
    </rPh>
    <phoneticPr fontId="5"/>
  </si>
  <si>
    <t>上下水道事業管理者</t>
    <rPh sb="0" eb="2">
      <t>ジョウゲ</t>
    </rPh>
    <rPh sb="2" eb="4">
      <t>スイドウ</t>
    </rPh>
    <rPh sb="4" eb="6">
      <t>ジギョウ</t>
    </rPh>
    <rPh sb="6" eb="9">
      <t>カンリシャ</t>
    </rPh>
    <phoneticPr fontId="5"/>
  </si>
  <si>
    <t>上下水道局</t>
    <rPh sb="0" eb="2">
      <t>ジョウゲ</t>
    </rPh>
    <rPh sb="2" eb="5">
      <t>スイドウキョク</t>
    </rPh>
    <phoneticPr fontId="5"/>
  </si>
  <si>
    <t>業務サービス課</t>
    <rPh sb="0" eb="2">
      <t>ギョウム</t>
    </rPh>
    <rPh sb="6" eb="7">
      <t>カ</t>
    </rPh>
    <phoneticPr fontId="5"/>
  </si>
  <si>
    <t>生活支援係</t>
    <rPh sb="0" eb="2">
      <t>セイカツ</t>
    </rPh>
    <rPh sb="2" eb="4">
      <t>シエン</t>
    </rPh>
    <rPh sb="4" eb="5">
      <t>カカリ</t>
    </rPh>
    <phoneticPr fontId="5"/>
  </si>
  <si>
    <t>経理係</t>
    <rPh sb="0" eb="2">
      <t>ケイリ</t>
    </rPh>
    <rPh sb="2" eb="3">
      <t>カカリ</t>
    </rPh>
    <phoneticPr fontId="5"/>
  </si>
  <si>
    <t>業務管理係</t>
    <rPh sb="0" eb="2">
      <t>ギョウム</t>
    </rPh>
    <rPh sb="2" eb="4">
      <t>カンリ</t>
    </rPh>
    <rPh sb="4" eb="5">
      <t>カカリ</t>
    </rPh>
    <phoneticPr fontId="5"/>
  </si>
  <si>
    <t>水道施設課</t>
    <rPh sb="0" eb="2">
      <t>スイドウ</t>
    </rPh>
    <rPh sb="2" eb="5">
      <t>シセツカ</t>
    </rPh>
    <phoneticPr fontId="5"/>
  </si>
  <si>
    <t>商工振興係</t>
    <rPh sb="0" eb="2">
      <t>ショウコウ</t>
    </rPh>
    <rPh sb="2" eb="4">
      <t>シンコウ</t>
    </rPh>
    <rPh sb="4" eb="5">
      <t>カカリ</t>
    </rPh>
    <phoneticPr fontId="5"/>
  </si>
  <si>
    <t>こども育成係</t>
    <rPh sb="3" eb="5">
      <t>イクセイ</t>
    </rPh>
    <rPh sb="5" eb="6">
      <t>ガカリ</t>
    </rPh>
    <phoneticPr fontId="5"/>
  </si>
  <si>
    <t>保護三係</t>
    <rPh sb="0" eb="2">
      <t>ホゴ</t>
    </rPh>
    <rPh sb="2" eb="3">
      <t>サン</t>
    </rPh>
    <rPh sb="3" eb="4">
      <t>カカリ</t>
    </rPh>
    <phoneticPr fontId="5"/>
  </si>
  <si>
    <t>後期高齢者医療係</t>
    <rPh sb="0" eb="2">
      <t>コウキ</t>
    </rPh>
    <rPh sb="2" eb="5">
      <t>コウレイシャ</t>
    </rPh>
    <rPh sb="5" eb="7">
      <t>イリョウ</t>
    </rPh>
    <rPh sb="7" eb="8">
      <t>カカリ</t>
    </rPh>
    <phoneticPr fontId="5"/>
  </si>
  <si>
    <t>定数外職員</t>
    <rPh sb="0" eb="3">
      <t>テイスウガイ</t>
    </rPh>
    <rPh sb="3" eb="5">
      <t>ショクイン</t>
    </rPh>
    <phoneticPr fontId="5"/>
  </si>
  <si>
    <t>上下水道局</t>
    <rPh sb="0" eb="4">
      <t>ジョウゲスイドウ</t>
    </rPh>
    <rPh sb="4" eb="5">
      <t>キョク</t>
    </rPh>
    <phoneticPr fontId="5"/>
  </si>
  <si>
    <t>総務企画課</t>
    <rPh sb="0" eb="2">
      <t>ソウム</t>
    </rPh>
    <rPh sb="2" eb="5">
      <t>キカクカ</t>
    </rPh>
    <phoneticPr fontId="5"/>
  </si>
  <si>
    <t>企画係</t>
    <rPh sb="0" eb="2">
      <t>キカク</t>
    </rPh>
    <rPh sb="2" eb="3">
      <t>カカリ</t>
    </rPh>
    <phoneticPr fontId="5"/>
  </si>
  <si>
    <t>水道管理係</t>
    <rPh sb="0" eb="2">
      <t>スイドウ</t>
    </rPh>
    <rPh sb="2" eb="4">
      <t>カンリ</t>
    </rPh>
    <rPh sb="4" eb="5">
      <t>カカリ</t>
    </rPh>
    <phoneticPr fontId="5"/>
  </si>
  <si>
    <t>水道整備係</t>
    <rPh sb="0" eb="2">
      <t>スイドウ</t>
    </rPh>
    <rPh sb="2" eb="4">
      <t>セイビ</t>
    </rPh>
    <rPh sb="4" eb="5">
      <t>カカリ</t>
    </rPh>
    <phoneticPr fontId="5"/>
  </si>
  <si>
    <t>下水道施設課</t>
    <rPh sb="0" eb="1">
      <t>ゲ</t>
    </rPh>
    <rPh sb="1" eb="3">
      <t>スイドウ</t>
    </rPh>
    <rPh sb="3" eb="6">
      <t>シセツカ</t>
    </rPh>
    <phoneticPr fontId="5"/>
  </si>
  <si>
    <t>下水道管理係</t>
    <rPh sb="0" eb="1">
      <t>シタ</t>
    </rPh>
    <rPh sb="1" eb="3">
      <t>スイドウ</t>
    </rPh>
    <rPh sb="3" eb="5">
      <t>カンリ</t>
    </rPh>
    <rPh sb="5" eb="6">
      <t>カカリ</t>
    </rPh>
    <phoneticPr fontId="5"/>
  </si>
  <si>
    <t>下水道整備係</t>
    <rPh sb="0" eb="1">
      <t>シタ</t>
    </rPh>
    <rPh sb="1" eb="3">
      <t>スイドウ</t>
    </rPh>
    <rPh sb="3" eb="5">
      <t>セイビ</t>
    </rPh>
    <rPh sb="5" eb="6">
      <t>カカリ</t>
    </rPh>
    <phoneticPr fontId="5"/>
  </si>
  <si>
    <t>文化財整備係</t>
    <rPh sb="0" eb="3">
      <t>ブンカザイ</t>
    </rPh>
    <rPh sb="3" eb="5">
      <t>セイビ</t>
    </rPh>
    <rPh sb="5" eb="6">
      <t>カカ</t>
    </rPh>
    <phoneticPr fontId="5"/>
  </si>
  <si>
    <t>真志喜４－２－１</t>
  </si>
  <si>
    <t>８９７－２７５１</t>
  </si>
  <si>
    <t>◎宜野湾市自治会長名簿</t>
  </si>
  <si>
    <t>　野嵩二丁目21番1号</t>
  </si>
  <si>
    <t>　野嵩三丁目16番2号</t>
  </si>
  <si>
    <t>　野嵩四丁目18番1号</t>
  </si>
  <si>
    <t>　普天間一丁目19番1号</t>
  </si>
  <si>
    <t>　普天間一丁目4番1号</t>
  </si>
  <si>
    <t>　普天間二丁目10番1号</t>
  </si>
  <si>
    <t>　喜友名二丁目16番7号</t>
  </si>
  <si>
    <t>　伊佐四丁目1番11号</t>
  </si>
  <si>
    <t>　大山六丁目34番1号</t>
  </si>
  <si>
    <t>　真志喜一丁目4番10号</t>
  </si>
  <si>
    <t>　大謝名五丁目10番1号</t>
  </si>
  <si>
    <t>　嘉数三丁目2番22号</t>
  </si>
  <si>
    <t>　真栄原三丁目5番13号</t>
  </si>
  <si>
    <t>　我如古一丁目36番12号</t>
  </si>
  <si>
    <t>　長田三丁目28番1号</t>
  </si>
  <si>
    <t>　宜野湾一丁目22番24号</t>
  </si>
  <si>
    <t>　愛知二丁目6番1号</t>
  </si>
  <si>
    <t>　大謝名五丁目23番1号</t>
  </si>
  <si>
    <t>　嘉数四丁目24番11号</t>
  </si>
  <si>
    <t>　大謝名二丁目26番7号</t>
  </si>
  <si>
    <t>名　　　　　称</t>
  </si>
  <si>
    <t>所　　在　　地</t>
  </si>
  <si>
    <t>電　　　話</t>
  </si>
  <si>
    <t>◎</t>
  </si>
  <si>
    <t>市　の　施　設</t>
  </si>
  <si>
    <t>《行政機関》</t>
  </si>
  <si>
    <t>市役所</t>
  </si>
  <si>
    <t>野嵩１－１－１</t>
  </si>
  <si>
    <t>８９３－４４１１</t>
  </si>
  <si>
    <t>消防本部</t>
  </si>
  <si>
    <t>字野嵩６７７</t>
  </si>
  <si>
    <t>８９２－２２９９</t>
  </si>
  <si>
    <t>我如古３－２－１</t>
  </si>
  <si>
    <t>８９７－１２１０</t>
  </si>
  <si>
    <t>真志喜３－２５－３</t>
  </si>
  <si>
    <t>８９０－４３９９</t>
  </si>
  <si>
    <t>教育委員会</t>
  </si>
  <si>
    <t>字野嵩７３０</t>
  </si>
  <si>
    <t>８９２－８２８０</t>
  </si>
  <si>
    <t>上下水道局</t>
  </si>
  <si>
    <t>８９２－３３５１</t>
  </si>
  <si>
    <t>《教育・文化施設》</t>
  </si>
  <si>
    <t>市民図書館</t>
  </si>
  <si>
    <t>我如古３－４－１０</t>
  </si>
  <si>
    <t>８９７－４６４６</t>
  </si>
  <si>
    <t>市立博物館</t>
  </si>
  <si>
    <t>真志喜１－２５－１</t>
  </si>
  <si>
    <t>８７０－９３１７</t>
  </si>
  <si>
    <t>市民会館</t>
  </si>
  <si>
    <t>野嵩１－１－２</t>
  </si>
  <si>
    <t>８９３－４４３３</t>
  </si>
  <si>
    <t>中央公民館</t>
  </si>
  <si>
    <t>８９３－４４３６</t>
  </si>
  <si>
    <t>赤道１－５－１７</t>
  </si>
  <si>
    <t>８９３－６０７７</t>
  </si>
  <si>
    <t>《幼稚園》</t>
  </si>
  <si>
    <t>普天間幼稚園</t>
  </si>
  <si>
    <t>普天間１－１０－１</t>
  </si>
  <si>
    <t>８９２－２６６５</t>
  </si>
  <si>
    <t>新城２－８－１９</t>
  </si>
  <si>
    <t>大山５－１６－１</t>
  </si>
  <si>
    <t>大謝名幼稚園</t>
  </si>
  <si>
    <t>大謝名５－１２－１</t>
  </si>
  <si>
    <t>８９７－４１５４</t>
  </si>
  <si>
    <t>真栄原１－１３－１</t>
  </si>
  <si>
    <t>志真志幼稚園</t>
  </si>
  <si>
    <t>宜野湾３－５－１</t>
  </si>
  <si>
    <t>８９２－１５０１</t>
  </si>
  <si>
    <t>宜野湾幼稚園</t>
  </si>
  <si>
    <t>神山１－１－１</t>
  </si>
  <si>
    <t>８９２－５２６３</t>
  </si>
  <si>
    <t>長田幼稚園</t>
  </si>
  <si>
    <t>長田３－１９－１</t>
  </si>
  <si>
    <t>８９２－２４１１</t>
  </si>
  <si>
    <t>大山６－２３－１</t>
  </si>
  <si>
    <t>９４２－２０５０</t>
  </si>
  <si>
    <t>《小学校》</t>
  </si>
  <si>
    <t>普天間小学校</t>
  </si>
  <si>
    <t>８９２－３３５９</t>
  </si>
  <si>
    <t>普天間第二小学校</t>
  </si>
  <si>
    <t>８９２－２４２４</t>
  </si>
  <si>
    <t>大山小学校</t>
  </si>
  <si>
    <t>８９７－２１７４</t>
  </si>
  <si>
    <t>大謝名小学校</t>
  </si>
  <si>
    <t>８９７－２１００</t>
  </si>
  <si>
    <t>嘉数小学校</t>
  </si>
  <si>
    <t>８９８－２６３０</t>
  </si>
  <si>
    <t>志真志小学校</t>
  </si>
  <si>
    <t>８９２－１５０２</t>
  </si>
  <si>
    <t>宜野湾小学校</t>
  </si>
  <si>
    <t>８９２－３００６</t>
  </si>
  <si>
    <t>長田小学校</t>
  </si>
  <si>
    <t>８９２－１１７７</t>
  </si>
  <si>
    <t>はごろも小学校</t>
  </si>
  <si>
    <t>９４２－２０４０</t>
  </si>
  <si>
    <t>《中学校》</t>
  </si>
  <si>
    <t>普天間中学校</t>
  </si>
  <si>
    <t>新城２－４１－１</t>
  </si>
  <si>
    <t>８９２－３３２８</t>
  </si>
  <si>
    <t>真志喜中学校</t>
  </si>
  <si>
    <t>真志喜３－１９－１</t>
  </si>
  <si>
    <t>８９７－３６５１</t>
  </si>
  <si>
    <t>嘉数中学校</t>
  </si>
  <si>
    <t>字我如古４２３</t>
  </si>
  <si>
    <t>８９８－２６４２</t>
  </si>
  <si>
    <t>宜野湾中学校</t>
  </si>
  <si>
    <t>赤道１－１５－１</t>
  </si>
  <si>
    <t>８９３－１３９７</t>
  </si>
  <si>
    <t>《給食センター》</t>
  </si>
  <si>
    <t>志真志３－１６－１</t>
  </si>
  <si>
    <t>８９８－４５４１</t>
  </si>
  <si>
    <t>大山６－３０－１</t>
  </si>
  <si>
    <t>８９７－８５６０</t>
  </si>
  <si>
    <t>《児童センター》</t>
  </si>
  <si>
    <t>赤道児童センター</t>
  </si>
  <si>
    <t>赤道１－５－１６</t>
  </si>
  <si>
    <t>８９２－３３９７</t>
  </si>
  <si>
    <t>新城児童センター</t>
  </si>
  <si>
    <t>新城２－４－１１</t>
  </si>
  <si>
    <t>８９２－８８８８</t>
  </si>
  <si>
    <t>大山児童センター</t>
  </si>
  <si>
    <t>大山４－１４－３</t>
  </si>
  <si>
    <t>８９０－００１５</t>
  </si>
  <si>
    <t>大謝名児童センター</t>
  </si>
  <si>
    <t>８９７－４１１７</t>
  </si>
  <si>
    <t>我如古児童センター</t>
  </si>
  <si>
    <t>我如古２－５－１</t>
  </si>
  <si>
    <t>長田児童館</t>
  </si>
  <si>
    <t>長田３－２８－１</t>
  </si>
  <si>
    <t>８９２－３３３０</t>
  </si>
  <si>
    <t>《保育所》</t>
  </si>
  <si>
    <t>宜野湾３－１３－１０</t>
  </si>
  <si>
    <t>８９２－５３６５</t>
  </si>
  <si>
    <t>《体育施設・その他》</t>
  </si>
  <si>
    <t>真志喜３－２５－１</t>
  </si>
  <si>
    <t>市立体育館</t>
  </si>
  <si>
    <t>宜野湾トロピカルビーチ</t>
  </si>
  <si>
    <t>８９７－２７５９</t>
  </si>
  <si>
    <t>８９０－０８８１</t>
  </si>
  <si>
    <t>志真志１－１５－２２</t>
  </si>
  <si>
    <t>８９６－１２１５</t>
  </si>
  <si>
    <t>志真志１－１５－２２－２</t>
  </si>
  <si>
    <t>８９６－１６１６</t>
  </si>
  <si>
    <t>９４２－８４１５</t>
  </si>
  <si>
    <t>シルバー人材育成センター</t>
  </si>
  <si>
    <t>８９３－６８２８</t>
  </si>
  <si>
    <t>《社会福祉関係》</t>
  </si>
  <si>
    <t>保健相談センター</t>
  </si>
  <si>
    <t>真栄原１－１３－１５</t>
  </si>
  <si>
    <t>８９８－５５８３</t>
  </si>
  <si>
    <t>８９３－６４００</t>
  </si>
  <si>
    <t>伊佐４－３－１７</t>
  </si>
  <si>
    <t>８９０－７１３１</t>
  </si>
  <si>
    <t>高　等　学　校　・　大　学</t>
  </si>
  <si>
    <t>普天間高等学校</t>
  </si>
  <si>
    <t>普天間１－２４－１</t>
  </si>
  <si>
    <t>８９２－３３５４</t>
  </si>
  <si>
    <t>中部商業高等学校</t>
  </si>
  <si>
    <t>我如古２－２－１</t>
  </si>
  <si>
    <t>８９８－４８８８</t>
  </si>
  <si>
    <t>宜野湾高等学校</t>
  </si>
  <si>
    <t>真志喜２－２５－１</t>
  </si>
  <si>
    <t>８９７－１０２０</t>
  </si>
  <si>
    <t>沖縄国際大学</t>
  </si>
  <si>
    <t>宜野湾２－６－１</t>
  </si>
  <si>
    <t>８９２－１１１１</t>
  </si>
  <si>
    <t>県　の　出　先　機　関</t>
  </si>
  <si>
    <t>８９８－６２４９</t>
  </si>
  <si>
    <t>宜野湾警察署</t>
  </si>
  <si>
    <t>８９８－０１１０</t>
  </si>
  <si>
    <t>下水道管理事務所</t>
  </si>
  <si>
    <t>伊佐３－１２－１</t>
  </si>
  <si>
    <t>８９８－５９８８</t>
  </si>
  <si>
    <t>８９９－２８０１</t>
  </si>
  <si>
    <t>宜野湾港マリーナ</t>
  </si>
  <si>
    <t>真志喜４－４－１</t>
  </si>
  <si>
    <t>８９７－７０１７</t>
  </si>
  <si>
    <t>国　の　出　先　機　関</t>
  </si>
  <si>
    <t>那覇地方法務局　宜野湾出張所</t>
  </si>
  <si>
    <t>伊佐４－１－２０</t>
  </si>
  <si>
    <t>８９８－５４５４</t>
  </si>
  <si>
    <t>国立病院機構沖縄病院</t>
  </si>
  <si>
    <t>我如古３－２０－１４</t>
  </si>
  <si>
    <t>８９８－２１２１</t>
  </si>
  <si>
    <t>そ　の　他　施　設</t>
  </si>
  <si>
    <t>宜野湾市土地開発公社</t>
  </si>
  <si>
    <t>８９２－２１１２</t>
  </si>
  <si>
    <t>宜野湾市社会福祉センター</t>
  </si>
  <si>
    <t>赤道２－７－１</t>
  </si>
  <si>
    <t>８９２－６５２５</t>
  </si>
  <si>
    <t>宜野湾コンベンションセンター</t>
  </si>
  <si>
    <t>真志喜４－３－１</t>
  </si>
  <si>
    <t>８９８－３０００</t>
  </si>
  <si>
    <t>伊佐４－９－６</t>
  </si>
  <si>
    <t>８９８－５５８２</t>
  </si>
  <si>
    <t>愛知２－３－１２</t>
  </si>
  <si>
    <t>０５７０－９４３－１６３</t>
  </si>
  <si>
    <t>普天間郵便局</t>
  </si>
  <si>
    <t>普天間２－５－５</t>
  </si>
  <si>
    <t>８９２－３６６３</t>
  </si>
  <si>
    <t>真栄原郵便局</t>
  </si>
  <si>
    <t>８９７－６１４１</t>
  </si>
  <si>
    <t>８９７－１２３０</t>
  </si>
  <si>
    <t>我如古郵便局</t>
  </si>
  <si>
    <t>我如古３－５－２</t>
  </si>
  <si>
    <t>８９７－１４３４</t>
  </si>
  <si>
    <t>伊佐郵便局</t>
  </si>
  <si>
    <t>伊佐４－１－１</t>
  </si>
  <si>
    <t>８９８－８８７８</t>
  </si>
  <si>
    <t>宜野湾上原郵便局</t>
  </si>
  <si>
    <t>上原１－２－３</t>
  </si>
  <si>
    <t>８９３－７３１１</t>
  </si>
  <si>
    <t>宜野湾長田郵便局</t>
  </si>
  <si>
    <t>長田１－２７－１</t>
  </si>
  <si>
    <t>８９３－３４８１</t>
  </si>
  <si>
    <t>真志喜郵便局</t>
  </si>
  <si>
    <t>真志喜３－１５－１１</t>
  </si>
  <si>
    <t>８９０－６００１</t>
  </si>
  <si>
    <t>平成25年［2013年］10月改定（第13回改定）（平成26年4月1日施行） 　最新版</t>
    <rPh sb="40" eb="43">
      <t>サイシンバン</t>
    </rPh>
    <phoneticPr fontId="5"/>
  </si>
  <si>
    <t>契約検査係</t>
    <rPh sb="0" eb="2">
      <t>ケイヤク</t>
    </rPh>
    <rPh sb="2" eb="4">
      <t>ケンサ</t>
    </rPh>
    <rPh sb="4" eb="5">
      <t>カカリ</t>
    </rPh>
    <phoneticPr fontId="5"/>
  </si>
  <si>
    <t>システム管理係</t>
    <rPh sb="4" eb="6">
      <t>カンリ</t>
    </rPh>
    <rPh sb="6" eb="7">
      <t>カカリ</t>
    </rPh>
    <phoneticPr fontId="5"/>
  </si>
  <si>
    <t>デジタル推進係</t>
    <rPh sb="4" eb="6">
      <t>スイシン</t>
    </rPh>
    <rPh sb="6" eb="7">
      <t>カカリ</t>
    </rPh>
    <phoneticPr fontId="5"/>
  </si>
  <si>
    <t>基地跡地計画係</t>
    <rPh sb="0" eb="2">
      <t>キチ</t>
    </rPh>
    <rPh sb="2" eb="4">
      <t>アトチ</t>
    </rPh>
    <rPh sb="4" eb="6">
      <t>ケイカク</t>
    </rPh>
    <rPh sb="6" eb="7">
      <t>カカリ</t>
    </rPh>
    <phoneticPr fontId="5"/>
  </si>
  <si>
    <t>基地跡地推進係</t>
    <rPh sb="0" eb="2">
      <t>キチ</t>
    </rPh>
    <rPh sb="2" eb="4">
      <t>アトチ</t>
    </rPh>
    <rPh sb="4" eb="6">
      <t>スイシン</t>
    </rPh>
    <rPh sb="6" eb="7">
      <t>カカリ</t>
    </rPh>
    <phoneticPr fontId="5"/>
  </si>
  <si>
    <t>大城ちえ子</t>
    <rPh sb="0" eb="2">
      <t>オオシロ</t>
    </rPh>
    <rPh sb="4" eb="5">
      <t>コ</t>
    </rPh>
    <phoneticPr fontId="5" alignment="distributed"/>
  </si>
  <si>
    <t>上大謝名</t>
    <rPh sb="0" eb="1">
      <t>ウエ</t>
    </rPh>
    <rPh sb="1" eb="4">
      <t>オオジャナ</t>
    </rPh>
    <phoneticPr fontId="5" alignment="distributed"/>
  </si>
  <si>
    <t>嘉数ハイツ</t>
    <rPh sb="0" eb="2">
      <t>カカズ</t>
    </rPh>
    <phoneticPr fontId="5" alignment="distributed"/>
  </si>
  <si>
    <t>泉川　智枝子</t>
    <rPh sb="0" eb="2">
      <t>イズミカワ</t>
    </rPh>
    <rPh sb="3" eb="4">
      <t>チ</t>
    </rPh>
    <rPh sb="4" eb="5">
      <t>エ</t>
    </rPh>
    <rPh sb="5" eb="6">
      <t>コ</t>
    </rPh>
    <phoneticPr fontId="5" alignment="distributed"/>
  </si>
  <si>
    <t>大謝名団地</t>
    <rPh sb="0" eb="3">
      <t>オオジャナ</t>
    </rPh>
    <rPh sb="3" eb="5">
      <t>ダンチ</t>
    </rPh>
    <phoneticPr fontId="5" alignment="distributed"/>
  </si>
  <si>
    <t>中原区</t>
    <rPh sb="0" eb="2">
      <t>ナカハラ</t>
    </rPh>
    <rPh sb="2" eb="3">
      <t>ク</t>
    </rPh>
    <phoneticPr fontId="5" alignment="distributed"/>
  </si>
  <si>
    <t>愛知区</t>
    <rPh sb="0" eb="2">
      <t>アイチ</t>
    </rPh>
    <rPh sb="2" eb="3">
      <t>ク</t>
    </rPh>
    <phoneticPr fontId="5" alignment="distributed"/>
  </si>
  <si>
    <t>仲村清</t>
    <rPh sb="0" eb="2">
      <t>　ナ　カ　ム　ラ　　　　　　　キヨシ</t>
    </rPh>
    <phoneticPr fontId="5" alignment="distributed"/>
  </si>
  <si>
    <t>宜野湾区</t>
    <rPh sb="0" eb="3">
      <t>ギノワン</t>
    </rPh>
    <rPh sb="3" eb="4">
      <t>ク</t>
    </rPh>
    <phoneticPr fontId="5" alignment="distributed"/>
  </si>
  <si>
    <t>佐藤　堅太郎</t>
    <rPh sb="0" eb="2">
      <t>サトウ</t>
    </rPh>
    <rPh sb="3" eb="6">
      <t>ケンタロウ</t>
    </rPh>
    <phoneticPr fontId="5" alignment="distributed"/>
  </si>
  <si>
    <t>長田区</t>
    <rPh sb="0" eb="2">
      <t>ナガタ</t>
    </rPh>
    <rPh sb="2" eb="3">
      <t>ク</t>
    </rPh>
    <phoneticPr fontId="5" alignment="distributed"/>
  </si>
  <si>
    <t>我如古区</t>
    <rPh sb="0" eb="3">
      <t>ガネコ</t>
    </rPh>
    <rPh sb="3" eb="4">
      <t>ク</t>
    </rPh>
    <phoneticPr fontId="5" alignment="distributed"/>
  </si>
  <si>
    <t>長嶺将明</t>
    <rPh sb="0" eb="2">
      <t>ナガミネ</t>
    </rPh>
    <rPh sb="2" eb="4">
      <t>マサアキ</t>
    </rPh>
    <phoneticPr fontId="5" alignment="distributed"/>
  </si>
  <si>
    <t>真栄原区</t>
    <rPh sb="0" eb="3">
      <t>マエハラ</t>
    </rPh>
    <rPh sb="3" eb="4">
      <t>ク</t>
    </rPh>
    <phoneticPr fontId="5" alignment="distributed"/>
  </si>
  <si>
    <t>伊波　稔</t>
    <rPh sb="0" eb="2">
      <t>　イ　　　　　　ハ　　　　　　ミノル</t>
    </rPh>
    <phoneticPr fontId="5" alignment="distributed"/>
  </si>
  <si>
    <t>嘉数区</t>
    <rPh sb="0" eb="2">
      <t>カカズ</t>
    </rPh>
    <rPh sb="2" eb="3">
      <t>ク</t>
    </rPh>
    <phoneticPr fontId="5" alignment="distributed"/>
  </si>
  <si>
    <t>大謝名区</t>
    <rPh sb="0" eb="3">
      <t>オオジャナ</t>
    </rPh>
    <rPh sb="3" eb="4">
      <t>ク</t>
    </rPh>
    <phoneticPr fontId="5" alignment="distributed"/>
  </si>
  <si>
    <t>宇地泊区</t>
    <rPh sb="0" eb="3">
      <t>ウチドマリ</t>
    </rPh>
    <rPh sb="3" eb="4">
      <t>ク</t>
    </rPh>
    <phoneticPr fontId="5" alignment="distributed"/>
  </si>
  <si>
    <t>名　　　城　　　清</t>
    <rPh sb="0" eb="1">
      <t>ナ</t>
    </rPh>
    <rPh sb="4" eb="5">
      <t>シロ　　　　　　キヨシ</t>
    </rPh>
    <phoneticPr fontId="5" alignment="distributed"/>
  </si>
  <si>
    <t>真志喜区</t>
    <rPh sb="0" eb="3">
      <t>マシキ</t>
    </rPh>
    <rPh sb="3" eb="4">
      <t>ク</t>
    </rPh>
    <phoneticPr fontId="5" alignment="distributed"/>
  </si>
  <si>
    <t>末吉　孝行</t>
    <rPh sb="0" eb="2">
      <t>スエヨシ</t>
    </rPh>
    <rPh sb="3" eb="5">
      <t>タカユキ</t>
    </rPh>
    <phoneticPr fontId="5" alignment="distributed"/>
  </si>
  <si>
    <t>大山区</t>
    <rPh sb="0" eb="2">
      <t>オオヤマ</t>
    </rPh>
    <rPh sb="2" eb="3">
      <t>ク</t>
    </rPh>
    <phoneticPr fontId="5" alignment="distributed"/>
  </si>
  <si>
    <t>安良城　かつみ</t>
    <rPh sb="0" eb="3">
      <t>アラシロ</t>
    </rPh>
    <phoneticPr fontId="5" alignment="distributed"/>
  </si>
  <si>
    <t>伊佐区</t>
    <rPh sb="0" eb="2">
      <t>イサ</t>
    </rPh>
    <rPh sb="2" eb="3">
      <t>ク</t>
    </rPh>
    <phoneticPr fontId="5" alignment="distributed"/>
  </si>
  <si>
    <t>知念　桂子</t>
    <rPh sb="0" eb="2">
      <t>チネン</t>
    </rPh>
    <rPh sb="3" eb="5">
      <t>ケイコ</t>
    </rPh>
    <phoneticPr fontId="5" alignment="distributed"/>
  </si>
  <si>
    <t>喜友名区</t>
    <rPh sb="0" eb="3">
      <t>キ　ユ　ウ　ナ</t>
    </rPh>
    <rPh sb="3" eb="4">
      <t>ク</t>
    </rPh>
    <phoneticPr fontId="5" alignment="distributed"/>
  </si>
  <si>
    <t>新城区</t>
    <rPh sb="0" eb="2">
      <t>アラグスク</t>
    </rPh>
    <rPh sb="2" eb="3">
      <t>ク</t>
    </rPh>
    <phoneticPr fontId="5" alignment="distributed"/>
  </si>
  <si>
    <t>渡名喜庸松</t>
    <rPh sb="0" eb="3">
      <t>トナキ</t>
    </rPh>
    <rPh sb="3" eb="4">
      <t>ヨウショウ</t>
    </rPh>
    <phoneticPr fontId="5" alignment="distributed"/>
  </si>
  <si>
    <t>普天間3区</t>
    <rPh sb="0" eb="5">
      <t>フテンマサンク</t>
    </rPh>
    <phoneticPr fontId="5" alignment="distributed"/>
  </si>
  <si>
    <t>普天間2区</t>
    <rPh sb="0" eb="5">
      <t>フテンマニク</t>
    </rPh>
    <phoneticPr fontId="5" alignment="distributed"/>
  </si>
  <si>
    <t>新垣　隆</t>
    <rPh sb="0" eb="2">
      <t>ア　ラ　カ　キ</t>
    </rPh>
    <rPh sb="3" eb="4">
      <t>　　　　　　タカシ</t>
    </rPh>
    <phoneticPr fontId="5" alignment="noControl"/>
  </si>
  <si>
    <t>普天間1区</t>
    <rPh sb="0" eb="5">
      <t>フテンマイック</t>
    </rPh>
    <phoneticPr fontId="5" alignment="distributed"/>
  </si>
  <si>
    <t>具志堅　幸一</t>
    <rPh sb="0" eb="3">
      <t>グシケン</t>
    </rPh>
    <rPh sb="4" eb="6">
      <t>コウイチ</t>
    </rPh>
    <phoneticPr fontId="5" alignment="distributed"/>
  </si>
  <si>
    <t>野嵩3区</t>
    <rPh sb="0" eb="4">
      <t>ノダケサンク</t>
    </rPh>
    <phoneticPr fontId="5" alignment="distributed"/>
  </si>
  <si>
    <t>新城　清子　　</t>
    <rPh sb="0" eb="5">
      <t>シンジョウキヨコ</t>
    </rPh>
    <phoneticPr fontId="5" alignment="distributed"/>
  </si>
  <si>
    <t>野嵩2区</t>
    <rPh sb="0" eb="4">
      <t>ノダケニク</t>
    </rPh>
    <phoneticPr fontId="5" alignment="distributed"/>
  </si>
  <si>
    <t>新城　嘉隆</t>
    <rPh sb="0" eb="5">
      <t>シンジョウヨシタカ</t>
    </rPh>
    <phoneticPr fontId="5" alignment="distributed"/>
  </si>
  <si>
    <t>野嵩1区</t>
    <rPh sb="0" eb="4">
      <t>ノダケイック</t>
    </rPh>
    <phoneticPr fontId="5" alignment="distributed"/>
  </si>
  <si>
    <t>　新城二丁目29番1号</t>
    <phoneticPr fontId="5"/>
  </si>
  <si>
    <t>　赤道一丁目18番2号
（中原区自治会仮事務所）</t>
    <phoneticPr fontId="5"/>
  </si>
  <si>
    <t>防災危機管理室</t>
    <rPh sb="0" eb="2">
      <t>ボウサイ</t>
    </rPh>
    <rPh sb="2" eb="4">
      <t>キキ</t>
    </rPh>
    <rPh sb="4" eb="6">
      <t>カンリ</t>
    </rPh>
    <rPh sb="6" eb="7">
      <t>シツ</t>
    </rPh>
    <phoneticPr fontId="5"/>
  </si>
  <si>
    <t>デジタル推進課</t>
    <rPh sb="4" eb="6">
      <t>スイシン</t>
    </rPh>
    <rPh sb="6" eb="7">
      <t>カ</t>
    </rPh>
    <phoneticPr fontId="5"/>
  </si>
  <si>
    <t>行政経営室</t>
    <rPh sb="0" eb="2">
      <t>ギョウセイ</t>
    </rPh>
    <rPh sb="2" eb="4">
      <t>ケイエイ</t>
    </rPh>
    <rPh sb="4" eb="5">
      <t>シツ</t>
    </rPh>
    <phoneticPr fontId="5"/>
  </si>
  <si>
    <t>生活安全課</t>
    <rPh sb="0" eb="2">
      <t>セイカツ</t>
    </rPh>
    <rPh sb="2" eb="5">
      <t>アンゼンカ</t>
    </rPh>
    <phoneticPr fontId="5"/>
  </si>
  <si>
    <t>市民協働課</t>
    <rPh sb="0" eb="2">
      <t>シミン</t>
    </rPh>
    <rPh sb="2" eb="4">
      <t>キョウドウ</t>
    </rPh>
    <rPh sb="4" eb="5">
      <t>カ</t>
    </rPh>
    <phoneticPr fontId="5"/>
  </si>
  <si>
    <t>平和交流係</t>
    <rPh sb="0" eb="2">
      <t>ヘイワ</t>
    </rPh>
    <rPh sb="2" eb="4">
      <t>コウリュウ</t>
    </rPh>
    <rPh sb="4" eb="5">
      <t>カカリ</t>
    </rPh>
    <phoneticPr fontId="5"/>
  </si>
  <si>
    <t>男女共同係</t>
    <rPh sb="0" eb="2">
      <t>ダンジョ</t>
    </rPh>
    <rPh sb="2" eb="4">
      <t>キョウドウ</t>
    </rPh>
    <rPh sb="4" eb="5">
      <t>カカリ</t>
    </rPh>
    <phoneticPr fontId="5"/>
  </si>
  <si>
    <t>雇用企業係</t>
    <rPh sb="0" eb="2">
      <t>コヨウ</t>
    </rPh>
    <rPh sb="2" eb="4">
      <t>キギョウ</t>
    </rPh>
    <rPh sb="4" eb="5">
      <t>カカリ</t>
    </rPh>
    <phoneticPr fontId="5"/>
  </si>
  <si>
    <t>農林水産係</t>
    <rPh sb="0" eb="2">
      <t>ノウリン</t>
    </rPh>
    <rPh sb="2" eb="4">
      <t>スイサン</t>
    </rPh>
    <rPh sb="4" eb="5">
      <t>カカリ</t>
    </rPh>
    <phoneticPr fontId="5"/>
  </si>
  <si>
    <t>観光スポーツ課</t>
    <rPh sb="0" eb="2">
      <t>カンコウ</t>
    </rPh>
    <rPh sb="6" eb="7">
      <t>カ</t>
    </rPh>
    <phoneticPr fontId="5"/>
  </si>
  <si>
    <t>観光振興係</t>
    <rPh sb="0" eb="2">
      <t>カンコウ</t>
    </rPh>
    <rPh sb="2" eb="4">
      <t>シンコウ</t>
    </rPh>
    <rPh sb="4" eb="5">
      <t>カカリ</t>
    </rPh>
    <phoneticPr fontId="5"/>
  </si>
  <si>
    <t>スポーツ振興係</t>
    <rPh sb="4" eb="6">
      <t>シンコウ</t>
    </rPh>
    <rPh sb="6" eb="7">
      <t>カカリ</t>
    </rPh>
    <phoneticPr fontId="5"/>
  </si>
  <si>
    <t>保護課</t>
    <rPh sb="0" eb="2">
      <t>ホゴ</t>
    </rPh>
    <rPh sb="2" eb="3">
      <t>カ</t>
    </rPh>
    <phoneticPr fontId="5"/>
  </si>
  <si>
    <t>医療介護係</t>
    <rPh sb="0" eb="2">
      <t>イリョウ</t>
    </rPh>
    <rPh sb="2" eb="4">
      <t>カイゴ</t>
    </rPh>
    <rPh sb="4" eb="5">
      <t>カカリ</t>
    </rPh>
    <phoneticPr fontId="5"/>
  </si>
  <si>
    <t>こども政策課</t>
    <rPh sb="3" eb="5">
      <t>セイサク</t>
    </rPh>
    <rPh sb="5" eb="6">
      <t>カ</t>
    </rPh>
    <phoneticPr fontId="5"/>
  </si>
  <si>
    <t>こども政策係</t>
    <rPh sb="3" eb="5">
      <t>セイサク</t>
    </rPh>
    <rPh sb="5" eb="6">
      <t>カカ</t>
    </rPh>
    <phoneticPr fontId="5"/>
  </si>
  <si>
    <t>建築審査係</t>
    <rPh sb="0" eb="2">
      <t>ケンチク</t>
    </rPh>
    <rPh sb="2" eb="4">
      <t>シンサ</t>
    </rPh>
    <rPh sb="4" eb="5">
      <t>カカリ</t>
    </rPh>
    <phoneticPr fontId="5"/>
  </si>
  <si>
    <t>市営住宅係</t>
    <rPh sb="0" eb="2">
      <t>シエイ</t>
    </rPh>
    <rPh sb="2" eb="4">
      <t>ジュウタク</t>
    </rPh>
    <rPh sb="4" eb="5">
      <t>カカリ</t>
    </rPh>
    <phoneticPr fontId="5"/>
  </si>
  <si>
    <t>道路整備課</t>
    <rPh sb="0" eb="2">
      <t>ドウロ</t>
    </rPh>
    <rPh sb="2" eb="4">
      <t>セイビ</t>
    </rPh>
    <rPh sb="4" eb="5">
      <t>カ</t>
    </rPh>
    <phoneticPr fontId="5"/>
  </si>
  <si>
    <t>道路管理係</t>
    <rPh sb="0" eb="2">
      <t>ドウロ</t>
    </rPh>
    <rPh sb="2" eb="4">
      <t>カンリ</t>
    </rPh>
    <rPh sb="4" eb="5">
      <t>カカリ</t>
    </rPh>
    <phoneticPr fontId="5"/>
  </si>
  <si>
    <t>道路一係</t>
    <rPh sb="0" eb="2">
      <t>ドウロ</t>
    </rPh>
    <rPh sb="2" eb="3">
      <t>イチ</t>
    </rPh>
    <rPh sb="3" eb="4">
      <t>カカリ</t>
    </rPh>
    <phoneticPr fontId="5"/>
  </si>
  <si>
    <t>道路二係</t>
    <rPh sb="0" eb="2">
      <t>ドウロ</t>
    </rPh>
    <rPh sb="2" eb="3">
      <t>ニ</t>
    </rPh>
    <rPh sb="3" eb="4">
      <t>カカリ</t>
    </rPh>
    <phoneticPr fontId="5"/>
  </si>
  <si>
    <t>用地一係</t>
    <rPh sb="0" eb="2">
      <t>ヨウチ</t>
    </rPh>
    <rPh sb="2" eb="3">
      <t>イチ</t>
    </rPh>
    <rPh sb="3" eb="4">
      <t>カカリ</t>
    </rPh>
    <phoneticPr fontId="5"/>
  </si>
  <si>
    <t>工事一係</t>
    <rPh sb="0" eb="2">
      <t>コウジ</t>
    </rPh>
    <rPh sb="2" eb="3">
      <t>イチ</t>
    </rPh>
    <rPh sb="3" eb="4">
      <t>カカリ</t>
    </rPh>
    <phoneticPr fontId="5"/>
  </si>
  <si>
    <t>工事二係</t>
    <rPh sb="0" eb="2">
      <t>コウジ</t>
    </rPh>
    <rPh sb="2" eb="3">
      <t>ニ</t>
    </rPh>
    <rPh sb="3" eb="4">
      <t>カカリ</t>
    </rPh>
    <phoneticPr fontId="5"/>
  </si>
  <si>
    <t>基地跡地推進課</t>
    <rPh sb="0" eb="2">
      <t>キチ</t>
    </rPh>
    <rPh sb="2" eb="4">
      <t>アトチ</t>
    </rPh>
    <rPh sb="4" eb="6">
      <t>スイシン</t>
    </rPh>
    <rPh sb="6" eb="7">
      <t>カ</t>
    </rPh>
    <phoneticPr fontId="5"/>
  </si>
  <si>
    <t>文化振興係</t>
    <rPh sb="0" eb="2">
      <t>ブンカ</t>
    </rPh>
    <rPh sb="2" eb="4">
      <t>シンコウ</t>
    </rPh>
    <rPh sb="4" eb="5">
      <t>カカリ</t>
    </rPh>
    <phoneticPr fontId="5"/>
  </si>
  <si>
    <t>給食会計係</t>
    <rPh sb="0" eb="2">
      <t>キュウショク</t>
    </rPh>
    <rPh sb="2" eb="4">
      <t>カイケイ</t>
    </rPh>
    <rPh sb="4" eb="5">
      <t>カカリ</t>
    </rPh>
    <phoneticPr fontId="5"/>
  </si>
  <si>
    <t>給与係</t>
    <rPh sb="0" eb="2">
      <t>キュウヨ</t>
    </rPh>
    <rPh sb="2" eb="3">
      <t>カカリ</t>
    </rPh>
    <phoneticPr fontId="5"/>
  </si>
  <si>
    <t>審査管理係</t>
    <rPh sb="0" eb="2">
      <t>シンサ</t>
    </rPh>
    <rPh sb="2" eb="4">
      <t>カンリ</t>
    </rPh>
    <rPh sb="4" eb="5">
      <t>カカリ</t>
    </rPh>
    <phoneticPr fontId="5"/>
  </si>
  <si>
    <t>事業管理係</t>
    <phoneticPr fontId="5"/>
  </si>
  <si>
    <t>教育総務課</t>
    <rPh sb="0" eb="2">
      <t>キョウイク</t>
    </rPh>
    <rPh sb="2" eb="4">
      <t>ソウム</t>
    </rPh>
    <rPh sb="4" eb="5">
      <t>カ</t>
    </rPh>
    <phoneticPr fontId="5"/>
  </si>
  <si>
    <t>プロジェクト推進室</t>
    <rPh sb="6" eb="8">
      <t>スイシン</t>
    </rPh>
    <rPh sb="8" eb="9">
      <t>シツ</t>
    </rPh>
    <phoneticPr fontId="5"/>
  </si>
  <si>
    <t>プロジェクト推進係</t>
    <rPh sb="6" eb="8">
      <t>スイシン</t>
    </rPh>
    <rPh sb="8" eb="9">
      <t>カカリ</t>
    </rPh>
    <phoneticPr fontId="5"/>
  </si>
  <si>
    <t>施設給付係</t>
    <rPh sb="0" eb="2">
      <t>シセツ</t>
    </rPh>
    <rPh sb="2" eb="4">
      <t>キュウフ</t>
    </rPh>
    <rPh sb="4" eb="5">
      <t>カカリ</t>
    </rPh>
    <phoneticPr fontId="5"/>
  </si>
  <si>
    <t>幼保支援係</t>
    <rPh sb="0" eb="2">
      <t>ヨウホ</t>
    </rPh>
    <rPh sb="2" eb="4">
      <t>シエン</t>
    </rPh>
    <rPh sb="4" eb="5">
      <t>カカリ</t>
    </rPh>
    <phoneticPr fontId="5"/>
  </si>
  <si>
    <t>給排水設備係</t>
    <rPh sb="0" eb="3">
      <t>キュウハイスイ</t>
    </rPh>
    <rPh sb="3" eb="5">
      <t>セツビ</t>
    </rPh>
    <rPh sb="5" eb="6">
      <t>カカリ</t>
    </rPh>
    <phoneticPr fontId="5"/>
  </si>
  <si>
    <t>教育総務係</t>
    <rPh sb="0" eb="2">
      <t>キョウイク</t>
    </rPh>
    <rPh sb="2" eb="4">
      <t>ソウム</t>
    </rPh>
    <rPh sb="4" eb="5">
      <t>カカリ</t>
    </rPh>
    <phoneticPr fontId="5"/>
  </si>
  <si>
    <t>令和8年1月1日現在</t>
    <phoneticPr fontId="5"/>
  </si>
  <si>
    <t>８９２－６１００</t>
  </si>
  <si>
    <t>安次富 　奈々子</t>
    <phoneticPr fontId="5"/>
  </si>
  <si>
    <t>當 山 　 裕 治</t>
    <phoneticPr fontId="5"/>
  </si>
  <si>
    <t>大 城 　貴  臣</t>
    <phoneticPr fontId="5"/>
  </si>
  <si>
    <t>　字宇地泊242番地</t>
  </si>
  <si>
    <t xml:space="preserve">眞 志 喜 　初 枝 </t>
    <phoneticPr fontId="5"/>
  </si>
  <si>
    <t>上 間 　 充</t>
    <phoneticPr fontId="5"/>
  </si>
  <si>
    <t>金 城 　信 枝</t>
    <phoneticPr fontId="5"/>
  </si>
  <si>
    <t>大  屋 　正 勝</t>
    <phoneticPr fontId="5"/>
  </si>
  <si>
    <t>運 天 　邦 男</t>
    <phoneticPr fontId="5"/>
  </si>
  <si>
    <t>資料：市民協働課</t>
    <rPh sb="3" eb="5">
      <t>シミン</t>
    </rPh>
    <rPh sb="5" eb="8">
      <t>キョウドウカ</t>
    </rPh>
    <phoneticPr fontId="6"/>
  </si>
  <si>
    <t>◎市 内 の 公 共 施 設</t>
  </si>
  <si>
    <t>消防署　　我如古出張所</t>
  </si>
  <si>
    <t>消防署　　真志喜出張所</t>
  </si>
  <si>
    <t>はごろも学習センター</t>
  </si>
  <si>
    <t xml:space="preserve">宜野湾市神山１－１－１ </t>
  </si>
  <si>
    <t>宜野湾学校給食センター</t>
  </si>
  <si>
    <t>はごろも学校給食センター</t>
  </si>
  <si>
    <t>大謝名５－２５－１３</t>
  </si>
  <si>
    <t>宜野湾保育所</t>
  </si>
  <si>
    <t>市立グラウンド</t>
  </si>
  <si>
    <t>ユニオンですからスタジアム宜野湾（市立野球場）</t>
  </si>
  <si>
    <t>多目的運動場</t>
  </si>
  <si>
    <t>宜野湾産業展示館（トロピカルハウス）</t>
  </si>
  <si>
    <t>人材育成交流センターめぶき</t>
  </si>
  <si>
    <t>男女共同参画支援センターふくふく</t>
  </si>
  <si>
    <t>宜野湾ベイサイド情報センター</t>
  </si>
  <si>
    <t>宇地泊３－７－１</t>
  </si>
  <si>
    <t>まりりんぎのわん　宜野湾マリン支援センター</t>
  </si>
  <si>
    <t>大山７－１０－２７</t>
  </si>
  <si>
    <t>９４２－２２００</t>
  </si>
  <si>
    <t>赤道老人福祉センター（願寿ひろば赤道）</t>
  </si>
  <si>
    <t>伊利原老人福祉センター（願寿ひろば伊利原）</t>
  </si>
  <si>
    <t>交通裁判総合庁舎裁判所</t>
  </si>
  <si>
    <t>我如古２－３７－１３</t>
  </si>
  <si>
    <t>真志喜２－１－３</t>
  </si>
  <si>
    <t>宜野湾浄化センター（みずクリン宜野湾）</t>
  </si>
  <si>
    <t>倉浜衛生施設組合宜野湾清水苑</t>
  </si>
  <si>
    <t>宜野湾郵便局</t>
  </si>
  <si>
    <t>真栄原２－１２－７</t>
  </si>
  <si>
    <t>大謝名郵便局</t>
  </si>
  <si>
    <t>宇地泊２－１０－１</t>
  </si>
  <si>
    <t>琉球大学病院内簡易郵便局</t>
  </si>
  <si>
    <t>喜友名１０７６</t>
  </si>
  <si>
    <t>９６３－６１００</t>
  </si>
  <si>
    <t>（定数外含む）</t>
    <rPh sb="1" eb="3">
      <t>テイスウ</t>
    </rPh>
    <rPh sb="3" eb="4">
      <t>ガイ</t>
    </rPh>
    <rPh sb="4" eb="5">
      <t>フク</t>
    </rPh>
    <phoneticPr fontId="5"/>
  </si>
  <si>
    <t>合　　　計</t>
    <rPh sb="0" eb="1">
      <t>ゴウ</t>
    </rPh>
    <rPh sb="4" eb="5">
      <t>ケイ</t>
    </rPh>
    <phoneticPr fontId="5"/>
  </si>
  <si>
    <t>市長部局</t>
    <rPh sb="0" eb="2">
      <t>シチョウ</t>
    </rPh>
    <rPh sb="2" eb="4">
      <t>ブキョク</t>
    </rPh>
    <phoneticPr fontId="5"/>
  </si>
  <si>
    <t>会計R7</t>
    <rPh sb="0" eb="2">
      <t>カイケイ</t>
    </rPh>
    <phoneticPr fontId="5"/>
  </si>
  <si>
    <t>R7</t>
    <phoneticPr fontId="5"/>
  </si>
  <si>
    <t>区　　分</t>
    <rPh sb="0" eb="1">
      <t>ク</t>
    </rPh>
    <rPh sb="3" eb="4">
      <t>ブン</t>
    </rPh>
    <phoneticPr fontId="5"/>
  </si>
  <si>
    <t xml:space="preserve"> ※総務課長兼務</t>
    <rPh sb="2" eb="4">
      <t>ソウム</t>
    </rPh>
    <rPh sb="4" eb="6">
      <t>カチョウ</t>
    </rPh>
    <rPh sb="6" eb="8">
      <t>ケンム</t>
    </rPh>
    <phoneticPr fontId="5"/>
  </si>
  <si>
    <t>※議事担当主幹含む</t>
    <rPh sb="1" eb="3">
      <t>ギジ</t>
    </rPh>
    <rPh sb="3" eb="5">
      <t>タントウ</t>
    </rPh>
    <rPh sb="5" eb="7">
      <t>シュカン</t>
    </rPh>
    <rPh sb="7" eb="8">
      <t>フク</t>
    </rPh>
    <phoneticPr fontId="5"/>
  </si>
  <si>
    <t xml:space="preserve"> ※GIGAスクール担当主幹含む</t>
    <rPh sb="10" eb="12">
      <t>タントウ</t>
    </rPh>
    <rPh sb="14" eb="15">
      <t>フク</t>
    </rPh>
    <phoneticPr fontId="5"/>
  </si>
  <si>
    <t>　※学務課長兼務</t>
    <rPh sb="2" eb="4">
      <t>ガクム</t>
    </rPh>
    <rPh sb="4" eb="6">
      <t>カチョウ</t>
    </rPh>
    <rPh sb="6" eb="8">
      <t>ケンム</t>
    </rPh>
    <phoneticPr fontId="5"/>
  </si>
  <si>
    <t>※指導担当主幹含む</t>
    <rPh sb="1" eb="3">
      <t>シドウ</t>
    </rPh>
    <rPh sb="3" eb="5">
      <t>タントウ</t>
    </rPh>
    <rPh sb="5" eb="7">
      <t>シュカン</t>
    </rPh>
    <rPh sb="7" eb="8">
      <t>フク</t>
    </rPh>
    <phoneticPr fontId="5"/>
  </si>
  <si>
    <t>※文化財整備担当技幹を含む</t>
    <phoneticPr fontId="5"/>
  </si>
  <si>
    <t>※生涯学習課長兼中央公民館長含む</t>
    <rPh sb="1" eb="6">
      <t>ショウガイガクシュウカ</t>
    </rPh>
    <rPh sb="6" eb="7">
      <t>チョウ</t>
    </rPh>
    <rPh sb="7" eb="8">
      <t>ケン</t>
    </rPh>
    <rPh sb="8" eb="10">
      <t>チュウオウ</t>
    </rPh>
    <rPh sb="10" eb="13">
      <t>コウミンカン</t>
    </rPh>
    <rPh sb="13" eb="14">
      <t>チョウ</t>
    </rPh>
    <rPh sb="14" eb="15">
      <t>フク</t>
    </rPh>
    <phoneticPr fontId="5"/>
  </si>
  <si>
    <t>　※教育総務課長兼務</t>
    <rPh sb="2" eb="4">
      <t>キョウイク</t>
    </rPh>
    <phoneticPr fontId="5"/>
  </si>
  <si>
    <t>　※業務サービス課長兼務</t>
    <rPh sb="2" eb="4">
      <t>ギョウム</t>
    </rPh>
    <rPh sb="8" eb="9">
      <t>カ</t>
    </rPh>
    <rPh sb="9" eb="10">
      <t>チョウ</t>
    </rPh>
    <rPh sb="10" eb="12">
      <t>ケンム</t>
    </rPh>
    <phoneticPr fontId="5"/>
  </si>
  <si>
    <t>※総務課長兼務</t>
    <rPh sb="1" eb="3">
      <t>ソウム</t>
    </rPh>
    <rPh sb="3" eb="4">
      <t>カ</t>
    </rPh>
    <rPh sb="4" eb="5">
      <t>チョウ</t>
    </rPh>
    <rPh sb="5" eb="7">
      <t>ケンム</t>
    </rPh>
    <phoneticPr fontId="5"/>
  </si>
  <si>
    <t>消防学校教官派遣</t>
    <rPh sb="0" eb="2">
      <t>ショウボウ</t>
    </rPh>
    <rPh sb="2" eb="4">
      <t>ガッコウ</t>
    </rPh>
    <rPh sb="4" eb="6">
      <t>キョウカン</t>
    </rPh>
    <rPh sb="6" eb="8">
      <t>ハケン</t>
    </rPh>
    <phoneticPr fontId="5"/>
  </si>
  <si>
    <t>初任研修派遣</t>
    <rPh sb="0" eb="2">
      <t>ショニン</t>
    </rPh>
    <rPh sb="2" eb="4">
      <t>ケンシュウ</t>
    </rPh>
    <rPh sb="4" eb="6">
      <t>ハケン</t>
    </rPh>
    <phoneticPr fontId="5"/>
  </si>
  <si>
    <t>宜野湾市行政組織図２（令和７年４月１日）</t>
    <phoneticPr fontId="5"/>
  </si>
  <si>
    <t>※会計担当主幹を含む</t>
    <rPh sb="1" eb="3">
      <t>カイケイ</t>
    </rPh>
    <rPh sb="3" eb="5">
      <t>タントウ</t>
    </rPh>
    <rPh sb="5" eb="7">
      <t>シュカン</t>
    </rPh>
    <rPh sb="8" eb="9">
      <t>フク</t>
    </rPh>
    <phoneticPr fontId="5"/>
  </si>
  <si>
    <t>　※まち未来課長兼務</t>
    <rPh sb="4" eb="6">
      <t>ミライ</t>
    </rPh>
    <rPh sb="6" eb="8">
      <t>カチョウ</t>
    </rPh>
    <rPh sb="8" eb="10">
      <t>ケンム</t>
    </rPh>
    <phoneticPr fontId="5"/>
  </si>
  <si>
    <t>工事係</t>
    <phoneticPr fontId="5"/>
  </si>
  <si>
    <t>補償係</t>
    <rPh sb="0" eb="3">
      <t>ホショウカカリ</t>
    </rPh>
    <phoneticPr fontId="5"/>
  </si>
  <si>
    <t>用地二係</t>
    <rPh sb="0" eb="2">
      <t>ヨウチ</t>
    </rPh>
    <rPh sb="2" eb="4">
      <t>ニカカリ</t>
    </rPh>
    <phoneticPr fontId="5"/>
  </si>
  <si>
    <t>　※建築課長兼務</t>
    <rPh sb="2" eb="5">
      <t>ケンチクカ</t>
    </rPh>
    <rPh sb="5" eb="6">
      <t>チョウ</t>
    </rPh>
    <rPh sb="6" eb="8">
      <t>ケンム</t>
    </rPh>
    <phoneticPr fontId="5"/>
  </si>
  <si>
    <t>参事</t>
    <rPh sb="0" eb="2">
      <t>サンジ</t>
    </rPh>
    <phoneticPr fontId="5"/>
  </si>
  <si>
    <t>建築指導課</t>
    <rPh sb="0" eb="2">
      <t>ケンチク</t>
    </rPh>
    <rPh sb="2" eb="4">
      <t>シドウ</t>
    </rPh>
    <rPh sb="4" eb="5">
      <t>カ</t>
    </rPh>
    <phoneticPr fontId="5"/>
  </si>
  <si>
    <t>　※都市計画課長兼務</t>
    <rPh sb="2" eb="4">
      <t>トシ</t>
    </rPh>
    <rPh sb="4" eb="6">
      <t>ケイカク</t>
    </rPh>
    <rPh sb="6" eb="8">
      <t>カチョウ</t>
    </rPh>
    <rPh sb="8" eb="10">
      <t>ケンム</t>
    </rPh>
    <phoneticPr fontId="5"/>
  </si>
  <si>
    <t>※係名の変更</t>
    <rPh sb="1" eb="3">
      <t>カカリメイ</t>
    </rPh>
    <rPh sb="4" eb="6">
      <t>ヘンコウ</t>
    </rPh>
    <phoneticPr fontId="5"/>
  </si>
  <si>
    <t>公園景観係</t>
    <rPh sb="0" eb="2">
      <t>コウエン</t>
    </rPh>
    <rPh sb="2" eb="4">
      <t>ケイカン</t>
    </rPh>
    <rPh sb="4" eb="5">
      <t>カカリ</t>
    </rPh>
    <phoneticPr fontId="5"/>
  </si>
  <si>
    <t>※都市計画担当技幹兼都市計画係長含む</t>
    <rPh sb="1" eb="3">
      <t>トシ</t>
    </rPh>
    <rPh sb="3" eb="5">
      <t>ケイカク</t>
    </rPh>
    <rPh sb="5" eb="7">
      <t>タントウ</t>
    </rPh>
    <rPh sb="7" eb="9">
      <t>ギカン</t>
    </rPh>
    <rPh sb="9" eb="10">
      <t>ケン</t>
    </rPh>
    <rPh sb="10" eb="12">
      <t>トシ</t>
    </rPh>
    <rPh sb="12" eb="14">
      <t>ケイカク</t>
    </rPh>
    <rPh sb="14" eb="15">
      <t>カカリ</t>
    </rPh>
    <rPh sb="15" eb="16">
      <t>チョウ</t>
    </rPh>
    <rPh sb="16" eb="17">
      <t>フク</t>
    </rPh>
    <phoneticPr fontId="5"/>
  </si>
  <si>
    <t>　※介護長寿課長兼務</t>
    <rPh sb="2" eb="4">
      <t>カイゴ</t>
    </rPh>
    <rPh sb="4" eb="6">
      <t>チョウジュ</t>
    </rPh>
    <rPh sb="6" eb="8">
      <t>カチョウ</t>
    </rPh>
    <rPh sb="8" eb="10">
      <t>ケンム</t>
    </rPh>
    <phoneticPr fontId="5"/>
  </si>
  <si>
    <t>※介護長寿担当主幹含む</t>
    <rPh sb="1" eb="3">
      <t>カイゴ</t>
    </rPh>
    <rPh sb="3" eb="5">
      <t>チョウジュ</t>
    </rPh>
    <rPh sb="5" eb="7">
      <t>タントウ</t>
    </rPh>
    <rPh sb="7" eb="9">
      <t>シュカン</t>
    </rPh>
    <rPh sb="9" eb="10">
      <t>フク</t>
    </rPh>
    <phoneticPr fontId="5"/>
  </si>
  <si>
    <t>みらい応援係</t>
    <rPh sb="3" eb="5">
      <t>オウエン</t>
    </rPh>
    <rPh sb="5" eb="6">
      <t>カカリ</t>
    </rPh>
    <phoneticPr fontId="5"/>
  </si>
  <si>
    <t>※こども家庭担当主幹兼こども家庭センター長含む
※こども家庭担当主幹兼こども家庭センター統括支援員含む</t>
    <rPh sb="4" eb="6">
      <t>カテイ</t>
    </rPh>
    <rPh sb="6" eb="8">
      <t>タントウ</t>
    </rPh>
    <rPh sb="8" eb="10">
      <t>シュカン</t>
    </rPh>
    <rPh sb="10" eb="11">
      <t>ケン</t>
    </rPh>
    <rPh sb="14" eb="16">
      <t>カテイ</t>
    </rPh>
    <rPh sb="20" eb="21">
      <t>チョウ</t>
    </rPh>
    <rPh sb="21" eb="22">
      <t>フク</t>
    </rPh>
    <rPh sb="28" eb="30">
      <t>カテイ</t>
    </rPh>
    <rPh sb="30" eb="32">
      <t>タントウ</t>
    </rPh>
    <rPh sb="32" eb="34">
      <t>シュカン</t>
    </rPh>
    <rPh sb="34" eb="35">
      <t>ケン</t>
    </rPh>
    <rPh sb="38" eb="40">
      <t>カテイ</t>
    </rPh>
    <rPh sb="44" eb="46">
      <t>トウカツ</t>
    </rPh>
    <rPh sb="46" eb="48">
      <t>シエン</t>
    </rPh>
    <rPh sb="48" eb="49">
      <t>イン</t>
    </rPh>
    <rPh sb="49" eb="50">
      <t>フク</t>
    </rPh>
    <phoneticPr fontId="5"/>
  </si>
  <si>
    <t>手当二係</t>
    <rPh sb="0" eb="2">
      <t>テアテ</t>
    </rPh>
    <rPh sb="2" eb="3">
      <t>ニ</t>
    </rPh>
    <rPh sb="3" eb="4">
      <t>ガカリ</t>
    </rPh>
    <phoneticPr fontId="5"/>
  </si>
  <si>
    <t>手当一係</t>
    <rPh sb="0" eb="2">
      <t>テアテ</t>
    </rPh>
    <rPh sb="2" eb="3">
      <t>イー</t>
    </rPh>
    <rPh sb="3" eb="4">
      <t>ガカリ</t>
    </rPh>
    <phoneticPr fontId="5"/>
  </si>
  <si>
    <t>児童家庭係</t>
    <rPh sb="0" eb="4">
      <t>ジドウカテイ</t>
    </rPh>
    <rPh sb="4" eb="5">
      <t>カカリ</t>
    </rPh>
    <phoneticPr fontId="5"/>
  </si>
  <si>
    <t>こども家庭課</t>
    <rPh sb="3" eb="5">
      <t>カテイ</t>
    </rPh>
    <rPh sb="5" eb="6">
      <t>カ</t>
    </rPh>
    <phoneticPr fontId="5"/>
  </si>
  <si>
    <t>　※こども政策課長兼務</t>
    <rPh sb="5" eb="7">
      <t>セイサク</t>
    </rPh>
    <rPh sb="7" eb="9">
      <t>カチョウ</t>
    </rPh>
    <rPh sb="9" eb="11">
      <t>ケンム</t>
    </rPh>
    <phoneticPr fontId="5"/>
  </si>
  <si>
    <t>宜野湾保育所</t>
    <rPh sb="0" eb="3">
      <t>ギノワン</t>
    </rPh>
    <rPh sb="3" eb="5">
      <t>ホイク</t>
    </rPh>
    <rPh sb="5" eb="6">
      <t>ジョ</t>
    </rPh>
    <phoneticPr fontId="5"/>
  </si>
  <si>
    <t>うなばら保育所</t>
    <rPh sb="4" eb="6">
      <t>ホイク</t>
    </rPh>
    <rPh sb="6" eb="7">
      <t>ジョ</t>
    </rPh>
    <phoneticPr fontId="5"/>
  </si>
  <si>
    <t>入所認定係</t>
    <rPh sb="0" eb="2">
      <t>ニュウショ</t>
    </rPh>
    <rPh sb="2" eb="4">
      <t>ニンテイ</t>
    </rPh>
    <rPh sb="4" eb="5">
      <t>カカリ</t>
    </rPh>
    <phoneticPr fontId="5"/>
  </si>
  <si>
    <t>保育こども園課</t>
    <rPh sb="0" eb="2">
      <t>ホイク</t>
    </rPh>
    <rPh sb="5" eb="6">
      <t>エン</t>
    </rPh>
    <rPh sb="6" eb="7">
      <t>カ</t>
    </rPh>
    <phoneticPr fontId="5"/>
  </si>
  <si>
    <t>※係の名称変更</t>
    <rPh sb="1" eb="2">
      <t>カカリ</t>
    </rPh>
    <rPh sb="3" eb="5">
      <t>メイショウ</t>
    </rPh>
    <rPh sb="5" eb="7">
      <t>ヘンコウ</t>
    </rPh>
    <phoneticPr fontId="5"/>
  </si>
  <si>
    <t>※事業管理については、福祉総務課事業管理係が兼務</t>
    <rPh sb="1" eb="5">
      <t>ジギョウカンリ</t>
    </rPh>
    <rPh sb="11" eb="15">
      <t>フクシソウム</t>
    </rPh>
    <rPh sb="15" eb="16">
      <t>カ</t>
    </rPh>
    <rPh sb="16" eb="20">
      <t>ジギョウカンリ</t>
    </rPh>
    <rPh sb="20" eb="21">
      <t>カカリ</t>
    </rPh>
    <rPh sb="22" eb="24">
      <t>ケンム</t>
    </rPh>
    <phoneticPr fontId="5"/>
  </si>
  <si>
    <t>※認定こども園担当主幹を含む</t>
    <rPh sb="1" eb="3">
      <t>ニンテイ</t>
    </rPh>
    <rPh sb="6" eb="7">
      <t>エン</t>
    </rPh>
    <rPh sb="7" eb="9">
      <t>タントウ</t>
    </rPh>
    <rPh sb="9" eb="11">
      <t>シュカン</t>
    </rPh>
    <rPh sb="12" eb="13">
      <t>フク</t>
    </rPh>
    <phoneticPr fontId="5"/>
  </si>
  <si>
    <t>こども部</t>
    <rPh sb="3" eb="4">
      <t>ブ</t>
    </rPh>
    <phoneticPr fontId="5"/>
  </si>
  <si>
    <t>保護四係</t>
    <rPh sb="0" eb="2">
      <t>ホゴ</t>
    </rPh>
    <rPh sb="2" eb="3">
      <t>スー</t>
    </rPh>
    <rPh sb="3" eb="4">
      <t>カカリ</t>
    </rPh>
    <phoneticPr fontId="5"/>
  </si>
  <si>
    <t>保護二係</t>
    <rPh sb="0" eb="2">
      <t>ホゴ</t>
    </rPh>
    <rPh sb="2" eb="3">
      <t>ニ</t>
    </rPh>
    <rPh sb="3" eb="4">
      <t>ガカリ</t>
    </rPh>
    <phoneticPr fontId="5"/>
  </si>
  <si>
    <t>保護一係</t>
    <rPh sb="0" eb="2">
      <t>ホゴ</t>
    </rPh>
    <rPh sb="2" eb="3">
      <t>イチ</t>
    </rPh>
    <rPh sb="3" eb="4">
      <t>ガカリ</t>
    </rPh>
    <phoneticPr fontId="5"/>
  </si>
  <si>
    <t>管理係</t>
    <rPh sb="0" eb="3">
      <t>カンリガカリ</t>
    </rPh>
    <phoneticPr fontId="5"/>
  </si>
  <si>
    <t>　※福祉総務課長兼務</t>
    <rPh sb="2" eb="4">
      <t>フクシ</t>
    </rPh>
    <rPh sb="4" eb="6">
      <t>ソウム</t>
    </rPh>
    <rPh sb="6" eb="8">
      <t>カチョウ</t>
    </rPh>
    <rPh sb="8" eb="10">
      <t>ケンム</t>
    </rPh>
    <phoneticPr fontId="5"/>
  </si>
  <si>
    <t>障がい福祉課</t>
    <rPh sb="0" eb="1">
      <t>サワ</t>
    </rPh>
    <rPh sb="3" eb="6">
      <t>フクシカ</t>
    </rPh>
    <phoneticPr fontId="5"/>
  </si>
  <si>
    <t>福祉推進部</t>
    <rPh sb="0" eb="2">
      <t>フクシ</t>
    </rPh>
    <rPh sb="2" eb="4">
      <t>スイシン</t>
    </rPh>
    <rPh sb="4" eb="5">
      <t>ブ</t>
    </rPh>
    <phoneticPr fontId="5"/>
  </si>
  <si>
    <t>※こども部の事業管理担当を兼務</t>
    <rPh sb="4" eb="5">
      <t>ブ</t>
    </rPh>
    <rPh sb="6" eb="10">
      <t>ジギョウカンリ</t>
    </rPh>
    <rPh sb="10" eb="12">
      <t>タントウ</t>
    </rPh>
    <rPh sb="13" eb="15">
      <t>ケンム</t>
    </rPh>
    <phoneticPr fontId="5"/>
  </si>
  <si>
    <t>スポーツ
コンベンション係</t>
    <rPh sb="12" eb="13">
      <t>カカリ</t>
    </rPh>
    <phoneticPr fontId="5"/>
  </si>
  <si>
    <t>　※企業誘致担当主幹を含む</t>
    <rPh sb="2" eb="4">
      <t>キギョウ</t>
    </rPh>
    <rPh sb="4" eb="6">
      <t>ユウチ</t>
    </rPh>
    <rPh sb="6" eb="8">
      <t>タントウ</t>
    </rPh>
    <rPh sb="8" eb="10">
      <t>シュカン</t>
    </rPh>
    <rPh sb="11" eb="12">
      <t>フク</t>
    </rPh>
    <phoneticPr fontId="5"/>
  </si>
  <si>
    <t>　※生活安全課長兼務</t>
    <rPh sb="2" eb="4">
      <t>セイカツ</t>
    </rPh>
    <rPh sb="4" eb="6">
      <t>アンゼン</t>
    </rPh>
    <rPh sb="6" eb="8">
      <t>カチョウ</t>
    </rPh>
    <rPh sb="8" eb="10">
      <t>ケンム</t>
    </rPh>
    <phoneticPr fontId="5"/>
  </si>
  <si>
    <t>　</t>
    <phoneticPr fontId="5"/>
  </si>
  <si>
    <t>※プロジェクト推進担当技幹含む</t>
    <rPh sb="7" eb="9">
      <t>スイシン</t>
    </rPh>
    <rPh sb="9" eb="11">
      <t>タントウ</t>
    </rPh>
    <rPh sb="11" eb="13">
      <t>ギカン</t>
    </rPh>
    <rPh sb="13" eb="14">
      <t>フク</t>
    </rPh>
    <phoneticPr fontId="5"/>
  </si>
  <si>
    <t>※企画政策課長兼務</t>
    <phoneticPr fontId="5"/>
  </si>
  <si>
    <t>※企画政策担当主幹含む</t>
    <phoneticPr fontId="5"/>
  </si>
  <si>
    <t>理事兼
　　部長</t>
    <rPh sb="0" eb="2">
      <t>リジ</t>
    </rPh>
    <rPh sb="2" eb="3">
      <t>ケン</t>
    </rPh>
    <rPh sb="6" eb="8">
      <t>ブチョウ</t>
    </rPh>
    <phoneticPr fontId="5"/>
  </si>
  <si>
    <t>※人事課に派遣者5名及び休職者3名含む</t>
    <rPh sb="10" eb="11">
      <t>オヨ</t>
    </rPh>
    <rPh sb="12" eb="14">
      <t>キュウショク</t>
    </rPh>
    <rPh sb="14" eb="15">
      <t>シャ</t>
    </rPh>
    <rPh sb="16" eb="17">
      <t>メイ</t>
    </rPh>
    <rPh sb="17" eb="18">
      <t>フク</t>
    </rPh>
    <phoneticPr fontId="5"/>
  </si>
  <si>
    <t>防災危機管理係</t>
    <rPh sb="0" eb="2">
      <t>ボウサイ</t>
    </rPh>
    <rPh sb="2" eb="4">
      <t>キキ</t>
    </rPh>
    <rPh sb="4" eb="6">
      <t>カンリ</t>
    </rPh>
    <rPh sb="6" eb="7">
      <t>カカリ</t>
    </rPh>
    <phoneticPr fontId="5"/>
  </si>
  <si>
    <t>※危機管理監兼務</t>
    <rPh sb="1" eb="3">
      <t>キキ</t>
    </rPh>
    <rPh sb="3" eb="5">
      <t>カンリ</t>
    </rPh>
    <rPh sb="5" eb="6">
      <t>カン</t>
    </rPh>
    <rPh sb="6" eb="8">
      <t>ケンム</t>
    </rPh>
    <phoneticPr fontId="5"/>
  </si>
  <si>
    <t>管財係</t>
    <rPh sb="0" eb="2">
      <t>カンザイ</t>
    </rPh>
    <rPh sb="2" eb="3">
      <t>カカリ</t>
    </rPh>
    <phoneticPr fontId="5"/>
  </si>
  <si>
    <t>宜野湾市行政組織図１（令和７年４月１日）</t>
    <rPh sb="0" eb="3">
      <t>ギノワン</t>
    </rPh>
    <rPh sb="3" eb="6">
      <t>シギョウセイ</t>
    </rPh>
    <rPh sb="6" eb="8">
      <t>ソシキ</t>
    </rPh>
    <rPh sb="8" eb="9">
      <t>キコウヅ</t>
    </rPh>
    <rPh sb="11" eb="12">
      <t>レイ</t>
    </rPh>
    <rPh sb="12" eb="13">
      <t>ワ</t>
    </rPh>
    <rPh sb="14" eb="15">
      <t>ネン</t>
    </rPh>
    <rPh sb="16" eb="17">
      <t>ガツ</t>
    </rPh>
    <rPh sb="18" eb="19">
      <t>ニチ</t>
    </rPh>
    <phoneticPr fontId="5"/>
  </si>
  <si>
    <t>《公立認定こども園》</t>
    <rPh sb="1" eb="3">
      <t>コウリツ</t>
    </rPh>
    <rPh sb="3" eb="5">
      <t>ニンテイ</t>
    </rPh>
    <phoneticPr fontId="5"/>
  </si>
  <si>
    <t>はごろもねたてこども園</t>
    <rPh sb="10" eb="11">
      <t>エン</t>
    </rPh>
    <phoneticPr fontId="5"/>
  </si>
  <si>
    <t>《公私連携認定こども園》</t>
    <rPh sb="1" eb="3">
      <t>コウシ</t>
    </rPh>
    <rPh sb="3" eb="5">
      <t>レンケイ</t>
    </rPh>
    <rPh sb="5" eb="7">
      <t>ニンテイ</t>
    </rPh>
    <phoneticPr fontId="5"/>
  </si>
  <si>
    <t>公私連携大山こども園</t>
    <rPh sb="0" eb="4">
      <t>コウシレンケイ</t>
    </rPh>
    <rPh sb="4" eb="6">
      <t>オオヤマ</t>
    </rPh>
    <rPh sb="9" eb="10">
      <t>エン</t>
    </rPh>
    <phoneticPr fontId="5"/>
  </si>
  <si>
    <t>公私連携ととのこ普天間第二こども園</t>
    <rPh sb="0" eb="4">
      <t>コウシレンケイ</t>
    </rPh>
    <rPh sb="8" eb="11">
      <t>フテンマ</t>
    </rPh>
    <rPh sb="11" eb="13">
      <t>ダイニ</t>
    </rPh>
    <rPh sb="16" eb="17">
      <t>エン</t>
    </rPh>
    <phoneticPr fontId="5"/>
  </si>
  <si>
    <t>９８８－６３１２</t>
    <phoneticPr fontId="5"/>
  </si>
  <si>
    <t>９８８－８８７０</t>
    <phoneticPr fontId="5"/>
  </si>
  <si>
    <t>令和8年2月1日現在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</si>
</sst>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"/>
    <numFmt numFmtId="177" formatCode="0.000"/>
    <numFmt numFmtId="178" formatCode="0.0"/>
    <numFmt numFmtId="179" formatCode="0.00000"/>
    <numFmt numFmtId="180" formatCode="\(#,##0\)"/>
    <numFmt numFmtId="181" formatCode="0_);[Red]\(0\)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8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ashed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/>
      <top style="medium">
        <color rgb="FF00B050"/>
      </top>
      <bottom style="medium">
        <color rgb="FF00B050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FF0000"/>
      </left>
      <right style="medium">
        <color rgb="FF00B050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FF0000"/>
      </left>
      <right style="medium">
        <color rgb="FF00B050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medium">
        <color rgb="FF00B050"/>
      </right>
      <top/>
      <bottom style="thin">
        <color indexed="64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00B050"/>
      </right>
      <top style="thin">
        <color indexed="64"/>
      </top>
      <bottom/>
      <diagonal/>
    </border>
    <border>
      <left style="medium">
        <color rgb="FFFF0000"/>
      </left>
      <right/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auto="1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thin">
        <color indexed="64"/>
      </right>
      <top style="thin">
        <color theme="1"/>
      </top>
      <bottom/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508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distributed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4" xfId="0" applyFont="1" applyBorder="1" applyAlignment="1">
      <alignment horizontal="distributed" justifyLastLine="1"/>
    </xf>
    <xf numFmtId="0" fontId="12" fillId="0" borderId="15" xfId="0" applyFont="1" applyBorder="1" applyAlignment="1">
      <alignment horizontal="distributed" vertical="center" justifyLastLine="1"/>
    </xf>
    <xf numFmtId="0" fontId="13" fillId="0" borderId="0" xfId="0" applyFont="1"/>
    <xf numFmtId="0" fontId="12" fillId="0" borderId="16" xfId="0" applyFont="1" applyBorder="1" applyAlignment="1">
      <alignment horizontal="distributed" vertical="top" justifyLastLine="1"/>
    </xf>
    <xf numFmtId="0" fontId="12" fillId="0" borderId="17" xfId="0" applyFont="1" applyBorder="1" applyAlignment="1">
      <alignment horizontal="distributed" vertical="center" justifyLastLine="1"/>
    </xf>
    <xf numFmtId="0" fontId="12" fillId="0" borderId="18" xfId="0" applyFont="1" applyBorder="1" applyAlignment="1">
      <alignment horizontal="distributed" vertical="center" justifyLastLine="1"/>
    </xf>
    <xf numFmtId="0" fontId="14" fillId="0" borderId="19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3" xfId="0" applyFont="1" applyBorder="1" applyAlignment="1">
      <alignment vertical="center"/>
    </xf>
    <xf numFmtId="176" fontId="14" fillId="0" borderId="19" xfId="0" applyNumberFormat="1" applyFont="1" applyBorder="1" applyAlignment="1">
      <alignment vertical="center"/>
    </xf>
    <xf numFmtId="177" fontId="14" fillId="0" borderId="19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2" fontId="14" fillId="0" borderId="2" xfId="0" applyNumberFormat="1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2" fillId="0" borderId="14" xfId="0" applyFont="1" applyBorder="1" applyAlignment="1">
      <alignment horizontal="distributed" vertical="center" justifyLastLine="1"/>
    </xf>
    <xf numFmtId="0" fontId="14" fillId="0" borderId="19" xfId="0" applyFont="1" applyBorder="1"/>
    <xf numFmtId="0" fontId="14" fillId="0" borderId="2" xfId="0" applyFont="1" applyBorder="1"/>
    <xf numFmtId="0" fontId="14" fillId="0" borderId="3" xfId="0" applyFont="1" applyBorder="1"/>
    <xf numFmtId="0" fontId="14" fillId="0" borderId="20" xfId="0" applyFont="1" applyBorder="1"/>
    <xf numFmtId="0" fontId="14" fillId="0" borderId="6" xfId="0" applyFont="1" applyBorder="1"/>
    <xf numFmtId="0" fontId="14" fillId="0" borderId="6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distributed" vertical="center"/>
    </xf>
    <xf numFmtId="0" fontId="12" fillId="0" borderId="21" xfId="0" applyFont="1" applyBorder="1" applyAlignment="1">
      <alignment horizontal="distributed" vertical="center"/>
    </xf>
    <xf numFmtId="0" fontId="12" fillId="0" borderId="19" xfId="0" applyFont="1" applyBorder="1" applyAlignment="1">
      <alignment horizontal="distributed" vertical="center" justifyLastLine="1"/>
    </xf>
    <xf numFmtId="0" fontId="12" fillId="0" borderId="2" xfId="0" applyFont="1" applyBorder="1" applyAlignment="1">
      <alignment horizontal="distributed" vertical="center" justifyLastLine="1"/>
    </xf>
    <xf numFmtId="0" fontId="12" fillId="0" borderId="3" xfId="0" applyFont="1" applyBorder="1" applyAlignment="1">
      <alignment horizontal="distributed" vertical="center" justifyLastLine="1"/>
    </xf>
    <xf numFmtId="0" fontId="12" fillId="0" borderId="16" xfId="0" applyFont="1" applyBorder="1" applyAlignment="1">
      <alignment horizontal="distributed" vertical="center" justifyLastLine="1"/>
    </xf>
    <xf numFmtId="0" fontId="15" fillId="0" borderId="17" xfId="0" applyFont="1" applyBorder="1" applyAlignment="1">
      <alignment horizontal="distributed" vertical="center" justifyLastLine="1"/>
    </xf>
    <xf numFmtId="178" fontId="14" fillId="0" borderId="19" xfId="0" applyNumberFormat="1" applyFont="1" applyBorder="1" applyAlignment="1">
      <alignment vertical="center"/>
    </xf>
    <xf numFmtId="179" fontId="14" fillId="0" borderId="2" xfId="0" applyNumberFormat="1" applyFont="1" applyBorder="1" applyAlignment="1">
      <alignment vertical="center"/>
    </xf>
    <xf numFmtId="0" fontId="14" fillId="0" borderId="20" xfId="0" applyFont="1" applyBorder="1" applyAlignment="1">
      <alignment horizontal="right" vertical="center"/>
    </xf>
    <xf numFmtId="177" fontId="14" fillId="0" borderId="19" xfId="0" applyNumberFormat="1" applyFont="1" applyBorder="1"/>
    <xf numFmtId="0" fontId="14" fillId="0" borderId="19" xfId="0" applyFont="1" applyBorder="1" applyAlignment="1">
      <alignment horizontal="right" vertical="center"/>
    </xf>
    <xf numFmtId="176" fontId="14" fillId="0" borderId="2" xfId="0" applyNumberFormat="1" applyFont="1" applyBorder="1"/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distributed" vertical="center"/>
    </xf>
    <xf numFmtId="0" fontId="9" fillId="0" borderId="4" xfId="0" applyFont="1" applyBorder="1" applyAlignment="1">
      <alignment horizontal="distributed" vertical="center"/>
    </xf>
    <xf numFmtId="0" fontId="7" fillId="0" borderId="27" xfId="0" applyFont="1" applyBorder="1" applyAlignment="1">
      <alignment horizontal="distributed" vertical="center" justifyLastLine="1"/>
    </xf>
    <xf numFmtId="0" fontId="7" fillId="0" borderId="28" xfId="0" applyFont="1" applyBorder="1" applyAlignment="1">
      <alignment horizontal="distributed" vertical="center" justifyLastLine="1"/>
    </xf>
    <xf numFmtId="0" fontId="7" fillId="0" borderId="27" xfId="0" applyFont="1" applyBorder="1" applyAlignment="1">
      <alignment horizontal="distributed" vertical="center"/>
    </xf>
    <xf numFmtId="0" fontId="7" fillId="0" borderId="29" xfId="0" applyFont="1" applyBorder="1" applyAlignment="1">
      <alignment horizontal="distributed" vertical="center" justifyLastLine="1"/>
    </xf>
    <xf numFmtId="0" fontId="7" fillId="0" borderId="30" xfId="0" applyFont="1" applyBorder="1" applyAlignment="1">
      <alignment horizontal="distributed" vertical="center" justifyLastLine="1"/>
    </xf>
    <xf numFmtId="0" fontId="7" fillId="0" borderId="31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/>
    </xf>
    <xf numFmtId="0" fontId="7" fillId="0" borderId="13" xfId="0" applyFont="1" applyBorder="1" applyAlignment="1">
      <alignment horizontal="distributed" vertical="center"/>
    </xf>
    <xf numFmtId="0" fontId="16" fillId="0" borderId="8" xfId="4" applyFont="1" applyBorder="1" applyAlignment="1">
      <alignment vertical="center"/>
    </xf>
    <xf numFmtId="0" fontId="16" fillId="0" borderId="0" xfId="4" applyFont="1" applyAlignment="1">
      <alignment vertical="center"/>
    </xf>
    <xf numFmtId="0" fontId="14" fillId="2" borderId="19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2" borderId="19" xfId="0" applyFont="1" applyFill="1" applyBorder="1"/>
    <xf numFmtId="0" fontId="14" fillId="2" borderId="2" xfId="0" applyFont="1" applyFill="1" applyBorder="1"/>
    <xf numFmtId="0" fontId="14" fillId="2" borderId="7" xfId="0" applyFont="1" applyFill="1" applyBorder="1"/>
    <xf numFmtId="0" fontId="7" fillId="0" borderId="1" xfId="0" applyFont="1" applyBorder="1" applyAlignment="1">
      <alignment vertical="center" wrapText="1"/>
    </xf>
    <xf numFmtId="0" fontId="13" fillId="0" borderId="0" xfId="4" applyFont="1" applyAlignment="1">
      <alignment vertical="top" wrapText="1"/>
    </xf>
    <xf numFmtId="0" fontId="16" fillId="0" borderId="13" xfId="4" applyFont="1" applyBorder="1" applyAlignment="1">
      <alignment vertical="center"/>
    </xf>
    <xf numFmtId="0" fontId="16" fillId="0" borderId="34" xfId="4" applyFont="1" applyBorder="1" applyAlignment="1">
      <alignment vertical="center"/>
    </xf>
    <xf numFmtId="0" fontId="13" fillId="0" borderId="0" xfId="4" applyFont="1" applyAlignment="1">
      <alignment vertical="center"/>
    </xf>
    <xf numFmtId="0" fontId="13" fillId="0" borderId="0" xfId="3" applyFont="1" applyAlignment="1">
      <alignment vertical="center" wrapText="1"/>
    </xf>
    <xf numFmtId="0" fontId="16" fillId="0" borderId="35" xfId="4" applyFont="1" applyBorder="1" applyAlignment="1">
      <alignment vertical="center"/>
    </xf>
    <xf numFmtId="0" fontId="16" fillId="0" borderId="0" xfId="4" applyFont="1" applyAlignment="1">
      <alignment vertical="center" shrinkToFit="1"/>
    </xf>
    <xf numFmtId="0" fontId="16" fillId="0" borderId="11" xfId="4" applyFont="1" applyBorder="1" applyAlignment="1">
      <alignment vertical="center"/>
    </xf>
    <xf numFmtId="0" fontId="13" fillId="0" borderId="0" xfId="4" applyFont="1" applyAlignment="1">
      <alignment vertical="center" wrapText="1"/>
    </xf>
    <xf numFmtId="0" fontId="16" fillId="0" borderId="22" xfId="4" applyFont="1" applyBorder="1" applyAlignment="1">
      <alignment vertical="center"/>
    </xf>
    <xf numFmtId="0" fontId="16" fillId="0" borderId="10" xfId="4" applyFont="1" applyBorder="1" applyAlignment="1">
      <alignment vertical="center"/>
    </xf>
    <xf numFmtId="0" fontId="16" fillId="0" borderId="10" xfId="4" applyFont="1" applyBorder="1" applyAlignment="1">
      <alignment horizontal="center" vertical="center"/>
    </xf>
    <xf numFmtId="0" fontId="16" fillId="0" borderId="8" xfId="4" applyFont="1" applyBorder="1" applyAlignment="1">
      <alignment horizontal="center" vertical="center"/>
    </xf>
    <xf numFmtId="0" fontId="19" fillId="0" borderId="0" xfId="4" applyFont="1" applyAlignment="1">
      <alignment vertical="center"/>
    </xf>
    <xf numFmtId="0" fontId="16" fillId="0" borderId="26" xfId="4" applyFont="1" applyBorder="1" applyAlignment="1">
      <alignment vertical="center"/>
    </xf>
    <xf numFmtId="180" fontId="16" fillId="0" borderId="0" xfId="4" applyNumberFormat="1" applyFont="1" applyAlignment="1">
      <alignment vertical="top" textRotation="255" wrapText="1" shrinkToFit="1"/>
    </xf>
    <xf numFmtId="0" fontId="5" fillId="0" borderId="0" xfId="3" applyFont="1" applyAlignment="1">
      <alignment vertical="center" wrapText="1"/>
    </xf>
    <xf numFmtId="0" fontId="12" fillId="0" borderId="0" xfId="0" applyFont="1" applyAlignment="1">
      <alignment horizontal="distributed" justifyLastLine="1"/>
    </xf>
    <xf numFmtId="0" fontId="12" fillId="0" borderId="0" xfId="0" applyFont="1" applyAlignment="1">
      <alignment horizontal="distributed" vertical="center" justifyLastLine="1"/>
    </xf>
    <xf numFmtId="0" fontId="12" fillId="0" borderId="0" xfId="0" applyFont="1" applyAlignment="1">
      <alignment horizontal="distributed" vertical="top" justifyLastLine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176" fontId="14" fillId="0" borderId="0" xfId="0" applyNumberFormat="1" applyFont="1" applyAlignment="1">
      <alignment vertical="center"/>
    </xf>
    <xf numFmtId="177" fontId="14" fillId="0" borderId="0" xfId="0" applyNumberFormat="1" applyFont="1" applyAlignment="1">
      <alignment vertical="center"/>
    </xf>
    <xf numFmtId="2" fontId="14" fillId="0" borderId="0" xfId="0" applyNumberFormat="1" applyFont="1" applyAlignment="1">
      <alignment vertical="center"/>
    </xf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distributed" vertical="center"/>
    </xf>
    <xf numFmtId="0" fontId="15" fillId="0" borderId="0" xfId="0" applyFont="1" applyAlignment="1">
      <alignment horizontal="distributed" vertical="center" justifyLastLine="1"/>
    </xf>
    <xf numFmtId="178" fontId="14" fillId="0" borderId="0" xfId="0" applyNumberFormat="1" applyFont="1" applyAlignment="1">
      <alignment vertical="center"/>
    </xf>
    <xf numFmtId="179" fontId="14" fillId="0" borderId="0" xfId="0" applyNumberFormat="1" applyFont="1" applyAlignment="1">
      <alignment vertical="center"/>
    </xf>
    <xf numFmtId="177" fontId="14" fillId="0" borderId="0" xfId="0" applyNumberFormat="1" applyFont="1"/>
    <xf numFmtId="176" fontId="14" fillId="0" borderId="0" xfId="0" applyNumberFormat="1" applyFont="1"/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justifyLastLine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 justifyLastLine="1"/>
    </xf>
    <xf numFmtId="0" fontId="0" fillId="0" borderId="0" xfId="0" applyAlignment="1">
      <alignment vertical="center"/>
    </xf>
    <xf numFmtId="58" fontId="8" fillId="0" borderId="0" xfId="0" applyNumberFormat="1" applyFont="1" applyAlignment="1">
      <alignment horizontal="right"/>
    </xf>
    <xf numFmtId="0" fontId="7" fillId="0" borderId="2" xfId="0" applyFont="1" applyBorder="1" applyAlignment="1">
      <alignment vertical="center" wrapText="1"/>
    </xf>
    <xf numFmtId="0" fontId="9" fillId="0" borderId="9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10" xfId="0" applyFont="1" applyBorder="1" applyAlignment="1">
      <alignment vertical="center" shrinkToFit="1"/>
    </xf>
    <xf numFmtId="180" fontId="16" fillId="0" borderId="0" xfId="4" applyNumberFormat="1" applyFont="1" applyAlignment="1">
      <alignment horizontal="center" vertical="center" wrapText="1" shrinkToFit="1"/>
    </xf>
    <xf numFmtId="0" fontId="2" fillId="0" borderId="0" xfId="3" applyAlignment="1">
      <alignment horizontal="center" vertical="center" wrapText="1" shrinkToFit="1"/>
    </xf>
    <xf numFmtId="180" fontId="16" fillId="0" borderId="0" xfId="4" applyNumberFormat="1" applyFont="1" applyAlignment="1">
      <alignment horizontal="center" vertical="center"/>
    </xf>
    <xf numFmtId="0" fontId="16" fillId="0" borderId="35" xfId="4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distributed"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left" vertical="center" shrinkToFit="1"/>
    </xf>
    <xf numFmtId="0" fontId="16" fillId="0" borderId="0" xfId="4" applyFont="1" applyAlignment="1">
      <alignment horizontal="left" vertical="center" shrinkToFit="1"/>
    </xf>
    <xf numFmtId="0" fontId="16" fillId="0" borderId="34" xfId="4" applyFont="1" applyBorder="1" applyAlignment="1">
      <alignment horizontal="center" vertical="center"/>
    </xf>
    <xf numFmtId="0" fontId="16" fillId="0" borderId="0" xfId="4" applyFont="1" applyAlignment="1">
      <alignment horizontal="left" vertical="top" wrapText="1"/>
    </xf>
    <xf numFmtId="0" fontId="16" fillId="0" borderId="0" xfId="4" applyFont="1" applyAlignment="1">
      <alignment horizontal="center" vertical="center"/>
    </xf>
    <xf numFmtId="180" fontId="16" fillId="0" borderId="0" xfId="4" applyNumberFormat="1" applyFont="1" applyAlignment="1">
      <alignment horizontal="center" vertical="center" shrinkToFit="1"/>
    </xf>
    <xf numFmtId="0" fontId="16" fillId="0" borderId="33" xfId="4" applyFont="1" applyBorder="1" applyAlignment="1">
      <alignment vertical="center"/>
    </xf>
    <xf numFmtId="0" fontId="16" fillId="0" borderId="4" xfId="4" applyFont="1" applyBorder="1" applyAlignment="1">
      <alignment vertical="center"/>
    </xf>
    <xf numFmtId="0" fontId="13" fillId="0" borderId="0" xfId="4" applyFont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  <xf numFmtId="0" fontId="0" fillId="0" borderId="32" xfId="0" applyBorder="1"/>
    <xf numFmtId="0" fontId="0" fillId="0" borderId="8" xfId="0" applyBorder="1"/>
    <xf numFmtId="0" fontId="0" fillId="0" borderId="11" xfId="0" applyBorder="1"/>
    <xf numFmtId="0" fontId="16" fillId="0" borderId="0" xfId="4" applyFont="1" applyAlignment="1">
      <alignment horizontal="left" vertical="center"/>
    </xf>
    <xf numFmtId="0" fontId="16" fillId="0" borderId="33" xfId="4" applyFont="1" applyBorder="1" applyAlignment="1">
      <alignment horizontal="center" vertical="center"/>
    </xf>
    <xf numFmtId="180" fontId="16" fillId="0" borderId="33" xfId="4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7" fillId="0" borderId="50" xfId="0" applyFont="1" applyBorder="1" applyAlignment="1">
      <alignment horizontal="distributed" vertical="center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0" fontId="16" fillId="0" borderId="54" xfId="4" applyFont="1" applyBorder="1" applyAlignment="1">
      <alignment vertical="center"/>
    </xf>
    <xf numFmtId="0" fontId="2" fillId="0" borderId="24" xfId="4" applyBorder="1" applyAlignment="1">
      <alignment vertical="center"/>
    </xf>
    <xf numFmtId="0" fontId="16" fillId="0" borderId="24" xfId="4" applyFont="1" applyBorder="1" applyAlignment="1">
      <alignment vertical="center"/>
    </xf>
    <xf numFmtId="0" fontId="16" fillId="0" borderId="24" xfId="4" applyFont="1" applyBorder="1" applyAlignment="1">
      <alignment horizontal="center" vertical="center" shrinkToFit="1"/>
    </xf>
    <xf numFmtId="0" fontId="13" fillId="0" borderId="24" xfId="4" applyFont="1" applyBorder="1" applyAlignment="1">
      <alignment vertical="center"/>
    </xf>
    <xf numFmtId="0" fontId="16" fillId="0" borderId="55" xfId="4" applyFont="1" applyBorder="1" applyAlignment="1">
      <alignment vertical="center"/>
    </xf>
    <xf numFmtId="0" fontId="16" fillId="0" borderId="48" xfId="4" applyFont="1" applyBorder="1" applyAlignment="1">
      <alignment vertical="center"/>
    </xf>
    <xf numFmtId="0" fontId="2" fillId="0" borderId="0" xfId="4" applyAlignment="1">
      <alignment vertical="center"/>
    </xf>
    <xf numFmtId="0" fontId="16" fillId="0" borderId="0" xfId="4" applyFont="1" applyAlignment="1">
      <alignment horizontal="center" vertical="center" shrinkToFit="1"/>
    </xf>
    <xf numFmtId="0" fontId="16" fillId="0" borderId="25" xfId="4" applyFont="1" applyBorder="1" applyAlignment="1">
      <alignment vertical="center"/>
    </xf>
    <xf numFmtId="0" fontId="2" fillId="0" borderId="0" xfId="4" applyAlignment="1">
      <alignment horizontal="center" vertical="center"/>
    </xf>
    <xf numFmtId="180" fontId="16" fillId="0" borderId="57" xfId="4" applyNumberFormat="1" applyFont="1" applyBorder="1" applyAlignment="1">
      <alignment horizontal="center" vertical="center" wrapText="1" shrinkToFit="1"/>
    </xf>
    <xf numFmtId="0" fontId="16" fillId="0" borderId="50" xfId="4" applyFont="1" applyBorder="1" applyAlignment="1">
      <alignment vertical="center"/>
    </xf>
    <xf numFmtId="0" fontId="16" fillId="0" borderId="63" xfId="4" applyFont="1" applyBorder="1" applyAlignment="1">
      <alignment vertical="center"/>
    </xf>
    <xf numFmtId="0" fontId="16" fillId="0" borderId="49" xfId="4" applyFont="1" applyBorder="1" applyAlignment="1">
      <alignment vertical="center"/>
    </xf>
    <xf numFmtId="0" fontId="16" fillId="0" borderId="64" xfId="4" applyFont="1" applyBorder="1" applyAlignment="1">
      <alignment vertical="center"/>
    </xf>
    <xf numFmtId="0" fontId="16" fillId="0" borderId="65" xfId="4" applyFont="1" applyBorder="1" applyAlignment="1">
      <alignment vertical="center"/>
    </xf>
    <xf numFmtId="0" fontId="16" fillId="0" borderId="33" xfId="4" applyFont="1" applyBorder="1" applyAlignment="1">
      <alignment vertical="center" shrinkToFit="1"/>
    </xf>
    <xf numFmtId="180" fontId="16" fillId="0" borderId="0" xfId="4" applyNumberFormat="1" applyFont="1" applyAlignment="1">
      <alignment vertical="center" shrinkToFit="1"/>
    </xf>
    <xf numFmtId="0" fontId="2" fillId="0" borderId="0" xfId="3" applyAlignment="1">
      <alignment vertical="center" wrapText="1"/>
    </xf>
    <xf numFmtId="0" fontId="17" fillId="0" borderId="0" xfId="3" applyFont="1" applyAlignment="1">
      <alignment horizontal="left" vertical="center"/>
    </xf>
    <xf numFmtId="0" fontId="2" fillId="0" borderId="0" xfId="3" applyAlignment="1">
      <alignment vertical="center" wrapText="1" shrinkToFit="1"/>
    </xf>
    <xf numFmtId="180" fontId="16" fillId="0" borderId="0" xfId="4" applyNumberFormat="1" applyFont="1" applyAlignment="1">
      <alignment vertical="center" wrapText="1" shrinkToFit="1"/>
    </xf>
    <xf numFmtId="0" fontId="13" fillId="0" borderId="0" xfId="4" applyFont="1" applyAlignment="1">
      <alignment vertical="top"/>
    </xf>
    <xf numFmtId="0" fontId="5" fillId="0" borderId="0" xfId="4" applyFont="1" applyAlignment="1">
      <alignment vertical="center" wrapText="1"/>
    </xf>
    <xf numFmtId="0" fontId="2" fillId="0" borderId="0" xfId="4" applyAlignment="1">
      <alignment horizontal="left" vertical="center" shrinkToFit="1"/>
    </xf>
    <xf numFmtId="180" fontId="16" fillId="0" borderId="66" xfId="4" applyNumberFormat="1" applyFont="1" applyBorder="1" applyAlignment="1">
      <alignment horizontal="center" vertical="center" wrapText="1" shrinkToFit="1"/>
    </xf>
    <xf numFmtId="0" fontId="17" fillId="0" borderId="0" xfId="4" applyFont="1" applyAlignment="1">
      <alignment vertical="center" shrinkToFit="1"/>
    </xf>
    <xf numFmtId="0" fontId="16" fillId="0" borderId="0" xfId="4" applyFont="1" applyAlignment="1">
      <alignment horizontal="center" vertical="center" textRotation="255"/>
    </xf>
    <xf numFmtId="0" fontId="17" fillId="0" borderId="0" xfId="3" applyFont="1" applyAlignment="1">
      <alignment vertical="center" wrapText="1"/>
    </xf>
    <xf numFmtId="180" fontId="16" fillId="0" borderId="71" xfId="4" applyNumberFormat="1" applyFont="1" applyBorder="1" applyAlignment="1">
      <alignment horizontal="center" vertical="center" wrapText="1" shrinkToFit="1"/>
    </xf>
    <xf numFmtId="0" fontId="2" fillId="0" borderId="8" xfId="4" applyBorder="1" applyAlignment="1">
      <alignment vertical="center"/>
    </xf>
    <xf numFmtId="0" fontId="2" fillId="0" borderId="34" xfId="4" applyBorder="1" applyAlignment="1">
      <alignment vertical="center"/>
    </xf>
    <xf numFmtId="0" fontId="17" fillId="0" borderId="0" xfId="4" applyFont="1" applyAlignment="1">
      <alignment horizontal="left" vertical="center" shrinkToFit="1"/>
    </xf>
    <xf numFmtId="0" fontId="13" fillId="0" borderId="50" xfId="4" applyFont="1" applyBorder="1" applyAlignment="1">
      <alignment vertical="center"/>
    </xf>
    <xf numFmtId="0" fontId="13" fillId="0" borderId="33" xfId="4" applyFont="1" applyBorder="1" applyAlignment="1">
      <alignment vertical="center"/>
    </xf>
    <xf numFmtId="0" fontId="2" fillId="0" borderId="0" xfId="4" applyAlignment="1">
      <alignment horizontal="center" vertical="center" shrinkToFit="1"/>
    </xf>
    <xf numFmtId="0" fontId="16" fillId="0" borderId="0" xfId="3" applyFont="1" applyAlignment="1">
      <alignment horizontal="center" vertical="center" wrapText="1" shrinkToFit="1"/>
    </xf>
    <xf numFmtId="0" fontId="13" fillId="0" borderId="0" xfId="4" applyFont="1" applyAlignment="1">
      <alignment horizontal="left" vertical="top" shrinkToFit="1"/>
    </xf>
    <xf numFmtId="0" fontId="13" fillId="0" borderId="33" xfId="4" applyFont="1" applyBorder="1" applyAlignment="1">
      <alignment vertical="top"/>
    </xf>
    <xf numFmtId="0" fontId="16" fillId="0" borderId="40" xfId="4" applyFont="1" applyBorder="1" applyAlignment="1">
      <alignment vertical="center"/>
    </xf>
    <xf numFmtId="0" fontId="13" fillId="0" borderId="10" xfId="3" applyFont="1" applyBorder="1" applyAlignment="1">
      <alignment vertical="center" wrapText="1"/>
    </xf>
    <xf numFmtId="0" fontId="13" fillId="0" borderId="0" xfId="4" applyFont="1" applyAlignment="1">
      <alignment vertical="center" shrinkToFit="1"/>
    </xf>
    <xf numFmtId="0" fontId="13" fillId="0" borderId="0" xfId="4" applyFont="1" applyAlignment="1">
      <alignment horizontal="left" vertical="top"/>
    </xf>
    <xf numFmtId="0" fontId="2" fillId="0" borderId="0" xfId="3" applyAlignment="1">
      <alignment horizontal="center" vertical="center" wrapText="1"/>
    </xf>
    <xf numFmtId="180" fontId="16" fillId="0" borderId="13" xfId="4" applyNumberFormat="1" applyFont="1" applyBorder="1" applyAlignment="1">
      <alignment horizontal="center" vertical="center" wrapText="1" shrinkToFit="1"/>
    </xf>
    <xf numFmtId="180" fontId="16" fillId="0" borderId="35" xfId="4" applyNumberFormat="1" applyFont="1" applyBorder="1" applyAlignment="1">
      <alignment horizontal="center" vertical="center" wrapText="1" shrinkToFit="1"/>
    </xf>
    <xf numFmtId="0" fontId="13" fillId="0" borderId="10" xfId="4" applyFont="1" applyBorder="1" applyAlignment="1">
      <alignment vertical="center"/>
    </xf>
    <xf numFmtId="0" fontId="13" fillId="0" borderId="35" xfId="4" applyFont="1" applyBorder="1" applyAlignment="1">
      <alignment vertical="center"/>
    </xf>
    <xf numFmtId="0" fontId="16" fillId="0" borderId="4" xfId="4" applyFont="1" applyBorder="1" applyAlignment="1">
      <alignment horizontal="center" vertical="center" shrinkToFit="1"/>
    </xf>
    <xf numFmtId="0" fontId="17" fillId="0" borderId="0" xfId="4" applyFont="1" applyAlignment="1">
      <alignment horizontal="left" vertical="top"/>
    </xf>
    <xf numFmtId="0" fontId="24" fillId="0" borderId="0" xfId="4" applyFont="1" applyAlignment="1">
      <alignment vertical="top" wrapText="1"/>
    </xf>
    <xf numFmtId="180" fontId="16" fillId="0" borderId="33" xfId="4" applyNumberFormat="1" applyFont="1" applyBorder="1" applyAlignment="1">
      <alignment vertical="center" shrinkToFit="1"/>
    </xf>
    <xf numFmtId="0" fontId="2" fillId="0" borderId="0" xfId="4" applyAlignment="1">
      <alignment vertical="center" shrinkToFit="1"/>
    </xf>
    <xf numFmtId="0" fontId="2" fillId="0" borderId="33" xfId="4" applyBorder="1" applyAlignment="1">
      <alignment vertical="center" shrinkToFit="1"/>
    </xf>
    <xf numFmtId="0" fontId="13" fillId="0" borderId="0" xfId="4" applyFont="1"/>
    <xf numFmtId="0" fontId="16" fillId="0" borderId="73" xfId="4" applyFont="1" applyBorder="1" applyAlignment="1">
      <alignment vertical="center"/>
    </xf>
    <xf numFmtId="0" fontId="2" fillId="0" borderId="38" xfId="3" applyBorder="1" applyAlignment="1">
      <alignment horizontal="center" vertical="center" wrapText="1" shrinkToFit="1"/>
    </xf>
    <xf numFmtId="0" fontId="2" fillId="0" borderId="40" xfId="3" applyBorder="1" applyAlignment="1">
      <alignment horizontal="center" vertical="center" wrapText="1" shrinkToFit="1"/>
    </xf>
    <xf numFmtId="180" fontId="16" fillId="0" borderId="75" xfId="4" applyNumberFormat="1" applyFont="1" applyBorder="1" applyAlignment="1">
      <alignment horizontal="center" vertical="center" shrinkToFit="1"/>
    </xf>
    <xf numFmtId="180" fontId="16" fillId="0" borderId="75" xfId="4" applyNumberFormat="1" applyFont="1" applyBorder="1" applyAlignment="1">
      <alignment vertical="center" wrapText="1" shrinkToFit="1"/>
    </xf>
    <xf numFmtId="180" fontId="16" fillId="0" borderId="33" xfId="4" applyNumberFormat="1" applyFont="1" applyBorder="1" applyAlignment="1">
      <alignment vertical="center" wrapText="1" shrinkToFit="1"/>
    </xf>
    <xf numFmtId="0" fontId="17" fillId="0" borderId="0" xfId="4" applyFont="1" applyAlignment="1">
      <alignment vertical="top"/>
    </xf>
    <xf numFmtId="0" fontId="24" fillId="0" borderId="0" xfId="4" applyFont="1" applyAlignment="1">
      <alignment horizontal="center" vertical="center" shrinkToFit="1"/>
    </xf>
    <xf numFmtId="0" fontId="17" fillId="0" borderId="33" xfId="4" applyFont="1" applyBorder="1" applyAlignment="1">
      <alignment vertical="top"/>
    </xf>
    <xf numFmtId="0" fontId="5" fillId="0" borderId="0" xfId="4" applyFont="1" applyAlignment="1">
      <alignment vertical="center" shrinkToFit="1"/>
    </xf>
    <xf numFmtId="0" fontId="13" fillId="0" borderId="33" xfId="4" applyFont="1" applyBorder="1" applyAlignment="1">
      <alignment vertical="center" textRotation="255" shrinkToFit="1"/>
    </xf>
    <xf numFmtId="0" fontId="13" fillId="0" borderId="0" xfId="4" applyFont="1" applyAlignment="1">
      <alignment vertical="center" textRotation="255" shrinkToFit="1"/>
    </xf>
    <xf numFmtId="0" fontId="25" fillId="0" borderId="0" xfId="4" applyFont="1" applyAlignment="1">
      <alignment horizontal="center" vertical="center"/>
    </xf>
    <xf numFmtId="0" fontId="25" fillId="0" borderId="0" xfId="4" applyFont="1" applyAlignment="1">
      <alignment vertical="center"/>
    </xf>
    <xf numFmtId="0" fontId="16" fillId="0" borderId="0" xfId="4" applyFont="1"/>
    <xf numFmtId="0" fontId="26" fillId="0" borderId="0" xfId="4" applyFont="1" applyAlignment="1">
      <alignment vertical="center"/>
    </xf>
    <xf numFmtId="0" fontId="17" fillId="0" borderId="0" xfId="4" applyFont="1" applyAlignment="1">
      <alignment vertical="center" wrapText="1"/>
    </xf>
    <xf numFmtId="0" fontId="17" fillId="0" borderId="0" xfId="4" applyFont="1" applyAlignment="1">
      <alignment horizontal="center" vertical="center" wrapText="1"/>
    </xf>
    <xf numFmtId="0" fontId="17" fillId="0" borderId="0" xfId="4" applyFont="1" applyAlignment="1">
      <alignment vertical="top" wrapText="1"/>
    </xf>
    <xf numFmtId="0" fontId="13" fillId="0" borderId="0" xfId="4" applyFont="1" applyAlignment="1">
      <alignment vertical="distributed" wrapText="1" shrinkToFit="1"/>
    </xf>
    <xf numFmtId="0" fontId="13" fillId="0" borderId="13" xfId="4" applyFont="1" applyBorder="1" applyAlignment="1">
      <alignment vertical="distributed" wrapText="1" shrinkToFit="1"/>
    </xf>
    <xf numFmtId="0" fontId="13" fillId="0" borderId="11" xfId="4" applyFont="1" applyBorder="1" applyAlignment="1">
      <alignment vertical="distributed" wrapText="1" shrinkToFit="1"/>
    </xf>
    <xf numFmtId="0" fontId="13" fillId="0" borderId="8" xfId="4" applyFont="1" applyBorder="1" applyAlignment="1">
      <alignment vertical="distributed" wrapText="1" shrinkToFit="1"/>
    </xf>
    <xf numFmtId="0" fontId="13" fillId="0" borderId="34" xfId="4" applyFont="1" applyBorder="1" applyAlignment="1">
      <alignment vertical="distributed" wrapText="1" shrinkToFit="1"/>
    </xf>
    <xf numFmtId="0" fontId="24" fillId="0" borderId="0" xfId="4" applyFont="1" applyAlignment="1">
      <alignment vertical="top"/>
    </xf>
    <xf numFmtId="0" fontId="13" fillId="0" borderId="10" xfId="4" applyFont="1" applyBorder="1" applyAlignment="1">
      <alignment vertical="center" shrinkToFit="1"/>
    </xf>
    <xf numFmtId="180" fontId="16" fillId="0" borderId="8" xfId="4" applyNumberFormat="1" applyFont="1" applyBorder="1" applyAlignment="1">
      <alignment vertical="center" wrapText="1" shrinkToFit="1"/>
    </xf>
    <xf numFmtId="0" fontId="13" fillId="0" borderId="0" xfId="4" applyFont="1" applyAlignment="1">
      <alignment horizontal="left" vertical="top" wrapText="1"/>
    </xf>
    <xf numFmtId="0" fontId="17" fillId="0" borderId="0" xfId="4" applyFont="1" applyAlignment="1">
      <alignment horizontal="center" vertical="top" shrinkToFit="1"/>
    </xf>
    <xf numFmtId="180" fontId="16" fillId="0" borderId="33" xfId="4" applyNumberFormat="1" applyFont="1" applyBorder="1" applyAlignment="1">
      <alignment horizontal="center" vertical="center" wrapText="1" shrinkToFit="1"/>
    </xf>
    <xf numFmtId="0" fontId="13" fillId="0" borderId="4" xfId="4" applyFont="1" applyBorder="1" applyAlignment="1">
      <alignment shrinkToFit="1"/>
    </xf>
    <xf numFmtId="0" fontId="13" fillId="0" borderId="4" xfId="4" applyFont="1" applyBorder="1" applyAlignment="1">
      <alignment vertical="center" shrinkToFit="1"/>
    </xf>
    <xf numFmtId="0" fontId="13" fillId="0" borderId="0" xfId="4" applyFont="1" applyAlignment="1">
      <alignment horizontal="center" vertical="center" shrinkToFit="1"/>
    </xf>
    <xf numFmtId="0" fontId="13" fillId="0" borderId="0" xfId="4" applyFont="1" applyAlignment="1">
      <alignment vertical="top" shrinkToFit="1"/>
    </xf>
    <xf numFmtId="180" fontId="2" fillId="0" borderId="0" xfId="4" applyNumberFormat="1" applyAlignment="1">
      <alignment vertical="center"/>
    </xf>
    <xf numFmtId="180" fontId="2" fillId="0" borderId="8" xfId="4" applyNumberFormat="1" applyBorder="1" applyAlignment="1">
      <alignment vertical="center"/>
    </xf>
    <xf numFmtId="0" fontId="27" fillId="0" borderId="0" xfId="3" applyFont="1">
      <alignment vertical="center"/>
    </xf>
    <xf numFmtId="0" fontId="27" fillId="0" borderId="33" xfId="3" applyFont="1" applyBorder="1">
      <alignment vertical="center"/>
    </xf>
    <xf numFmtId="0" fontId="27" fillId="0" borderId="33" xfId="4" applyFont="1" applyBorder="1" applyAlignment="1">
      <alignment vertical="center"/>
    </xf>
    <xf numFmtId="0" fontId="24" fillId="0" borderId="0" xfId="4" applyFont="1" applyAlignment="1">
      <alignment vertical="center" shrinkToFit="1"/>
    </xf>
    <xf numFmtId="0" fontId="5" fillId="0" borderId="0" xfId="4" applyFont="1" applyAlignment="1">
      <alignment vertical="center" wrapText="1" shrinkToFit="1"/>
    </xf>
    <xf numFmtId="0" fontId="16" fillId="0" borderId="81" xfId="4" applyFont="1" applyBorder="1" applyAlignment="1">
      <alignment vertical="center"/>
    </xf>
    <xf numFmtId="0" fontId="16" fillId="0" borderId="41" xfId="4" applyFont="1" applyBorder="1" applyAlignment="1">
      <alignment vertical="center"/>
    </xf>
    <xf numFmtId="0" fontId="24" fillId="0" borderId="0" xfId="4" applyFont="1" applyAlignment="1">
      <alignment vertical="center"/>
    </xf>
    <xf numFmtId="0" fontId="16" fillId="0" borderId="27" xfId="4" applyFont="1" applyBorder="1" applyAlignment="1">
      <alignment horizontal="center" vertical="center"/>
    </xf>
    <xf numFmtId="0" fontId="13" fillId="0" borderId="10" xfId="4" applyFont="1" applyBorder="1" applyAlignment="1">
      <alignment vertical="top" shrinkToFit="1"/>
    </xf>
    <xf numFmtId="0" fontId="13" fillId="0" borderId="33" xfId="4" applyFont="1" applyBorder="1" applyAlignment="1">
      <alignment vertical="top" shrinkToFit="1"/>
    </xf>
    <xf numFmtId="0" fontId="16" fillId="0" borderId="27" xfId="4" applyFont="1" applyBorder="1" applyAlignment="1">
      <alignment vertical="center"/>
    </xf>
    <xf numFmtId="0" fontId="13" fillId="0" borderId="27" xfId="4" applyFont="1" applyBorder="1" applyAlignment="1">
      <alignment vertical="center"/>
    </xf>
    <xf numFmtId="180" fontId="2" fillId="0" borderId="23" xfId="4" applyNumberFormat="1" applyBorder="1" applyAlignment="1">
      <alignment vertical="center"/>
    </xf>
    <xf numFmtId="180" fontId="2" fillId="0" borderId="0" xfId="4" applyNumberFormat="1" applyAlignment="1">
      <alignment horizontal="center" vertical="center"/>
    </xf>
    <xf numFmtId="180" fontId="16" fillId="0" borderId="8" xfId="4" applyNumberFormat="1" applyFont="1" applyBorder="1" applyAlignment="1">
      <alignment horizontal="center" vertical="center"/>
    </xf>
    <xf numFmtId="0" fontId="2" fillId="0" borderId="4" xfId="3" applyBorder="1" applyAlignment="1">
      <alignment horizontal="center" vertical="center" wrapText="1" shrinkToFit="1"/>
    </xf>
    <xf numFmtId="180" fontId="2" fillId="0" borderId="0" xfId="4" applyNumberFormat="1" applyAlignment="1">
      <alignment horizontal="center" vertical="center" wrapText="1"/>
    </xf>
    <xf numFmtId="0" fontId="16" fillId="0" borderId="13" xfId="4" applyFont="1" applyBorder="1" applyAlignment="1">
      <alignment horizontal="center" vertical="center"/>
    </xf>
    <xf numFmtId="180" fontId="2" fillId="0" borderId="0" xfId="4" applyNumberFormat="1" applyAlignment="1">
      <alignment vertical="center" wrapText="1"/>
    </xf>
    <xf numFmtId="0" fontId="17" fillId="0" borderId="33" xfId="4" applyFont="1" applyBorder="1" applyAlignment="1">
      <alignment vertical="center" wrapText="1"/>
    </xf>
    <xf numFmtId="0" fontId="5" fillId="0" borderId="0" xfId="4" applyFont="1" applyAlignment="1">
      <alignment horizontal="left" vertical="center"/>
    </xf>
    <xf numFmtId="0" fontId="17" fillId="0" borderId="0" xfId="4" applyFont="1" applyAlignment="1">
      <alignment horizontal="left" vertical="center"/>
    </xf>
    <xf numFmtId="0" fontId="17" fillId="0" borderId="8" xfId="4" applyFont="1" applyBorder="1" applyAlignment="1">
      <alignment vertical="center"/>
    </xf>
    <xf numFmtId="0" fontId="16" fillId="0" borderId="33" xfId="4" applyFont="1" applyBorder="1" applyAlignment="1">
      <alignment horizontal="left" vertical="center"/>
    </xf>
    <xf numFmtId="0" fontId="13" fillId="0" borderId="8" xfId="4" applyFont="1" applyBorder="1" applyAlignment="1">
      <alignment vertical="center"/>
    </xf>
    <xf numFmtId="180" fontId="13" fillId="0" borderId="10" xfId="4" applyNumberFormat="1" applyFont="1" applyBorder="1" applyAlignment="1">
      <alignment vertical="center" shrinkToFit="1"/>
    </xf>
    <xf numFmtId="180" fontId="13" fillId="0" borderId="0" xfId="4" applyNumberFormat="1" applyFont="1" applyAlignment="1">
      <alignment vertical="center" shrinkToFit="1"/>
    </xf>
    <xf numFmtId="0" fontId="2" fillId="0" borderId="0" xfId="3">
      <alignment vertical="center"/>
    </xf>
    <xf numFmtId="180" fontId="16" fillId="0" borderId="10" xfId="4" applyNumberFormat="1" applyFont="1" applyBorder="1" applyAlignment="1">
      <alignment vertical="center" shrinkToFit="1"/>
    </xf>
    <xf numFmtId="0" fontId="28" fillId="0" borderId="0" xfId="4" applyFont="1" applyAlignment="1">
      <alignment vertical="center" wrapText="1"/>
    </xf>
    <xf numFmtId="180" fontId="16" fillId="0" borderId="4" xfId="4" applyNumberFormat="1" applyFont="1" applyBorder="1" applyAlignment="1">
      <alignment vertical="center" shrinkToFit="1"/>
    </xf>
    <xf numFmtId="0" fontId="18" fillId="0" borderId="0" xfId="4" applyFont="1" applyAlignment="1">
      <alignment vertical="top" shrinkToFit="1"/>
    </xf>
    <xf numFmtId="0" fontId="29" fillId="0" borderId="0" xfId="4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7" fillId="0" borderId="9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6" fillId="0" borderId="32" xfId="4" applyFont="1" applyBorder="1" applyAlignment="1">
      <alignment horizontal="center" vertical="center"/>
    </xf>
    <xf numFmtId="0" fontId="16" fillId="0" borderId="27" xfId="4" applyFont="1" applyBorder="1" applyAlignment="1">
      <alignment horizontal="center" vertical="center"/>
    </xf>
    <xf numFmtId="180" fontId="16" fillId="0" borderId="27" xfId="4" applyNumberFormat="1" applyFont="1" applyBorder="1" applyAlignment="1">
      <alignment horizontal="center" vertical="center" shrinkToFit="1"/>
    </xf>
    <xf numFmtId="180" fontId="16" fillId="0" borderId="62" xfId="4" applyNumberFormat="1" applyFont="1" applyBorder="1" applyAlignment="1">
      <alignment horizontal="center" vertical="center" wrapText="1" shrinkToFit="1"/>
    </xf>
    <xf numFmtId="180" fontId="16" fillId="0" borderId="59" xfId="4" applyNumberFormat="1" applyFont="1" applyBorder="1" applyAlignment="1">
      <alignment horizontal="center" vertical="center" wrapText="1" shrinkToFit="1"/>
    </xf>
    <xf numFmtId="180" fontId="16" fillId="0" borderId="60" xfId="4" applyNumberFormat="1" applyFont="1" applyBorder="1" applyAlignment="1">
      <alignment horizontal="center" vertical="center" wrapText="1" shrinkToFit="1"/>
    </xf>
    <xf numFmtId="180" fontId="16" fillId="0" borderId="57" xfId="4" applyNumberFormat="1" applyFont="1" applyBorder="1" applyAlignment="1">
      <alignment horizontal="center" vertical="center" wrapText="1" shrinkToFit="1"/>
    </xf>
    <xf numFmtId="0" fontId="16" fillId="0" borderId="33" xfId="4" applyFont="1" applyBorder="1" applyAlignment="1">
      <alignment horizontal="center" vertical="center"/>
    </xf>
    <xf numFmtId="0" fontId="16" fillId="0" borderId="4" xfId="4" applyFont="1" applyBorder="1" applyAlignment="1">
      <alignment horizontal="center" vertical="center"/>
    </xf>
    <xf numFmtId="180" fontId="16" fillId="0" borderId="33" xfId="4" applyNumberFormat="1" applyFont="1" applyBorder="1" applyAlignment="1">
      <alignment horizontal="center" vertical="center" shrinkToFit="1"/>
    </xf>
    <xf numFmtId="180" fontId="16" fillId="0" borderId="4" xfId="4" applyNumberFormat="1" applyFont="1" applyBorder="1" applyAlignment="1">
      <alignment horizontal="center" vertical="center" shrinkToFit="1"/>
    </xf>
    <xf numFmtId="180" fontId="16" fillId="0" borderId="69" xfId="4" applyNumberFormat="1" applyFont="1" applyBorder="1" applyAlignment="1">
      <alignment horizontal="center" vertical="center" wrapText="1" shrinkToFit="1"/>
    </xf>
    <xf numFmtId="180" fontId="16" fillId="0" borderId="67" xfId="4" applyNumberFormat="1" applyFont="1" applyBorder="1" applyAlignment="1">
      <alignment horizontal="center" vertical="center" wrapText="1" shrinkToFit="1"/>
    </xf>
    <xf numFmtId="0" fontId="16" fillId="0" borderId="0" xfId="4" applyFont="1" applyAlignment="1">
      <alignment horizontal="center" vertical="center"/>
    </xf>
    <xf numFmtId="180" fontId="16" fillId="0" borderId="0" xfId="4" applyNumberFormat="1" applyFont="1" applyAlignment="1">
      <alignment horizontal="center" vertical="center" shrinkToFit="1"/>
    </xf>
    <xf numFmtId="180" fontId="13" fillId="0" borderId="0" xfId="4" applyNumberFormat="1" applyFont="1" applyAlignment="1">
      <alignment horizontal="left" vertical="center" shrinkToFit="1"/>
    </xf>
    <xf numFmtId="0" fontId="16" fillId="0" borderId="34" xfId="4" applyFont="1" applyBorder="1" applyAlignment="1">
      <alignment horizontal="center" vertical="center" shrinkToFit="1"/>
    </xf>
    <xf numFmtId="0" fontId="16" fillId="0" borderId="33" xfId="4" applyFont="1" applyBorder="1" applyAlignment="1">
      <alignment horizontal="center" vertical="center" shrinkToFit="1"/>
    </xf>
    <xf numFmtId="0" fontId="16" fillId="0" borderId="11" xfId="4" applyFont="1" applyBorder="1" applyAlignment="1">
      <alignment horizontal="center" vertical="center" shrinkToFit="1"/>
    </xf>
    <xf numFmtId="0" fontId="16" fillId="0" borderId="4" xfId="4" applyFont="1" applyBorder="1" applyAlignment="1">
      <alignment horizontal="center" vertical="center" shrinkToFit="1"/>
    </xf>
    <xf numFmtId="0" fontId="16" fillId="0" borderId="34" xfId="4" applyFont="1" applyBorder="1" applyAlignment="1">
      <alignment horizontal="center" vertical="center"/>
    </xf>
    <xf numFmtId="0" fontId="16" fillId="0" borderId="11" xfId="4" applyFont="1" applyBorder="1" applyAlignment="1">
      <alignment horizontal="center" vertical="center"/>
    </xf>
    <xf numFmtId="180" fontId="16" fillId="0" borderId="35" xfId="4" applyNumberFormat="1" applyFont="1" applyBorder="1" applyAlignment="1">
      <alignment horizontal="center" vertical="center" wrapText="1" shrinkToFit="1"/>
    </xf>
    <xf numFmtId="180" fontId="16" fillId="0" borderId="13" xfId="4" applyNumberFormat="1" applyFont="1" applyBorder="1" applyAlignment="1">
      <alignment horizontal="center" vertical="center" wrapText="1" shrinkToFit="1"/>
    </xf>
    <xf numFmtId="0" fontId="13" fillId="0" borderId="0" xfId="4" applyFont="1" applyAlignment="1">
      <alignment horizontal="center"/>
    </xf>
    <xf numFmtId="0" fontId="29" fillId="0" borderId="0" xfId="4" applyFont="1" applyAlignment="1">
      <alignment horizontal="right" vertical="center"/>
    </xf>
    <xf numFmtId="0" fontId="2" fillId="0" borderId="0" xfId="4" applyAlignment="1">
      <alignment horizontal="right"/>
    </xf>
    <xf numFmtId="0" fontId="16" fillId="0" borderId="0" xfId="4" applyFont="1" applyAlignment="1">
      <alignment horizontal="center"/>
    </xf>
    <xf numFmtId="0" fontId="2" fillId="0" borderId="0" xfId="4"/>
    <xf numFmtId="0" fontId="18" fillId="0" borderId="0" xfId="4" applyFont="1" applyAlignment="1">
      <alignment horizontal="right" vertical="center" shrinkToFit="1"/>
    </xf>
    <xf numFmtId="180" fontId="16" fillId="0" borderId="72" xfId="4" applyNumberFormat="1" applyFont="1" applyBorder="1" applyAlignment="1">
      <alignment horizontal="center" vertical="center" wrapText="1" shrinkToFit="1"/>
    </xf>
    <xf numFmtId="180" fontId="16" fillId="0" borderId="71" xfId="4" applyNumberFormat="1" applyFont="1" applyBorder="1" applyAlignment="1">
      <alignment horizontal="center" vertical="center" wrapText="1" shrinkToFit="1"/>
    </xf>
    <xf numFmtId="0" fontId="13" fillId="0" borderId="0" xfId="4" applyFont="1" applyAlignment="1">
      <alignment horizontal="left" vertical="center"/>
    </xf>
    <xf numFmtId="0" fontId="16" fillId="0" borderId="0" xfId="4" applyFont="1" applyAlignment="1">
      <alignment horizontal="left" vertical="center" shrinkToFit="1"/>
    </xf>
    <xf numFmtId="0" fontId="13" fillId="0" borderId="0" xfId="4" applyFont="1" applyAlignment="1">
      <alignment horizontal="left" vertical="top" shrinkToFit="1"/>
    </xf>
    <xf numFmtId="0" fontId="13" fillId="0" borderId="0" xfId="4" applyFont="1" applyAlignment="1">
      <alignment horizontal="left" vertical="top" wrapText="1"/>
    </xf>
    <xf numFmtId="0" fontId="16" fillId="0" borderId="0" xfId="4" applyFont="1" applyAlignment="1">
      <alignment horizontal="center" vertical="center" shrinkToFit="1"/>
    </xf>
    <xf numFmtId="0" fontId="13" fillId="0" borderId="0" xfId="4" applyFont="1" applyAlignment="1">
      <alignment horizontal="left" vertical="center" shrinkToFit="1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horizontal="left" vertical="center" wrapText="1"/>
    </xf>
    <xf numFmtId="0" fontId="17" fillId="0" borderId="0" xfId="4" applyFont="1" applyAlignment="1">
      <alignment horizontal="left" vertical="center"/>
    </xf>
    <xf numFmtId="180" fontId="16" fillId="0" borderId="61" xfId="4" applyNumberFormat="1" applyFont="1" applyBorder="1" applyAlignment="1">
      <alignment horizontal="center" vertical="center" shrinkToFit="1"/>
    </xf>
    <xf numFmtId="180" fontId="16" fillId="0" borderId="58" xfId="4" applyNumberFormat="1" applyFont="1" applyBorder="1" applyAlignment="1">
      <alignment horizontal="center" vertical="center" shrinkToFit="1"/>
    </xf>
    <xf numFmtId="180" fontId="16" fillId="0" borderId="69" xfId="4" applyNumberFormat="1" applyFont="1" applyBorder="1" applyAlignment="1">
      <alignment horizontal="center" vertical="center" shrinkToFit="1"/>
    </xf>
    <xf numFmtId="180" fontId="16" fillId="0" borderId="67" xfId="4" applyNumberFormat="1" applyFont="1" applyBorder="1" applyAlignment="1">
      <alignment horizontal="center" vertical="center" shrinkToFit="1"/>
    </xf>
    <xf numFmtId="0" fontId="17" fillId="0" borderId="33" xfId="4" applyFont="1" applyBorder="1" applyAlignment="1">
      <alignment horizontal="left" vertical="center" wrapText="1" shrinkToFit="1"/>
    </xf>
    <xf numFmtId="0" fontId="17" fillId="0" borderId="33" xfId="4" applyFont="1" applyBorder="1" applyAlignment="1">
      <alignment horizontal="left" vertical="center" shrinkToFit="1"/>
    </xf>
    <xf numFmtId="0" fontId="17" fillId="0" borderId="0" xfId="4" applyFont="1" applyAlignment="1">
      <alignment horizontal="left" vertical="center" shrinkToFit="1"/>
    </xf>
    <xf numFmtId="0" fontId="17" fillId="0" borderId="34" xfId="4" applyFont="1" applyBorder="1" applyAlignment="1">
      <alignment horizontal="center" vertical="center" shrinkToFit="1"/>
    </xf>
    <xf numFmtId="0" fontId="17" fillId="0" borderId="33" xfId="4" applyFont="1" applyBorder="1" applyAlignment="1">
      <alignment horizontal="center" vertical="center" shrinkToFit="1"/>
    </xf>
    <xf numFmtId="0" fontId="17" fillId="0" borderId="11" xfId="4" applyFont="1" applyBorder="1" applyAlignment="1">
      <alignment horizontal="center" vertical="center" shrinkToFit="1"/>
    </xf>
    <xf numFmtId="0" fontId="17" fillId="0" borderId="4" xfId="4" applyFont="1" applyBorder="1" applyAlignment="1">
      <alignment horizontal="center" vertical="center" shrinkToFit="1"/>
    </xf>
    <xf numFmtId="0" fontId="13" fillId="0" borderId="0" xfId="4" applyFont="1" applyAlignment="1">
      <alignment vertical="top" shrinkToFit="1"/>
    </xf>
    <xf numFmtId="180" fontId="16" fillId="0" borderId="0" xfId="4" applyNumberFormat="1" applyFont="1" applyAlignment="1">
      <alignment horizontal="center" vertical="center" wrapText="1" shrinkToFit="1"/>
    </xf>
    <xf numFmtId="0" fontId="2" fillId="0" borderId="0" xfId="3" applyAlignment="1">
      <alignment horizontal="center" vertical="center" wrapText="1" shrinkToFit="1"/>
    </xf>
    <xf numFmtId="180" fontId="16" fillId="0" borderId="61" xfId="4" applyNumberFormat="1" applyFont="1" applyBorder="1" applyAlignment="1">
      <alignment horizontal="center" vertical="center" wrapText="1" shrinkToFit="1"/>
    </xf>
    <xf numFmtId="180" fontId="16" fillId="0" borderId="58" xfId="4" applyNumberFormat="1" applyFont="1" applyBorder="1" applyAlignment="1">
      <alignment horizontal="center" vertical="center" wrapText="1" shrinkToFit="1"/>
    </xf>
    <xf numFmtId="0" fontId="13" fillId="0" borderId="4" xfId="4" applyFont="1" applyBorder="1" applyAlignment="1">
      <alignment horizontal="left" vertical="center"/>
    </xf>
    <xf numFmtId="0" fontId="16" fillId="0" borderId="73" xfId="4" applyFont="1" applyBorder="1" applyAlignment="1">
      <alignment horizontal="center" vertical="center"/>
    </xf>
    <xf numFmtId="0" fontId="16" fillId="0" borderId="37" xfId="4" applyFont="1" applyBorder="1" applyAlignment="1">
      <alignment horizontal="center" vertical="center" shrinkToFit="1"/>
    </xf>
    <xf numFmtId="0" fontId="16" fillId="0" borderId="38" xfId="4" applyFont="1" applyBorder="1" applyAlignment="1">
      <alignment horizontal="center" vertical="center" shrinkToFit="1"/>
    </xf>
    <xf numFmtId="0" fontId="16" fillId="0" borderId="39" xfId="4" applyFont="1" applyBorder="1" applyAlignment="1">
      <alignment horizontal="center" vertical="center" shrinkToFit="1"/>
    </xf>
    <xf numFmtId="0" fontId="16" fillId="0" borderId="40" xfId="4" applyFont="1" applyBorder="1" applyAlignment="1">
      <alignment horizontal="center" vertical="center" shrinkToFit="1"/>
    </xf>
    <xf numFmtId="0" fontId="16" fillId="0" borderId="8" xfId="4" applyFont="1" applyBorder="1" applyAlignment="1">
      <alignment horizontal="center" vertical="center"/>
    </xf>
    <xf numFmtId="180" fontId="16" fillId="0" borderId="68" xfId="4" applyNumberFormat="1" applyFont="1" applyBorder="1" applyAlignment="1">
      <alignment horizontal="center" vertical="center" wrapText="1" shrinkToFit="1"/>
    </xf>
    <xf numFmtId="180" fontId="16" fillId="0" borderId="66" xfId="4" applyNumberFormat="1" applyFont="1" applyBorder="1" applyAlignment="1">
      <alignment horizontal="center" vertical="center" wrapText="1" shrinkToFit="1"/>
    </xf>
    <xf numFmtId="0" fontId="16" fillId="0" borderId="34" xfId="4" applyFont="1" applyBorder="1" applyAlignment="1">
      <alignment horizontal="center" vertical="center" textRotation="255"/>
    </xf>
    <xf numFmtId="0" fontId="16" fillId="0" borderId="35" xfId="4" applyFont="1" applyBorder="1" applyAlignment="1">
      <alignment horizontal="center" vertical="center" textRotation="255"/>
    </xf>
    <xf numFmtId="0" fontId="16" fillId="0" borderId="8" xfId="4" applyFont="1" applyBorder="1" applyAlignment="1">
      <alignment horizontal="center" vertical="center" textRotation="255"/>
    </xf>
    <xf numFmtId="0" fontId="16" fillId="0" borderId="10" xfId="4" applyFont="1" applyBorder="1" applyAlignment="1">
      <alignment horizontal="center" vertical="center" textRotation="255"/>
    </xf>
    <xf numFmtId="0" fontId="16" fillId="0" borderId="11" xfId="4" applyFont="1" applyBorder="1" applyAlignment="1">
      <alignment horizontal="center" vertical="center" textRotation="255"/>
    </xf>
    <xf numFmtId="0" fontId="16" fillId="0" borderId="13" xfId="4" applyFont="1" applyBorder="1" applyAlignment="1">
      <alignment horizontal="center" vertical="center" textRotation="255"/>
    </xf>
    <xf numFmtId="0" fontId="2" fillId="0" borderId="0" xfId="4" applyAlignment="1">
      <alignment horizontal="center" vertical="center" shrinkToFit="1"/>
    </xf>
    <xf numFmtId="0" fontId="16" fillId="0" borderId="35" xfId="4" applyFont="1" applyBorder="1" applyAlignment="1">
      <alignment horizontal="center" vertical="center"/>
    </xf>
    <xf numFmtId="0" fontId="16" fillId="0" borderId="13" xfId="4" applyFont="1" applyBorder="1" applyAlignment="1">
      <alignment horizontal="center" vertical="center"/>
    </xf>
    <xf numFmtId="180" fontId="16" fillId="0" borderId="22" xfId="4" applyNumberFormat="1" applyFont="1" applyBorder="1" applyAlignment="1">
      <alignment horizontal="center" vertical="center" shrinkToFit="1"/>
    </xf>
    <xf numFmtId="0" fontId="2" fillId="0" borderId="22" xfId="4" applyBorder="1" applyAlignment="1">
      <alignment horizontal="center" vertical="center" shrinkToFit="1"/>
    </xf>
    <xf numFmtId="0" fontId="2" fillId="0" borderId="11" xfId="4" applyBorder="1" applyAlignment="1">
      <alignment horizontal="center" vertical="center" shrinkToFit="1"/>
    </xf>
    <xf numFmtId="0" fontId="2" fillId="0" borderId="23" xfId="4" applyBorder="1" applyAlignment="1">
      <alignment horizontal="center" vertical="center" shrinkToFit="1"/>
    </xf>
    <xf numFmtId="0" fontId="2" fillId="0" borderId="34" xfId="4" applyBorder="1" applyAlignment="1">
      <alignment horizontal="center" vertical="center" shrinkToFit="1"/>
    </xf>
    <xf numFmtId="180" fontId="16" fillId="0" borderId="0" xfId="4" applyNumberFormat="1" applyFont="1" applyAlignment="1">
      <alignment horizontal="center" vertical="center" wrapText="1"/>
    </xf>
    <xf numFmtId="180" fontId="17" fillId="0" borderId="0" xfId="4" applyNumberFormat="1" applyFont="1" applyAlignment="1">
      <alignment horizontal="center" vertical="center" wrapText="1"/>
    </xf>
    <xf numFmtId="0" fontId="17" fillId="0" borderId="0" xfId="4" applyFont="1" applyAlignment="1">
      <alignment horizontal="center" vertical="center" wrapText="1"/>
    </xf>
    <xf numFmtId="0" fontId="13" fillId="0" borderId="0" xfId="4" applyFont="1" applyAlignment="1">
      <alignment horizontal="left" vertical="top"/>
    </xf>
    <xf numFmtId="0" fontId="13" fillId="0" borderId="0" xfId="4" applyFont="1" applyAlignment="1">
      <alignment vertical="center"/>
    </xf>
    <xf numFmtId="0" fontId="5" fillId="0" borderId="33" xfId="4" applyFont="1" applyBorder="1" applyAlignment="1">
      <alignment horizontal="center" vertical="center" wrapText="1" shrinkToFit="1"/>
    </xf>
    <xf numFmtId="0" fontId="5" fillId="0" borderId="4" xfId="4" applyFont="1" applyBorder="1" applyAlignment="1">
      <alignment horizontal="center" vertical="center" wrapText="1" shrinkToFit="1"/>
    </xf>
    <xf numFmtId="0" fontId="24" fillId="0" borderId="27" xfId="4" applyFont="1" applyBorder="1" applyAlignment="1">
      <alignment horizontal="left" vertical="top" shrinkToFit="1"/>
    </xf>
    <xf numFmtId="0" fontId="16" fillId="0" borderId="42" xfId="4" applyFont="1" applyBorder="1" applyAlignment="1">
      <alignment horizontal="center" vertical="center" shrinkToFit="1"/>
    </xf>
    <xf numFmtId="0" fontId="16" fillId="0" borderId="33" xfId="3" applyFont="1" applyBorder="1" applyAlignment="1">
      <alignment horizontal="center" vertical="center" shrinkToFit="1"/>
    </xf>
    <xf numFmtId="0" fontId="16" fillId="0" borderId="43" xfId="3" applyFont="1" applyBorder="1" applyAlignment="1">
      <alignment horizontal="center" vertical="center" shrinkToFit="1"/>
    </xf>
    <xf numFmtId="0" fontId="16" fillId="0" borderId="4" xfId="3" applyFont="1" applyBorder="1" applyAlignment="1">
      <alignment horizontal="center" vertical="center" shrinkToFit="1"/>
    </xf>
    <xf numFmtId="0" fontId="24" fillId="0" borderId="4" xfId="4" applyFont="1" applyBorder="1" applyAlignment="1">
      <alignment horizontal="left" vertical="top" shrinkToFit="1"/>
    </xf>
    <xf numFmtId="0" fontId="13" fillId="0" borderId="0" xfId="4" applyFont="1" applyAlignment="1">
      <alignment horizontal="left" vertical="top" wrapText="1" shrinkToFit="1"/>
    </xf>
    <xf numFmtId="0" fontId="13" fillId="0" borderId="33" xfId="4" applyFont="1" applyBorder="1" applyAlignment="1">
      <alignment horizontal="center" vertical="center" shrinkToFit="1"/>
    </xf>
    <xf numFmtId="0" fontId="13" fillId="0" borderId="0" xfId="4" applyFont="1" applyAlignment="1">
      <alignment horizontal="center" vertical="center" shrinkToFit="1"/>
    </xf>
    <xf numFmtId="0" fontId="16" fillId="0" borderId="0" xfId="4" applyFont="1" applyAlignment="1">
      <alignment horizontal="left" vertical="center"/>
    </xf>
    <xf numFmtId="0" fontId="13" fillId="0" borderId="38" xfId="4" applyFont="1" applyBorder="1" applyAlignment="1">
      <alignment horizontal="left" vertical="center"/>
    </xf>
    <xf numFmtId="0" fontId="17" fillId="0" borderId="0" xfId="4" applyFont="1" applyAlignment="1">
      <alignment horizontal="center" vertical="top" shrinkToFit="1"/>
    </xf>
    <xf numFmtId="0" fontId="17" fillId="0" borderId="33" xfId="4" applyFont="1" applyBorder="1" applyAlignment="1">
      <alignment horizontal="left" vertical="top"/>
    </xf>
    <xf numFmtId="0" fontId="17" fillId="0" borderId="34" xfId="4" applyFont="1" applyBorder="1" applyAlignment="1">
      <alignment horizontal="center" vertical="center"/>
    </xf>
    <xf numFmtId="0" fontId="17" fillId="0" borderId="33" xfId="4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/>
    </xf>
    <xf numFmtId="0" fontId="17" fillId="0" borderId="4" xfId="4" applyFont="1" applyBorder="1" applyAlignment="1">
      <alignment horizontal="center" vertical="center"/>
    </xf>
    <xf numFmtId="0" fontId="16" fillId="0" borderId="79" xfId="4" applyFont="1" applyBorder="1" applyAlignment="1">
      <alignment horizontal="center" vertical="center"/>
    </xf>
    <xf numFmtId="180" fontId="16" fillId="0" borderId="80" xfId="4" applyNumberFormat="1" applyFont="1" applyBorder="1" applyAlignment="1">
      <alignment horizontal="center" vertical="center" wrapText="1" shrinkToFit="1"/>
    </xf>
    <xf numFmtId="180" fontId="16" fillId="0" borderId="78" xfId="4" applyNumberFormat="1" applyFont="1" applyBorder="1" applyAlignment="1">
      <alignment horizontal="center" vertical="center" wrapText="1" shrinkToFit="1"/>
    </xf>
    <xf numFmtId="0" fontId="17" fillId="0" borderId="8" xfId="4" applyFont="1" applyBorder="1" applyAlignment="1">
      <alignment horizontal="center" vertical="center"/>
    </xf>
    <xf numFmtId="0" fontId="17" fillId="0" borderId="0" xfId="4" applyFont="1" applyAlignment="1">
      <alignment horizontal="center"/>
    </xf>
    <xf numFmtId="0" fontId="17" fillId="0" borderId="77" xfId="4" applyFont="1" applyBorder="1" applyAlignment="1">
      <alignment horizontal="center"/>
    </xf>
    <xf numFmtId="0" fontId="13" fillId="0" borderId="33" xfId="4" applyFont="1" applyBorder="1" applyAlignment="1">
      <alignment horizontal="left" vertical="center"/>
    </xf>
    <xf numFmtId="0" fontId="0" fillId="0" borderId="0" xfId="4" applyFont="1" applyAlignment="1">
      <alignment horizontal="right" vertical="center"/>
    </xf>
    <xf numFmtId="0" fontId="2" fillId="0" borderId="0" xfId="4" applyAlignment="1">
      <alignment horizontal="right" vertical="center"/>
    </xf>
    <xf numFmtId="0" fontId="2" fillId="0" borderId="0" xfId="4" applyAlignment="1">
      <alignment vertical="center"/>
    </xf>
    <xf numFmtId="0" fontId="17" fillId="0" borderId="40" xfId="4" applyFont="1" applyBorder="1" applyAlignment="1">
      <alignment horizontal="center"/>
    </xf>
    <xf numFmtId="0" fontId="13" fillId="0" borderId="8" xfId="4" applyFont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0" fontId="13" fillId="0" borderId="4" xfId="4" applyFont="1" applyBorder="1" applyAlignment="1">
      <alignment horizontal="center" vertical="center"/>
    </xf>
    <xf numFmtId="180" fontId="16" fillId="0" borderId="31" xfId="4" applyNumberFormat="1" applyFont="1" applyBorder="1" applyAlignment="1">
      <alignment horizontal="center" vertical="center"/>
    </xf>
    <xf numFmtId="180" fontId="16" fillId="0" borderId="76" xfId="4" applyNumberFormat="1" applyFont="1" applyBorder="1" applyAlignment="1">
      <alignment horizontal="center" vertical="center"/>
    </xf>
    <xf numFmtId="180" fontId="16" fillId="0" borderId="36" xfId="4" applyNumberFormat="1" applyFont="1" applyBorder="1" applyAlignment="1">
      <alignment horizontal="center" vertical="center"/>
    </xf>
    <xf numFmtId="0" fontId="13" fillId="0" borderId="27" xfId="4" applyFont="1" applyBorder="1" applyAlignment="1">
      <alignment horizontal="left" vertical="center"/>
    </xf>
    <xf numFmtId="0" fontId="13" fillId="0" borderId="34" xfId="4" applyFont="1" applyBorder="1" applyAlignment="1">
      <alignment horizontal="center" vertical="center"/>
    </xf>
    <xf numFmtId="0" fontId="13" fillId="0" borderId="33" xfId="4" applyFont="1" applyBorder="1" applyAlignment="1">
      <alignment horizontal="center" vertical="center"/>
    </xf>
    <xf numFmtId="0" fontId="2" fillId="0" borderId="33" xfId="4" applyBorder="1" applyAlignment="1">
      <alignment horizontal="center" vertical="center"/>
    </xf>
    <xf numFmtId="0" fontId="2" fillId="0" borderId="11" xfId="4" applyBorder="1" applyAlignment="1">
      <alignment horizontal="center" vertical="center"/>
    </xf>
    <xf numFmtId="0" fontId="2" fillId="0" borderId="4" xfId="4" applyBorder="1" applyAlignment="1">
      <alignment horizontal="center" vertical="center"/>
    </xf>
    <xf numFmtId="0" fontId="16" fillId="0" borderId="23" xfId="4" applyFont="1" applyBorder="1" applyAlignment="1">
      <alignment horizontal="center" vertical="center" textRotation="255" shrinkToFit="1"/>
    </xf>
    <xf numFmtId="0" fontId="16" fillId="0" borderId="26" xfId="4" applyFont="1" applyBorder="1" applyAlignment="1">
      <alignment horizontal="center" vertical="center" textRotation="255" shrinkToFit="1"/>
    </xf>
    <xf numFmtId="0" fontId="16" fillId="0" borderId="22" xfId="4" applyFont="1" applyBorder="1" applyAlignment="1">
      <alignment horizontal="center" vertical="center" textRotation="255" shrinkToFit="1"/>
    </xf>
    <xf numFmtId="180" fontId="16" fillId="0" borderId="62" xfId="4" applyNumberFormat="1" applyFont="1" applyBorder="1" applyAlignment="1">
      <alignment horizontal="center" vertical="center" shrinkToFit="1"/>
    </xf>
    <xf numFmtId="180" fontId="16" fillId="0" borderId="59" xfId="4" applyNumberFormat="1" applyFont="1" applyBorder="1" applyAlignment="1">
      <alignment horizontal="center" vertical="center" shrinkToFit="1"/>
    </xf>
    <xf numFmtId="180" fontId="16" fillId="0" borderId="75" xfId="4" applyNumberFormat="1" applyFont="1" applyBorder="1" applyAlignment="1">
      <alignment horizontal="center" vertical="center" shrinkToFit="1"/>
    </xf>
    <xf numFmtId="0" fontId="13" fillId="0" borderId="0" xfId="4" applyFont="1"/>
    <xf numFmtId="180" fontId="16" fillId="0" borderId="74" xfId="4" applyNumberFormat="1" applyFont="1" applyBorder="1" applyAlignment="1">
      <alignment horizontal="center" vertical="center" wrapText="1" shrinkToFit="1"/>
    </xf>
    <xf numFmtId="180" fontId="16" fillId="0" borderId="41" xfId="4" applyNumberFormat="1" applyFont="1" applyBorder="1" applyAlignment="1">
      <alignment horizontal="center" vertical="center" wrapText="1" shrinkToFit="1"/>
    </xf>
    <xf numFmtId="0" fontId="13" fillId="0" borderId="27" xfId="4" applyFont="1" applyBorder="1" applyAlignment="1">
      <alignment horizontal="left" vertical="center" shrinkToFit="1"/>
    </xf>
    <xf numFmtId="180" fontId="16" fillId="0" borderId="31" xfId="4" applyNumberFormat="1" applyFont="1" applyBorder="1" applyAlignment="1">
      <alignment horizontal="center" vertical="center" shrinkToFit="1"/>
    </xf>
    <xf numFmtId="180" fontId="16" fillId="0" borderId="60" xfId="4" applyNumberFormat="1" applyFont="1" applyBorder="1" applyAlignment="1">
      <alignment horizontal="center" vertical="center" shrinkToFit="1"/>
    </xf>
    <xf numFmtId="180" fontId="16" fillId="0" borderId="57" xfId="4" applyNumberFormat="1" applyFont="1" applyBorder="1" applyAlignment="1">
      <alignment horizontal="center" vertical="center" shrinkToFit="1"/>
    </xf>
    <xf numFmtId="0" fontId="17" fillId="0" borderId="0" xfId="4" applyFont="1" applyAlignment="1">
      <alignment horizontal="left" vertical="top"/>
    </xf>
    <xf numFmtId="0" fontId="24" fillId="0" borderId="0" xfId="4" applyFont="1" applyAlignment="1">
      <alignment horizontal="center" vertical="top" wrapText="1"/>
    </xf>
    <xf numFmtId="0" fontId="16" fillId="0" borderId="23" xfId="4" applyFont="1" applyBorder="1" applyAlignment="1">
      <alignment horizontal="center" vertical="center" textRotation="255"/>
    </xf>
    <xf numFmtId="0" fontId="16" fillId="0" borderId="26" xfId="4" applyFont="1" applyBorder="1" applyAlignment="1">
      <alignment horizontal="center" vertical="center" textRotation="255"/>
    </xf>
    <xf numFmtId="0" fontId="16" fillId="0" borderId="22" xfId="4" applyFont="1" applyBorder="1" applyAlignment="1">
      <alignment horizontal="center" vertical="center" textRotation="255"/>
    </xf>
    <xf numFmtId="0" fontId="19" fillId="0" borderId="0" xfId="4" applyFont="1" applyAlignment="1">
      <alignment horizontal="center" vertical="center"/>
    </xf>
    <xf numFmtId="0" fontId="2" fillId="0" borderId="0" xfId="3" applyAlignment="1">
      <alignment horizontal="center" vertical="center" wrapText="1"/>
    </xf>
    <xf numFmtId="180" fontId="23" fillId="3" borderId="0" xfId="4" applyNumberFormat="1" applyFont="1" applyFill="1" applyAlignment="1">
      <alignment horizontal="center" vertical="center"/>
    </xf>
    <xf numFmtId="0" fontId="23" fillId="3" borderId="0" xfId="4" applyFont="1" applyFill="1" applyAlignment="1">
      <alignment horizontal="center" vertical="center"/>
    </xf>
    <xf numFmtId="0" fontId="16" fillId="0" borderId="44" xfId="4" applyFont="1" applyBorder="1" applyAlignment="1">
      <alignment horizontal="center" vertical="center"/>
    </xf>
    <xf numFmtId="0" fontId="16" fillId="0" borderId="45" xfId="4" applyFont="1" applyBorder="1" applyAlignment="1">
      <alignment horizontal="center" vertical="center"/>
    </xf>
    <xf numFmtId="0" fontId="16" fillId="0" borderId="46" xfId="4" applyFont="1" applyBorder="1" applyAlignment="1">
      <alignment horizontal="center" vertical="center"/>
    </xf>
    <xf numFmtId="0" fontId="16" fillId="0" borderId="47" xfId="4" applyFont="1" applyBorder="1" applyAlignment="1">
      <alignment horizontal="center" vertical="center"/>
    </xf>
    <xf numFmtId="180" fontId="16" fillId="0" borderId="50" xfId="4" applyNumberFormat="1" applyFont="1" applyBorder="1" applyAlignment="1">
      <alignment horizontal="center" vertical="center" shrinkToFit="1"/>
    </xf>
    <xf numFmtId="0" fontId="16" fillId="0" borderId="33" xfId="4" applyFont="1" applyBorder="1" applyAlignment="1">
      <alignment horizontal="center" vertical="center" wrapText="1"/>
    </xf>
    <xf numFmtId="0" fontId="2" fillId="0" borderId="33" xfId="3" applyBorder="1" applyAlignment="1">
      <alignment horizontal="center" vertical="center" wrapText="1"/>
    </xf>
    <xf numFmtId="0" fontId="2" fillId="0" borderId="4" xfId="3" applyBorder="1" applyAlignment="1">
      <alignment horizontal="center" vertical="center" wrapText="1"/>
    </xf>
    <xf numFmtId="0" fontId="16" fillId="0" borderId="50" xfId="4" applyFont="1" applyBorder="1" applyAlignment="1">
      <alignment horizontal="center" vertical="center"/>
    </xf>
    <xf numFmtId="0" fontId="16" fillId="0" borderId="50" xfId="4" applyFont="1" applyBorder="1" applyAlignment="1">
      <alignment horizontal="center" vertical="center" wrapText="1"/>
    </xf>
    <xf numFmtId="0" fontId="16" fillId="0" borderId="42" xfId="4" applyFont="1" applyBorder="1" applyAlignment="1">
      <alignment horizontal="center" vertical="center" wrapText="1"/>
    </xf>
    <xf numFmtId="0" fontId="16" fillId="0" borderId="43" xfId="4" applyFont="1" applyBorder="1" applyAlignment="1">
      <alignment horizontal="center" vertical="center" wrapText="1"/>
    </xf>
    <xf numFmtId="0" fontId="13" fillId="0" borderId="34" xfId="4" applyFont="1" applyBorder="1" applyAlignment="1">
      <alignment horizontal="center" vertical="center" shrinkToFit="1"/>
    </xf>
    <xf numFmtId="0" fontId="13" fillId="0" borderId="11" xfId="4" applyFont="1" applyBorder="1" applyAlignment="1">
      <alignment horizontal="center" vertical="center" shrinkToFit="1"/>
    </xf>
    <xf numFmtId="0" fontId="13" fillId="0" borderId="50" xfId="4" applyFont="1" applyBorder="1" applyAlignment="1">
      <alignment horizontal="center" vertical="center" shrinkToFit="1"/>
    </xf>
    <xf numFmtId="0" fontId="16" fillId="0" borderId="50" xfId="4" applyFont="1" applyBorder="1" applyAlignment="1">
      <alignment horizontal="center" vertical="center" shrinkToFit="1"/>
    </xf>
    <xf numFmtId="180" fontId="16" fillId="0" borderId="38" xfId="4" applyNumberFormat="1" applyFont="1" applyBorder="1" applyAlignment="1">
      <alignment horizontal="center" vertical="center" shrinkToFit="1"/>
    </xf>
    <xf numFmtId="180" fontId="16" fillId="0" borderId="40" xfId="4" applyNumberFormat="1" applyFont="1" applyBorder="1" applyAlignment="1">
      <alignment horizontal="center" vertical="center" shrinkToFit="1"/>
    </xf>
    <xf numFmtId="0" fontId="13" fillId="0" borderId="50" xfId="4" applyFont="1" applyBorder="1" applyAlignment="1">
      <alignment horizontal="center" vertical="center"/>
    </xf>
    <xf numFmtId="0" fontId="17" fillId="0" borderId="0" xfId="4" applyFont="1" applyAlignment="1">
      <alignment horizontal="center" vertical="center" shrinkToFit="1"/>
    </xf>
    <xf numFmtId="0" fontId="17" fillId="0" borderId="50" xfId="4" applyFont="1" applyBorder="1" applyAlignment="1">
      <alignment horizontal="center" vertical="center" shrinkToFit="1"/>
    </xf>
    <xf numFmtId="180" fontId="16" fillId="0" borderId="70" xfId="4" applyNumberFormat="1" applyFont="1" applyBorder="1" applyAlignment="1">
      <alignment horizontal="center" vertical="center" wrapText="1" shrinkToFit="1"/>
    </xf>
    <xf numFmtId="0" fontId="17" fillId="0" borderId="40" xfId="4" applyFont="1" applyBorder="1" applyAlignment="1">
      <alignment horizontal="center" vertical="center" shrinkToFit="1"/>
    </xf>
    <xf numFmtId="0" fontId="17" fillId="0" borderId="50" xfId="4" applyFont="1" applyBorder="1" applyAlignment="1">
      <alignment horizontal="center" vertical="center"/>
    </xf>
    <xf numFmtId="180" fontId="16" fillId="0" borderId="35" xfId="4" applyNumberFormat="1" applyFont="1" applyBorder="1" applyAlignment="1">
      <alignment horizontal="center" vertical="center" shrinkToFit="1"/>
    </xf>
    <xf numFmtId="180" fontId="16" fillId="0" borderId="13" xfId="4" applyNumberFormat="1" applyFont="1" applyBorder="1" applyAlignment="1">
      <alignment horizontal="center" vertical="center" shrinkToFit="1"/>
    </xf>
    <xf numFmtId="0" fontId="16" fillId="0" borderId="36" xfId="4" applyFont="1" applyBorder="1" applyAlignment="1">
      <alignment horizontal="center" vertical="center" justifyLastLine="1"/>
    </xf>
    <xf numFmtId="0" fontId="16" fillId="0" borderId="36" xfId="4" applyFont="1" applyBorder="1" applyAlignment="1">
      <alignment horizontal="center" vertical="center"/>
    </xf>
    <xf numFmtId="180" fontId="16" fillId="0" borderId="36" xfId="4" applyNumberFormat="1" applyFont="1" applyBorder="1" applyAlignment="1">
      <alignment horizontal="center" vertical="center" wrapText="1" shrinkToFit="1"/>
    </xf>
    <xf numFmtId="0" fontId="13" fillId="0" borderId="56" xfId="4" applyFont="1" applyBorder="1" applyAlignment="1">
      <alignment horizontal="center" vertical="center" wrapText="1"/>
    </xf>
    <xf numFmtId="0" fontId="16" fillId="0" borderId="34" xfId="4" applyFont="1" applyBorder="1" applyAlignment="1">
      <alignment horizontal="left" vertical="center" shrinkToFit="1"/>
    </xf>
    <xf numFmtId="0" fontId="16" fillId="0" borderId="33" xfId="4" applyFont="1" applyBorder="1" applyAlignment="1">
      <alignment horizontal="left" vertical="center" shrinkToFit="1"/>
    </xf>
    <xf numFmtId="0" fontId="16" fillId="0" borderId="35" xfId="4" applyFont="1" applyBorder="1" applyAlignment="1">
      <alignment horizontal="left" vertical="center" shrinkToFit="1"/>
    </xf>
    <xf numFmtId="0" fontId="16" fillId="0" borderId="11" xfId="4" applyFont="1" applyBorder="1" applyAlignment="1">
      <alignment horizontal="left" vertical="center" shrinkToFit="1"/>
    </xf>
    <xf numFmtId="0" fontId="16" fillId="0" borderId="50" xfId="4" applyFont="1" applyBorder="1" applyAlignment="1">
      <alignment horizontal="left" vertical="center" shrinkToFit="1"/>
    </xf>
    <xf numFmtId="0" fontId="16" fillId="0" borderId="13" xfId="4" applyFont="1" applyBorder="1" applyAlignment="1">
      <alignment horizontal="left" vertical="center" shrinkToFit="1"/>
    </xf>
    <xf numFmtId="181" fontId="16" fillId="0" borderId="36" xfId="4" applyNumberFormat="1" applyFont="1" applyBorder="1" applyAlignment="1">
      <alignment horizontal="center" vertical="center" wrapText="1" shrinkToFit="1"/>
    </xf>
    <xf numFmtId="180" fontId="16" fillId="0" borderId="56" xfId="4" applyNumberFormat="1" applyFont="1" applyBorder="1" applyAlignment="1">
      <alignment horizontal="center" vertical="center"/>
    </xf>
    <xf numFmtId="0" fontId="16" fillId="0" borderId="56" xfId="4" applyFont="1" applyBorder="1" applyAlignment="1">
      <alignment horizontal="center" vertical="center"/>
    </xf>
    <xf numFmtId="180" fontId="16" fillId="0" borderId="8" xfId="4" applyNumberFormat="1" applyFont="1" applyBorder="1" applyAlignment="1">
      <alignment horizontal="center" vertical="center" wrapText="1" shrinkToFit="1"/>
    </xf>
    <xf numFmtId="0" fontId="2" fillId="0" borderId="8" xfId="3" applyBorder="1" applyAlignment="1">
      <alignment horizontal="center" vertical="center" wrapText="1" shrinkToFit="1"/>
    </xf>
    <xf numFmtId="0" fontId="16" fillId="0" borderId="34" xfId="4" applyFont="1" applyBorder="1" applyAlignment="1">
      <alignment horizontal="center" vertical="center" justifyLastLine="1"/>
    </xf>
    <xf numFmtId="0" fontId="16" fillId="0" borderId="33" xfId="4" applyFont="1" applyBorder="1" applyAlignment="1">
      <alignment horizontal="center" vertical="center" justifyLastLine="1"/>
    </xf>
    <xf numFmtId="0" fontId="16" fillId="0" borderId="35" xfId="4" applyFont="1" applyBorder="1" applyAlignment="1">
      <alignment horizontal="center" vertical="center" justifyLastLine="1"/>
    </xf>
    <xf numFmtId="0" fontId="16" fillId="0" borderId="11" xfId="4" applyFont="1" applyBorder="1" applyAlignment="1">
      <alignment horizontal="center" vertical="center" justifyLastLine="1"/>
    </xf>
    <xf numFmtId="0" fontId="16" fillId="0" borderId="50" xfId="4" applyFont="1" applyBorder="1" applyAlignment="1">
      <alignment horizontal="center" vertical="center" justifyLastLine="1"/>
    </xf>
    <xf numFmtId="0" fontId="16" fillId="0" borderId="13" xfId="4" applyFont="1" applyBorder="1" applyAlignment="1">
      <alignment horizontal="center" vertical="center" justifyLastLine="1"/>
    </xf>
    <xf numFmtId="0" fontId="17" fillId="0" borderId="0" xfId="4" applyFont="1" applyAlignment="1">
      <alignment vertical="center"/>
    </xf>
    <xf numFmtId="0" fontId="17" fillId="0" borderId="24" xfId="4" applyFont="1" applyBorder="1" applyAlignment="1">
      <alignment vertical="center"/>
    </xf>
    <xf numFmtId="0" fontId="16" fillId="0" borderId="53" xfId="4" applyFont="1" applyBorder="1" applyAlignment="1">
      <alignment horizontal="center" vertical="center"/>
    </xf>
    <xf numFmtId="0" fontId="16" fillId="0" borderId="52" xfId="4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distributed" vertical="center"/>
    </xf>
    <xf numFmtId="0" fontId="13" fillId="0" borderId="2" xfId="0" applyFont="1" applyBorder="1" applyAlignment="1">
      <alignment horizontal="distributed" vertical="center"/>
    </xf>
    <xf numFmtId="0" fontId="13" fillId="0" borderId="17" xfId="0" applyFont="1" applyBorder="1" applyAlignment="1">
      <alignment horizontal="distributed" vertical="center"/>
    </xf>
    <xf numFmtId="0" fontId="12" fillId="0" borderId="21" xfId="0" applyFont="1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/>
    </xf>
    <xf numFmtId="0" fontId="12" fillId="0" borderId="14" xfId="0" applyFont="1" applyBorder="1" applyAlignment="1">
      <alignment horizontal="distributed" vertical="center" justifyLastLine="1"/>
    </xf>
    <xf numFmtId="0" fontId="0" fillId="0" borderId="16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12" fillId="0" borderId="18" xfId="0" applyFont="1" applyBorder="1" applyAlignment="1">
      <alignment horizontal="distributed" vertical="center" justifyLastLine="1"/>
    </xf>
    <xf numFmtId="0" fontId="12" fillId="0" borderId="17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center" vertical="center"/>
    </xf>
  </cellXfs>
  <cellStyles count="8">
    <cellStyle name="パーセント 2" xfId="1" xr:uid="{00000000-0005-0000-0000-000000000000}"/>
    <cellStyle name="桁区切り 2" xfId="2" xr:uid="{00000000-0005-0000-0000-000001000000}"/>
    <cellStyle name="桁区切り 3" xfId="6" xr:uid="{00000000-0005-0000-0000-000002000000}"/>
    <cellStyle name="標準" xfId="0" builtinId="0"/>
    <cellStyle name="標準 2" xfId="3" xr:uid="{00000000-0005-0000-0000-000004000000}"/>
    <cellStyle name="標準 3" xfId="5" xr:uid="{00000000-0005-0000-0000-000005000000}"/>
    <cellStyle name="標準 4" xfId="7" xr:uid="{00000000-0005-0000-0000-000006000000}"/>
    <cellStyle name="標準_H24年度宜野湾市行政組織図（H24.4.1予定）3.5調整案" xfId="4" xr:uid="{00000000-0005-0000-0000-000007000000}"/>
  </cellStyles>
  <dxfs count="599"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123823</xdr:colOff>
      <xdr:row>155</xdr:row>
      <xdr:rowOff>11205</xdr:rowOff>
    </xdr:from>
    <xdr:to>
      <xdr:col>64</xdr:col>
      <xdr:colOff>104775</xdr:colOff>
      <xdr:row>165</xdr:row>
      <xdr:rowOff>47624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49C6D84-D73E-4CDF-A5A7-02C4AD8BE67E}"/>
            </a:ext>
          </a:extLst>
        </xdr:cNvPr>
        <xdr:cNvSpPr/>
      </xdr:nvSpPr>
      <xdr:spPr>
        <a:xfrm>
          <a:off x="36471223" y="26585955"/>
          <a:ext cx="7524752" cy="1750919"/>
        </a:xfrm>
        <a:prstGeom prst="rect">
          <a:avLst/>
        </a:prstGeom>
        <a:noFill/>
        <a:ln w="12700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63500</xdr:colOff>
      <xdr:row>67</xdr:row>
      <xdr:rowOff>47626</xdr:rowOff>
    </xdr:from>
    <xdr:to>
      <xdr:col>63</xdr:col>
      <xdr:colOff>123825</xdr:colOff>
      <xdr:row>103</xdr:row>
      <xdr:rowOff>66676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9DE4E35-48DE-45C1-A025-65DA7CEE60B0}"/>
            </a:ext>
          </a:extLst>
        </xdr:cNvPr>
        <xdr:cNvSpPr/>
      </xdr:nvSpPr>
      <xdr:spPr>
        <a:xfrm>
          <a:off x="11722100" y="11534776"/>
          <a:ext cx="31607125" cy="6191250"/>
        </a:xfrm>
        <a:prstGeom prst="rect">
          <a:avLst/>
        </a:prstGeom>
        <a:noFill/>
        <a:ln w="12700">
          <a:solidFill>
            <a:srgbClr val="0070C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70907</xdr:colOff>
      <xdr:row>257</xdr:row>
      <xdr:rowOff>92077</xdr:rowOff>
    </xdr:from>
    <xdr:to>
      <xdr:col>63</xdr:col>
      <xdr:colOff>142875</xdr:colOff>
      <xdr:row>260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BDCCAE5-2BE0-4A0A-BD69-DEB78E52DC10}"/>
            </a:ext>
          </a:extLst>
        </xdr:cNvPr>
        <xdr:cNvSpPr/>
      </xdr:nvSpPr>
      <xdr:spPr>
        <a:xfrm>
          <a:off x="36418307" y="44154727"/>
          <a:ext cx="6929968" cy="422273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700">
              <a:solidFill>
                <a:schemeClr val="tx1"/>
              </a:solidFill>
            </a:rPr>
            <a:t>給食センター（宜野湾、はごろも）</a:t>
          </a:r>
          <a:endParaRPr kumimoji="1" lang="ja-JP" altLang="en-US" sz="700"/>
        </a:p>
      </xdr:txBody>
    </xdr:sp>
    <xdr:clientData/>
  </xdr:twoCellAnchor>
  <xdr:twoCellAnchor>
    <xdr:from>
      <xdr:col>53</xdr:col>
      <xdr:colOff>10583</xdr:colOff>
      <xdr:row>259</xdr:row>
      <xdr:rowOff>21167</xdr:rowOff>
    </xdr:from>
    <xdr:to>
      <xdr:col>53</xdr:col>
      <xdr:colOff>46583</xdr:colOff>
      <xdr:row>259</xdr:row>
      <xdr:rowOff>21167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77B565C-F72A-4F24-9FDC-98DA39602111}"/>
            </a:ext>
          </a:extLst>
        </xdr:cNvPr>
        <xdr:cNvCxnSpPr/>
      </xdr:nvCxnSpPr>
      <xdr:spPr>
        <a:xfrm>
          <a:off x="36357983" y="44426717"/>
          <a:ext cx="36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190498</xdr:colOff>
      <xdr:row>66</xdr:row>
      <xdr:rowOff>0</xdr:rowOff>
    </xdr:from>
    <xdr:to>
      <xdr:col>11</xdr:col>
      <xdr:colOff>222248</xdr:colOff>
      <xdr:row>69</xdr:row>
      <xdr:rowOff>10582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0B4ACCA-C6F8-41FE-AE95-387BB16D9E80}"/>
            </a:ext>
          </a:extLst>
        </xdr:cNvPr>
        <xdr:cNvSpPr/>
      </xdr:nvSpPr>
      <xdr:spPr>
        <a:xfrm>
          <a:off x="4991098" y="11315700"/>
          <a:ext cx="2774950" cy="524932"/>
        </a:xfrm>
        <a:prstGeom prst="rect">
          <a:avLst/>
        </a:prstGeom>
        <a:solidFill>
          <a:schemeClr val="bg1"/>
        </a:solidFill>
        <a:ln w="12700">
          <a:solidFill>
            <a:srgbClr val="0070C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chemeClr val="tx1"/>
              </a:solidFill>
            </a:rPr>
            <a:t>福祉事務所</a:t>
          </a:r>
          <a:endParaRPr kumimoji="1" lang="ja-JP" altLang="en-US" sz="900"/>
        </a:p>
      </xdr:txBody>
    </xdr:sp>
    <xdr:clientData/>
  </xdr:twoCellAnchor>
  <xdr:twoCellAnchor>
    <xdr:from>
      <xdr:col>11</xdr:col>
      <xdr:colOff>263524</xdr:colOff>
      <xdr:row>67</xdr:row>
      <xdr:rowOff>97367</xdr:rowOff>
    </xdr:from>
    <xdr:to>
      <xdr:col>17</xdr:col>
      <xdr:colOff>79524</xdr:colOff>
      <xdr:row>67</xdr:row>
      <xdr:rowOff>97367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C20C20F-66FB-437D-9D20-D1F0BF7D9CA3}"/>
            </a:ext>
          </a:extLst>
        </xdr:cNvPr>
        <xdr:cNvCxnSpPr/>
      </xdr:nvCxnSpPr>
      <xdr:spPr>
        <a:xfrm>
          <a:off x="7807324" y="11584517"/>
          <a:ext cx="3930800" cy="0"/>
        </a:xfrm>
        <a:prstGeom prst="line">
          <a:avLst/>
        </a:prstGeom>
        <a:ln>
          <a:solidFill>
            <a:srgbClr val="0070C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85724</xdr:colOff>
      <xdr:row>186</xdr:row>
      <xdr:rowOff>9526</xdr:rowOff>
    </xdr:from>
    <xdr:to>
      <xdr:col>33</xdr:col>
      <xdr:colOff>104775</xdr:colOff>
      <xdr:row>188</xdr:row>
      <xdr:rowOff>123826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84FF9843-C4AC-44ED-BB97-CEA551D29BD6}"/>
            </a:ext>
          </a:extLst>
        </xdr:cNvPr>
        <xdr:cNvSpPr/>
      </xdr:nvSpPr>
      <xdr:spPr>
        <a:xfrm>
          <a:off x="12430124" y="31899226"/>
          <a:ext cx="10306051" cy="4572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chemeClr val="tx1"/>
              </a:solidFill>
              <a:latin typeface="+mn-ea"/>
              <a:ea typeface="+mn-ea"/>
            </a:rPr>
            <a:t>※</a:t>
          </a:r>
          <a:r>
            <a:rPr kumimoji="1" lang="ja-JP" altLang="en-US" sz="800">
              <a:solidFill>
                <a:schemeClr val="tx1"/>
              </a:solidFill>
              <a:latin typeface="+mn-ea"/>
              <a:ea typeface="+mn-ea"/>
            </a:rPr>
            <a:t>総務企画担当技幹兼企画係長を含む	</a:t>
          </a:r>
        </a:p>
      </xdr:txBody>
    </xdr:sp>
    <xdr:clientData/>
  </xdr:twoCellAnchor>
  <xdr:twoCellAnchor>
    <xdr:from>
      <xdr:col>8</xdr:col>
      <xdr:colOff>171450</xdr:colOff>
      <xdr:row>151</xdr:row>
      <xdr:rowOff>19050</xdr:rowOff>
    </xdr:from>
    <xdr:to>
      <xdr:col>22</xdr:col>
      <xdr:colOff>19050</xdr:colOff>
      <xdr:row>153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A87CA66-F165-4FC9-B21E-64B71E52265F}"/>
            </a:ext>
          </a:extLst>
        </xdr:cNvPr>
        <xdr:cNvSpPr/>
      </xdr:nvSpPr>
      <xdr:spPr>
        <a:xfrm>
          <a:off x="5657850" y="25908000"/>
          <a:ext cx="94488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chemeClr val="tx1"/>
              </a:solidFill>
              <a:latin typeface="+mn-ea"/>
              <a:ea typeface="+mn-ea"/>
            </a:rPr>
            <a:t>※</a:t>
          </a:r>
          <a:r>
            <a:rPr kumimoji="1" lang="ja-JP" altLang="en-US" sz="800">
              <a:solidFill>
                <a:schemeClr val="tx1"/>
              </a:solidFill>
              <a:latin typeface="+mn-ea"/>
              <a:ea typeface="+mn-ea"/>
            </a:rPr>
            <a:t>会計課長兼務	</a:t>
          </a:r>
        </a:p>
      </xdr:txBody>
    </xdr:sp>
    <xdr:clientData/>
  </xdr:twoCellAnchor>
  <xdr:twoCellAnchor>
    <xdr:from>
      <xdr:col>30</xdr:col>
      <xdr:colOff>66674</xdr:colOff>
      <xdr:row>89</xdr:row>
      <xdr:rowOff>57150</xdr:rowOff>
    </xdr:from>
    <xdr:to>
      <xdr:col>42</xdr:col>
      <xdr:colOff>47624</xdr:colOff>
      <xdr:row>94</xdr:row>
      <xdr:rowOff>95250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F082BD0-98EF-4533-B689-E7D49183A4B7}"/>
            </a:ext>
          </a:extLst>
        </xdr:cNvPr>
        <xdr:cNvSpPr/>
      </xdr:nvSpPr>
      <xdr:spPr>
        <a:xfrm>
          <a:off x="20640674" y="15316200"/>
          <a:ext cx="8210550" cy="895350"/>
        </a:xfrm>
        <a:prstGeom prst="rect">
          <a:avLst/>
        </a:prstGeom>
        <a:noFill/>
        <a:ln w="127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47623</xdr:colOff>
      <xdr:row>94</xdr:row>
      <xdr:rowOff>57150</xdr:rowOff>
    </xdr:from>
    <xdr:to>
      <xdr:col>36</xdr:col>
      <xdr:colOff>247650</xdr:colOff>
      <xdr:row>98</xdr:row>
      <xdr:rowOff>19050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4563579D-C776-4E83-908C-DEE286FB6DE1}"/>
            </a:ext>
          </a:extLst>
        </xdr:cNvPr>
        <xdr:cNvSpPr/>
      </xdr:nvSpPr>
      <xdr:spPr>
        <a:xfrm>
          <a:off x="21307423" y="16173450"/>
          <a:ext cx="3629027" cy="647700"/>
        </a:xfrm>
        <a:prstGeom prst="rect">
          <a:avLst/>
        </a:prstGeom>
        <a:solidFill>
          <a:schemeClr val="bg1"/>
        </a:solidFill>
        <a:ln w="127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こども家庭センター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182377</xdr:colOff>
      <xdr:row>4</xdr:row>
      <xdr:rowOff>2</xdr:rowOff>
    </xdr:from>
    <xdr:to>
      <xdr:col>12</xdr:col>
      <xdr:colOff>364753</xdr:colOff>
      <xdr:row>69</xdr:row>
      <xdr:rowOff>10888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934409" y="1783538"/>
          <a:ext cx="9321574" cy="7088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40"/>
  <sheetViews>
    <sheetView showGridLines="0" zoomScaleNormal="100" zoomScaleSheetLayoutView="100" workbookViewId="0">
      <selection sqref="A1:H27"/>
    </sheetView>
  </sheetViews>
  <sheetFormatPr defaultRowHeight="13.5" x14ac:dyDescent="0.15"/>
  <cols>
    <col min="1" max="1" width="1.25" customWidth="1"/>
    <col min="2" max="2" width="16.25" customWidth="1"/>
    <col min="3" max="3" width="1.25" customWidth="1"/>
    <col min="4" max="4" width="2.875" customWidth="1"/>
    <col min="5" max="5" width="17.875" customWidth="1"/>
    <col min="6" max="6" width="3" customWidth="1"/>
    <col min="7" max="7" width="25" bestFit="1" customWidth="1"/>
    <col min="8" max="8" width="18.375" bestFit="1" customWidth="1"/>
  </cols>
  <sheetData>
    <row r="1" spans="1:14" ht="21" x14ac:dyDescent="0.15">
      <c r="A1" s="283" t="s">
        <v>274</v>
      </c>
      <c r="B1" s="284"/>
      <c r="C1" s="284"/>
      <c r="D1" s="284"/>
      <c r="E1" s="284"/>
      <c r="F1" s="284"/>
      <c r="G1" s="284"/>
      <c r="H1" s="284"/>
      <c r="I1" s="1"/>
      <c r="J1" s="1"/>
      <c r="K1" s="1"/>
      <c r="L1" s="1"/>
      <c r="M1" s="1"/>
      <c r="N1" s="1"/>
    </row>
    <row r="2" spans="1:14" x14ac:dyDescent="0.15">
      <c r="B2" s="2"/>
      <c r="C2" s="2"/>
      <c r="D2" s="2"/>
      <c r="E2" s="2"/>
      <c r="F2" s="2"/>
      <c r="G2" s="2"/>
      <c r="H2" s="123" t="s">
        <v>577</v>
      </c>
    </row>
    <row r="3" spans="1:14" ht="22.5" customHeight="1" x14ac:dyDescent="0.15">
      <c r="A3" s="147"/>
      <c r="B3" s="66" t="s">
        <v>0</v>
      </c>
      <c r="C3" s="71"/>
      <c r="D3" s="66"/>
      <c r="E3" s="68" t="s">
        <v>1</v>
      </c>
      <c r="F3" s="67"/>
      <c r="G3" s="69" t="s">
        <v>2</v>
      </c>
      <c r="H3" s="70" t="s">
        <v>3</v>
      </c>
    </row>
    <row r="4" spans="1:14" ht="26.25" customHeight="1" x14ac:dyDescent="0.15">
      <c r="A4" s="148"/>
      <c r="B4" s="3" t="s">
        <v>536</v>
      </c>
      <c r="C4" s="72"/>
      <c r="D4" s="3"/>
      <c r="E4" s="3" t="s">
        <v>535</v>
      </c>
      <c r="F4" s="4"/>
      <c r="G4" s="5" t="s">
        <v>275</v>
      </c>
      <c r="H4" s="6" t="s">
        <v>4</v>
      </c>
    </row>
    <row r="5" spans="1:14" ht="26.25" customHeight="1" x14ac:dyDescent="0.15">
      <c r="A5" s="148"/>
      <c r="B5" s="3" t="s">
        <v>534</v>
      </c>
      <c r="C5" s="72"/>
      <c r="D5" s="3"/>
      <c r="E5" s="3" t="s">
        <v>533</v>
      </c>
      <c r="F5" s="4"/>
      <c r="G5" s="5" t="s">
        <v>276</v>
      </c>
      <c r="H5" s="6" t="s">
        <v>5</v>
      </c>
    </row>
    <row r="6" spans="1:14" ht="26.25" customHeight="1" x14ac:dyDescent="0.15">
      <c r="A6" s="148"/>
      <c r="B6" s="3" t="s">
        <v>532</v>
      </c>
      <c r="C6" s="72"/>
      <c r="D6" s="3"/>
      <c r="E6" s="3" t="s">
        <v>531</v>
      </c>
      <c r="F6" s="4"/>
      <c r="G6" s="5" t="s">
        <v>277</v>
      </c>
      <c r="H6" s="6" t="s">
        <v>578</v>
      </c>
    </row>
    <row r="7" spans="1:14" ht="26.25" customHeight="1" x14ac:dyDescent="0.15">
      <c r="A7" s="148"/>
      <c r="B7" s="3" t="s">
        <v>530</v>
      </c>
      <c r="C7" s="72"/>
      <c r="D7" s="3"/>
      <c r="E7" s="3" t="s">
        <v>529</v>
      </c>
      <c r="F7" s="4"/>
      <c r="G7" s="5" t="s">
        <v>278</v>
      </c>
      <c r="H7" s="6" t="s">
        <v>6</v>
      </c>
    </row>
    <row r="8" spans="1:14" ht="26.25" customHeight="1" x14ac:dyDescent="0.15">
      <c r="A8" s="148"/>
      <c r="B8" s="3" t="s">
        <v>528</v>
      </c>
      <c r="C8" s="72"/>
      <c r="D8" s="3"/>
      <c r="E8" s="3" t="s">
        <v>579</v>
      </c>
      <c r="F8" s="4"/>
      <c r="G8" s="5" t="s">
        <v>279</v>
      </c>
      <c r="H8" s="6" t="s">
        <v>7</v>
      </c>
    </row>
    <row r="9" spans="1:14" ht="26.25" customHeight="1" x14ac:dyDescent="0.15">
      <c r="A9" s="148"/>
      <c r="B9" s="3" t="s">
        <v>527</v>
      </c>
      <c r="C9" s="72"/>
      <c r="D9" s="3"/>
      <c r="E9" s="3" t="s">
        <v>526</v>
      </c>
      <c r="F9" s="4"/>
      <c r="G9" s="5" t="s">
        <v>280</v>
      </c>
      <c r="H9" s="6" t="s">
        <v>8</v>
      </c>
    </row>
    <row r="10" spans="1:14" ht="26.25" customHeight="1" x14ac:dyDescent="0.15">
      <c r="A10" s="148"/>
      <c r="B10" s="3" t="s">
        <v>525</v>
      </c>
      <c r="C10" s="72"/>
      <c r="D10" s="3"/>
      <c r="E10" s="3" t="s">
        <v>580</v>
      </c>
      <c r="F10" s="4"/>
      <c r="G10" s="124" t="s">
        <v>537</v>
      </c>
      <c r="H10" s="6" t="s">
        <v>9</v>
      </c>
    </row>
    <row r="11" spans="1:14" ht="26.25" customHeight="1" x14ac:dyDescent="0.15">
      <c r="A11" s="148"/>
      <c r="B11" s="3" t="s">
        <v>524</v>
      </c>
      <c r="C11" s="72"/>
      <c r="D11" s="3"/>
      <c r="E11" s="3" t="s">
        <v>523</v>
      </c>
      <c r="F11" s="4"/>
      <c r="G11" s="5" t="s">
        <v>281</v>
      </c>
      <c r="H11" s="6" t="s">
        <v>10</v>
      </c>
    </row>
    <row r="12" spans="1:14" ht="26.25" customHeight="1" x14ac:dyDescent="0.15">
      <c r="A12" s="148"/>
      <c r="B12" s="3" t="s">
        <v>522</v>
      </c>
      <c r="C12" s="72"/>
      <c r="D12" s="3"/>
      <c r="E12" s="3" t="s">
        <v>521</v>
      </c>
      <c r="F12" s="4"/>
      <c r="G12" s="5" t="s">
        <v>282</v>
      </c>
      <c r="H12" s="6" t="s">
        <v>11</v>
      </c>
    </row>
    <row r="13" spans="1:14" ht="26.25" customHeight="1" x14ac:dyDescent="0.15">
      <c r="A13" s="148"/>
      <c r="B13" s="3" t="s">
        <v>520</v>
      </c>
      <c r="C13" s="72"/>
      <c r="D13" s="3"/>
      <c r="E13" s="3" t="s">
        <v>519</v>
      </c>
      <c r="F13" s="4"/>
      <c r="G13" s="5" t="s">
        <v>283</v>
      </c>
      <c r="H13" s="6" t="s">
        <v>12</v>
      </c>
    </row>
    <row r="14" spans="1:14" ht="26.25" customHeight="1" x14ac:dyDescent="0.15">
      <c r="A14" s="148"/>
      <c r="B14" s="3" t="s">
        <v>518</v>
      </c>
      <c r="C14" s="72"/>
      <c r="D14" s="3"/>
      <c r="E14" s="133" t="s">
        <v>517</v>
      </c>
      <c r="F14" s="4"/>
      <c r="G14" s="5" t="s">
        <v>284</v>
      </c>
      <c r="H14" s="6" t="s">
        <v>13</v>
      </c>
    </row>
    <row r="15" spans="1:14" ht="26.25" customHeight="1" x14ac:dyDescent="0.15">
      <c r="A15" s="148"/>
      <c r="B15" s="3" t="s">
        <v>516</v>
      </c>
      <c r="C15" s="72"/>
      <c r="D15" s="3"/>
      <c r="E15" s="3" t="s">
        <v>581</v>
      </c>
      <c r="F15" s="4"/>
      <c r="G15" s="5" t="s">
        <v>582</v>
      </c>
      <c r="H15" s="6" t="s">
        <v>14</v>
      </c>
    </row>
    <row r="16" spans="1:14" ht="26.25" customHeight="1" x14ac:dyDescent="0.15">
      <c r="A16" s="148"/>
      <c r="B16" s="3" t="s">
        <v>515</v>
      </c>
      <c r="C16" s="72"/>
      <c r="D16" s="3"/>
      <c r="E16" s="3" t="s">
        <v>583</v>
      </c>
      <c r="F16" s="4"/>
      <c r="G16" s="5" t="s">
        <v>285</v>
      </c>
      <c r="H16" s="6" t="s">
        <v>15</v>
      </c>
    </row>
    <row r="17" spans="1:10" ht="26.25" customHeight="1" x14ac:dyDescent="0.15">
      <c r="A17" s="148"/>
      <c r="B17" s="3" t="s">
        <v>514</v>
      </c>
      <c r="C17" s="72"/>
      <c r="D17" s="3"/>
      <c r="E17" s="3" t="s">
        <v>513</v>
      </c>
      <c r="F17" s="4"/>
      <c r="G17" s="5" t="s">
        <v>286</v>
      </c>
      <c r="H17" s="6" t="s">
        <v>16</v>
      </c>
    </row>
    <row r="18" spans="1:10" ht="26.25" customHeight="1" x14ac:dyDescent="0.15">
      <c r="A18" s="148"/>
      <c r="B18" s="3" t="s">
        <v>512</v>
      </c>
      <c r="C18" s="72"/>
      <c r="D18" s="3"/>
      <c r="E18" s="3" t="s">
        <v>511</v>
      </c>
      <c r="F18" s="4"/>
      <c r="G18" s="5" t="s">
        <v>287</v>
      </c>
      <c r="H18" s="6" t="s">
        <v>17</v>
      </c>
    </row>
    <row r="19" spans="1:10" ht="26.25" customHeight="1" x14ac:dyDescent="0.15">
      <c r="A19" s="148"/>
      <c r="B19" s="3" t="s">
        <v>510</v>
      </c>
      <c r="C19" s="72"/>
      <c r="D19" s="3"/>
      <c r="E19" s="3" t="s">
        <v>584</v>
      </c>
      <c r="F19" s="4"/>
      <c r="G19" s="5" t="s">
        <v>288</v>
      </c>
      <c r="H19" s="6" t="s">
        <v>18</v>
      </c>
    </row>
    <row r="20" spans="1:10" ht="26.25" customHeight="1" x14ac:dyDescent="0.15">
      <c r="A20" s="148"/>
      <c r="B20" s="3" t="s">
        <v>509</v>
      </c>
      <c r="C20" s="72"/>
      <c r="D20" s="3"/>
      <c r="E20" s="3" t="s">
        <v>508</v>
      </c>
      <c r="F20" s="4"/>
      <c r="G20" s="5" t="s">
        <v>289</v>
      </c>
      <c r="H20" s="6" t="s">
        <v>19</v>
      </c>
    </row>
    <row r="21" spans="1:10" ht="26.25" customHeight="1" x14ac:dyDescent="0.15">
      <c r="A21" s="148"/>
      <c r="B21" s="3" t="s">
        <v>507</v>
      </c>
      <c r="C21" s="72"/>
      <c r="D21" s="3"/>
      <c r="E21" s="3" t="s">
        <v>506</v>
      </c>
      <c r="F21" s="4"/>
      <c r="G21" s="5" t="s">
        <v>290</v>
      </c>
      <c r="H21" s="6" t="s">
        <v>20</v>
      </c>
    </row>
    <row r="22" spans="1:10" ht="26.25" customHeight="1" x14ac:dyDescent="0.15">
      <c r="A22" s="148"/>
      <c r="B22" s="3" t="s">
        <v>505</v>
      </c>
      <c r="C22" s="72"/>
      <c r="D22" s="3"/>
      <c r="E22" s="3" t="s">
        <v>585</v>
      </c>
      <c r="F22" s="4"/>
      <c r="G22" s="5" t="s">
        <v>291</v>
      </c>
      <c r="H22" s="6" t="s">
        <v>21</v>
      </c>
    </row>
    <row r="23" spans="1:10" ht="26.25" customHeight="1" x14ac:dyDescent="0.15">
      <c r="A23" s="148"/>
      <c r="B23" s="3" t="s">
        <v>504</v>
      </c>
      <c r="C23" s="72"/>
      <c r="D23" s="3"/>
      <c r="E23" s="3" t="s">
        <v>586</v>
      </c>
      <c r="F23" s="4"/>
      <c r="G23" s="124" t="s">
        <v>538</v>
      </c>
      <c r="H23" s="6" t="s">
        <v>22</v>
      </c>
      <c r="J23" s="134"/>
    </row>
    <row r="24" spans="1:10" ht="26.25" customHeight="1" x14ac:dyDescent="0.15">
      <c r="A24" s="148"/>
      <c r="B24" s="3" t="s">
        <v>503</v>
      </c>
      <c r="C24" s="72"/>
      <c r="D24" s="3"/>
      <c r="E24" s="3" t="s">
        <v>502</v>
      </c>
      <c r="F24" s="4"/>
      <c r="G24" s="5" t="s">
        <v>292</v>
      </c>
      <c r="H24" s="6" t="s">
        <v>23</v>
      </c>
    </row>
    <row r="25" spans="1:10" ht="26.25" customHeight="1" x14ac:dyDescent="0.15">
      <c r="A25" s="148"/>
      <c r="B25" s="3" t="s">
        <v>501</v>
      </c>
      <c r="C25" s="72"/>
      <c r="D25" s="3"/>
      <c r="E25" s="3" t="s">
        <v>587</v>
      </c>
      <c r="F25" s="4"/>
      <c r="G25" s="5" t="s">
        <v>293</v>
      </c>
      <c r="H25" s="6" t="s">
        <v>24</v>
      </c>
    </row>
    <row r="26" spans="1:10" ht="26.25" customHeight="1" x14ac:dyDescent="0.15">
      <c r="A26" s="149"/>
      <c r="B26" s="154" t="s">
        <v>500</v>
      </c>
      <c r="C26" s="73"/>
      <c r="D26" s="154"/>
      <c r="E26" s="154" t="s">
        <v>499</v>
      </c>
      <c r="F26" s="7"/>
      <c r="G26" s="8" t="s">
        <v>294</v>
      </c>
      <c r="H26" s="9" t="s">
        <v>25</v>
      </c>
    </row>
    <row r="27" spans="1:10" x14ac:dyDescent="0.15">
      <c r="B27" s="2"/>
      <c r="C27" s="2"/>
      <c r="D27" s="2"/>
      <c r="E27" s="2"/>
      <c r="F27" s="2"/>
      <c r="G27" s="2"/>
      <c r="H27" s="153" t="s">
        <v>588</v>
      </c>
    </row>
    <row r="28" spans="1:10" x14ac:dyDescent="0.15">
      <c r="B28" s="2"/>
      <c r="C28" s="2"/>
      <c r="D28" s="2"/>
      <c r="E28" s="2"/>
      <c r="F28" s="2"/>
      <c r="G28" s="2"/>
      <c r="H28" s="2"/>
    </row>
    <row r="29" spans="1:10" x14ac:dyDescent="0.15">
      <c r="B29" s="2"/>
      <c r="C29" s="2"/>
      <c r="D29" s="2"/>
      <c r="E29" s="2"/>
      <c r="F29" s="2"/>
      <c r="G29" s="2"/>
      <c r="H29" s="2"/>
    </row>
    <row r="30" spans="1:10" x14ac:dyDescent="0.15">
      <c r="B30" s="2"/>
      <c r="C30" s="2"/>
      <c r="D30" s="2"/>
      <c r="E30" s="2"/>
      <c r="F30" s="2"/>
      <c r="G30" s="2"/>
      <c r="H30" s="2"/>
    </row>
    <row r="31" spans="1:10" x14ac:dyDescent="0.15">
      <c r="B31" s="2"/>
      <c r="C31" s="2"/>
      <c r="D31" s="2"/>
      <c r="E31" s="2"/>
      <c r="F31" s="2"/>
      <c r="G31" s="2"/>
      <c r="H31" s="2"/>
    </row>
    <row r="32" spans="1:10" x14ac:dyDescent="0.15">
      <c r="B32" s="2"/>
      <c r="C32" s="2"/>
      <c r="D32" s="2"/>
      <c r="E32" s="2"/>
      <c r="F32" s="2"/>
      <c r="G32" s="2"/>
      <c r="H32" s="2"/>
    </row>
    <row r="33" spans="2:8" x14ac:dyDescent="0.15">
      <c r="B33" s="2"/>
      <c r="C33" s="2"/>
      <c r="D33" s="2"/>
      <c r="E33" s="2"/>
      <c r="F33" s="2"/>
      <c r="G33" s="2"/>
      <c r="H33" s="2"/>
    </row>
    <row r="34" spans="2:8" x14ac:dyDescent="0.15">
      <c r="B34" s="2"/>
      <c r="C34" s="2"/>
      <c r="D34" s="2"/>
      <c r="E34" s="2"/>
      <c r="F34" s="2"/>
      <c r="G34" s="2"/>
      <c r="H34" s="2"/>
    </row>
    <row r="35" spans="2:8" x14ac:dyDescent="0.15">
      <c r="B35" s="2"/>
      <c r="C35" s="2"/>
      <c r="D35" s="2"/>
      <c r="E35" s="2"/>
      <c r="F35" s="2"/>
      <c r="G35" s="2"/>
      <c r="H35" s="2"/>
    </row>
    <row r="36" spans="2:8" x14ac:dyDescent="0.15">
      <c r="B36" s="2"/>
      <c r="C36" s="2"/>
      <c r="D36" s="2"/>
      <c r="E36" s="2"/>
      <c r="F36" s="2"/>
      <c r="G36" s="2"/>
      <c r="H36" s="2"/>
    </row>
    <row r="37" spans="2:8" x14ac:dyDescent="0.15">
      <c r="B37" s="2"/>
      <c r="C37" s="2"/>
      <c r="D37" s="2"/>
      <c r="E37" s="2"/>
      <c r="F37" s="2"/>
      <c r="G37" s="2"/>
      <c r="H37" s="2"/>
    </row>
    <row r="38" spans="2:8" x14ac:dyDescent="0.15">
      <c r="B38" s="2"/>
      <c r="C38" s="2"/>
      <c r="D38" s="2"/>
      <c r="E38" s="2"/>
      <c r="F38" s="2"/>
      <c r="G38" s="2"/>
      <c r="H38" s="2"/>
    </row>
    <row r="39" spans="2:8" x14ac:dyDescent="0.15">
      <c r="B39" s="2"/>
      <c r="C39" s="2"/>
      <c r="D39" s="2"/>
      <c r="E39" s="2"/>
      <c r="F39" s="2"/>
      <c r="G39" s="2"/>
      <c r="H39" s="2"/>
    </row>
    <row r="40" spans="2:8" x14ac:dyDescent="0.15">
      <c r="B40" s="2"/>
      <c r="C40" s="2"/>
      <c r="D40" s="2"/>
      <c r="E40" s="2"/>
      <c r="F40" s="2"/>
      <c r="G40" s="2"/>
      <c r="H40" s="2"/>
    </row>
  </sheetData>
  <mergeCells count="1">
    <mergeCell ref="A1:H1"/>
  </mergeCells>
  <phoneticPr fontId="5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0E2A6-0BE4-439E-A843-91C6E2C70975}">
  <sheetPr>
    <tabColor rgb="FF00B050"/>
  </sheetPr>
  <dimension ref="A1:I110"/>
  <sheetViews>
    <sheetView showGridLines="0" tabSelected="1" topLeftCell="A85" zoomScaleNormal="100" zoomScaleSheetLayoutView="100" workbookViewId="0">
      <selection activeCell="F97" sqref="F97:H97"/>
    </sheetView>
  </sheetViews>
  <sheetFormatPr defaultRowHeight="14.25" customHeight="1" x14ac:dyDescent="0.15"/>
  <cols>
    <col min="1" max="1" width="4" style="11" customWidth="1"/>
    <col min="2" max="2" width="35.5" style="12" customWidth="1"/>
    <col min="3" max="4" width="1.875" style="10" customWidth="1"/>
    <col min="5" max="5" width="26.125" style="10" customWidth="1"/>
    <col min="6" max="6" width="1.875" style="10" customWidth="1"/>
    <col min="7" max="7" width="17.125" style="3" customWidth="1"/>
    <col min="8" max="8" width="1.875" style="10" customWidth="1"/>
    <col min="9" max="16384" width="9" style="10"/>
  </cols>
  <sheetData>
    <row r="1" spans="1:8" ht="21" x14ac:dyDescent="0.15">
      <c r="A1" s="283" t="s">
        <v>589</v>
      </c>
      <c r="B1" s="283"/>
      <c r="C1" s="283"/>
      <c r="D1" s="283"/>
      <c r="E1" s="283"/>
      <c r="F1" s="283"/>
      <c r="G1" s="283"/>
      <c r="H1" s="283"/>
    </row>
    <row r="3" spans="1:8" ht="14.25" customHeight="1" x14ac:dyDescent="0.15">
      <c r="A3" s="288" t="s">
        <v>295</v>
      </c>
      <c r="B3" s="289"/>
      <c r="C3" s="290"/>
      <c r="D3" s="291" t="s">
        <v>296</v>
      </c>
      <c r="E3" s="290"/>
      <c r="F3" s="291" t="s">
        <v>297</v>
      </c>
      <c r="G3" s="289"/>
      <c r="H3" s="292"/>
    </row>
    <row r="4" spans="1:8" ht="14.25" customHeight="1" x14ac:dyDescent="0.15">
      <c r="A4" s="13" t="s">
        <v>298</v>
      </c>
      <c r="B4" s="132" t="s">
        <v>299</v>
      </c>
      <c r="D4" s="15"/>
      <c r="E4" s="4"/>
      <c r="H4" s="16"/>
    </row>
    <row r="5" spans="1:8" ht="14.25" customHeight="1" x14ac:dyDescent="0.15">
      <c r="A5" s="13"/>
      <c r="B5" s="14" t="s">
        <v>300</v>
      </c>
      <c r="D5" s="15"/>
      <c r="E5" s="4"/>
      <c r="H5" s="16"/>
    </row>
    <row r="6" spans="1:8" ht="14.25" customHeight="1" x14ac:dyDescent="0.15">
      <c r="A6" s="13"/>
      <c r="B6" s="12" t="s">
        <v>301</v>
      </c>
      <c r="D6" s="15"/>
      <c r="E6" s="4" t="s">
        <v>302</v>
      </c>
      <c r="G6" s="64" t="s">
        <v>303</v>
      </c>
      <c r="H6" s="16"/>
    </row>
    <row r="7" spans="1:8" ht="14.25" customHeight="1" x14ac:dyDescent="0.15">
      <c r="A7" s="13"/>
      <c r="B7" s="12" t="s">
        <v>304</v>
      </c>
      <c r="D7" s="15"/>
      <c r="E7" s="4" t="s">
        <v>305</v>
      </c>
      <c r="G7" s="64" t="s">
        <v>306</v>
      </c>
      <c r="H7" s="16"/>
    </row>
    <row r="8" spans="1:8" ht="14.25" customHeight="1" x14ac:dyDescent="0.15">
      <c r="A8" s="13"/>
      <c r="B8" s="12" t="s">
        <v>590</v>
      </c>
      <c r="D8" s="15"/>
      <c r="E8" s="4" t="s">
        <v>307</v>
      </c>
      <c r="G8" s="64" t="s">
        <v>308</v>
      </c>
      <c r="H8" s="16"/>
    </row>
    <row r="9" spans="1:8" ht="14.25" customHeight="1" x14ac:dyDescent="0.15">
      <c r="A9" s="13"/>
      <c r="B9" s="12" t="s">
        <v>591</v>
      </c>
      <c r="D9" s="15"/>
      <c r="E9" s="4" t="s">
        <v>309</v>
      </c>
      <c r="G9" s="64" t="s">
        <v>310</v>
      </c>
      <c r="H9" s="16"/>
    </row>
    <row r="10" spans="1:8" ht="14.25" customHeight="1" x14ac:dyDescent="0.15">
      <c r="A10" s="13"/>
      <c r="B10" s="12" t="s">
        <v>311</v>
      </c>
      <c r="D10" s="15"/>
      <c r="E10" s="4" t="s">
        <v>312</v>
      </c>
      <c r="G10" s="64" t="s">
        <v>313</v>
      </c>
      <c r="H10" s="16"/>
    </row>
    <row r="11" spans="1:8" ht="14.25" customHeight="1" x14ac:dyDescent="0.15">
      <c r="A11" s="13"/>
      <c r="B11" s="12" t="s">
        <v>314</v>
      </c>
      <c r="D11" s="15"/>
      <c r="E11" s="4" t="s">
        <v>312</v>
      </c>
      <c r="G11" s="64" t="s">
        <v>315</v>
      </c>
      <c r="H11" s="16"/>
    </row>
    <row r="12" spans="1:8" ht="14.25" customHeight="1" x14ac:dyDescent="0.15">
      <c r="A12" s="13"/>
      <c r="B12" s="14" t="s">
        <v>316</v>
      </c>
      <c r="D12" s="15"/>
      <c r="E12" s="4"/>
      <c r="G12" s="64"/>
      <c r="H12" s="16"/>
    </row>
    <row r="13" spans="1:8" ht="14.25" customHeight="1" x14ac:dyDescent="0.15">
      <c r="A13" s="13"/>
      <c r="B13" s="12" t="s">
        <v>317</v>
      </c>
      <c r="D13" s="15"/>
      <c r="E13" s="4" t="s">
        <v>318</v>
      </c>
      <c r="G13" s="64" t="s">
        <v>319</v>
      </c>
      <c r="H13" s="16"/>
    </row>
    <row r="14" spans="1:8" ht="14.25" customHeight="1" x14ac:dyDescent="0.15">
      <c r="A14" s="13"/>
      <c r="B14" s="12" t="s">
        <v>320</v>
      </c>
      <c r="D14" s="15"/>
      <c r="E14" s="4" t="s">
        <v>321</v>
      </c>
      <c r="G14" s="64" t="s">
        <v>322</v>
      </c>
      <c r="H14" s="16"/>
    </row>
    <row r="15" spans="1:8" ht="14.25" customHeight="1" x14ac:dyDescent="0.15">
      <c r="A15" s="13"/>
      <c r="B15" s="12" t="s">
        <v>323</v>
      </c>
      <c r="D15" s="15"/>
      <c r="E15" s="4" t="s">
        <v>324</v>
      </c>
      <c r="G15" s="64" t="s">
        <v>325</v>
      </c>
      <c r="H15" s="16"/>
    </row>
    <row r="16" spans="1:8" ht="14.25" customHeight="1" x14ac:dyDescent="0.15">
      <c r="A16" s="13"/>
      <c r="B16" s="12" t="s">
        <v>326</v>
      </c>
      <c r="D16" s="15"/>
      <c r="E16" s="4" t="s">
        <v>324</v>
      </c>
      <c r="G16" s="64" t="s">
        <v>327</v>
      </c>
      <c r="H16" s="16"/>
    </row>
    <row r="17" spans="1:9" ht="14.25" customHeight="1" x14ac:dyDescent="0.15">
      <c r="A17" s="13"/>
      <c r="B17" s="12" t="s">
        <v>592</v>
      </c>
      <c r="D17" s="15"/>
      <c r="E17" s="4" t="s">
        <v>328</v>
      </c>
      <c r="G17" s="64" t="s">
        <v>329</v>
      </c>
      <c r="H17" s="16"/>
    </row>
    <row r="18" spans="1:9" ht="14.25" customHeight="1" x14ac:dyDescent="0.15">
      <c r="A18" s="13"/>
      <c r="B18" s="14" t="s">
        <v>330</v>
      </c>
      <c r="D18" s="15"/>
      <c r="E18" s="4"/>
      <c r="G18" s="64"/>
      <c r="H18" s="16"/>
    </row>
    <row r="19" spans="1:9" ht="14.25" customHeight="1" x14ac:dyDescent="0.15">
      <c r="A19" s="13"/>
      <c r="B19" s="12" t="s">
        <v>331</v>
      </c>
      <c r="D19" s="15"/>
      <c r="E19" s="4" t="s">
        <v>332</v>
      </c>
      <c r="G19" s="64" t="s">
        <v>333</v>
      </c>
      <c r="H19" s="16"/>
    </row>
    <row r="20" spans="1:9" ht="14.25" customHeight="1" x14ac:dyDescent="0.15">
      <c r="A20" s="13"/>
      <c r="B20" s="12" t="s">
        <v>336</v>
      </c>
      <c r="D20" s="15"/>
      <c r="E20" s="4" t="s">
        <v>337</v>
      </c>
      <c r="G20" s="64" t="s">
        <v>338</v>
      </c>
      <c r="H20" s="16"/>
    </row>
    <row r="21" spans="1:9" ht="14.25" customHeight="1" x14ac:dyDescent="0.15">
      <c r="A21" s="13"/>
      <c r="B21" s="12" t="s">
        <v>340</v>
      </c>
      <c r="D21" s="15"/>
      <c r="E21" s="4" t="s">
        <v>341</v>
      </c>
      <c r="G21" s="64" t="s">
        <v>342</v>
      </c>
      <c r="H21" s="16"/>
    </row>
    <row r="22" spans="1:9" ht="14.25" customHeight="1" x14ac:dyDescent="0.15">
      <c r="A22" s="13"/>
      <c r="B22" s="12" t="s">
        <v>343</v>
      </c>
      <c r="D22" s="15"/>
      <c r="E22" s="4" t="s">
        <v>593</v>
      </c>
      <c r="G22" s="64" t="s">
        <v>345</v>
      </c>
      <c r="H22" s="16"/>
      <c r="I22" s="145"/>
    </row>
    <row r="23" spans="1:9" ht="14.25" customHeight="1" x14ac:dyDescent="0.15">
      <c r="A23" s="13"/>
      <c r="B23" s="12" t="s">
        <v>346</v>
      </c>
      <c r="D23" s="15"/>
      <c r="E23" s="4" t="s">
        <v>347</v>
      </c>
      <c r="G23" s="64" t="s">
        <v>348</v>
      </c>
      <c r="H23" s="16"/>
    </row>
    <row r="24" spans="1:9" ht="14.25" customHeight="1" x14ac:dyDescent="0.15">
      <c r="A24" s="13"/>
      <c r="B24" s="14" t="s">
        <v>692</v>
      </c>
      <c r="D24" s="15"/>
      <c r="E24" s="4"/>
      <c r="G24" s="64"/>
      <c r="H24" s="16"/>
    </row>
    <row r="25" spans="1:9" ht="14.25" customHeight="1" x14ac:dyDescent="0.15">
      <c r="A25" s="13"/>
      <c r="B25" s="12" t="s">
        <v>693</v>
      </c>
      <c r="D25" s="15"/>
      <c r="E25" s="4" t="s">
        <v>349</v>
      </c>
      <c r="G25" s="64" t="s">
        <v>350</v>
      </c>
      <c r="H25" s="16"/>
    </row>
    <row r="26" spans="1:9" ht="14.25" customHeight="1" x14ac:dyDescent="0.15">
      <c r="A26" s="13"/>
      <c r="B26" s="14" t="s">
        <v>694</v>
      </c>
      <c r="D26" s="15"/>
      <c r="E26" s="4"/>
      <c r="G26" s="64"/>
      <c r="H26" s="16"/>
    </row>
    <row r="27" spans="1:9" ht="14.25" customHeight="1" x14ac:dyDescent="0.15">
      <c r="A27" s="13"/>
      <c r="B27" s="12" t="s">
        <v>695</v>
      </c>
      <c r="D27" s="15"/>
      <c r="E27" s="4" t="s">
        <v>335</v>
      </c>
      <c r="G27" s="64" t="s">
        <v>697</v>
      </c>
      <c r="H27" s="16"/>
    </row>
    <row r="28" spans="1:9" ht="14.25" customHeight="1" x14ac:dyDescent="0.15">
      <c r="A28" s="13"/>
      <c r="B28" s="12" t="s">
        <v>696</v>
      </c>
      <c r="D28" s="15"/>
      <c r="E28" s="4" t="s">
        <v>334</v>
      </c>
      <c r="G28" s="64" t="s">
        <v>698</v>
      </c>
      <c r="H28" s="16"/>
    </row>
    <row r="29" spans="1:9" ht="14.25" customHeight="1" x14ac:dyDescent="0.15">
      <c r="A29" s="13"/>
      <c r="B29" s="14" t="s">
        <v>351</v>
      </c>
      <c r="D29" s="15"/>
      <c r="E29" s="4"/>
      <c r="G29" s="64"/>
      <c r="H29" s="16"/>
    </row>
    <row r="30" spans="1:9" ht="14.25" customHeight="1" x14ac:dyDescent="0.15">
      <c r="A30" s="13"/>
      <c r="B30" s="12" t="s">
        <v>352</v>
      </c>
      <c r="D30" s="15"/>
      <c r="E30" s="4" t="s">
        <v>332</v>
      </c>
      <c r="G30" s="64" t="s">
        <v>353</v>
      </c>
      <c r="H30" s="16"/>
    </row>
    <row r="31" spans="1:9" ht="14.25" customHeight="1" x14ac:dyDescent="0.15">
      <c r="A31" s="13"/>
      <c r="B31" s="12" t="s">
        <v>354</v>
      </c>
      <c r="D31" s="15"/>
      <c r="E31" s="4" t="s">
        <v>334</v>
      </c>
      <c r="G31" s="64" t="s">
        <v>355</v>
      </c>
      <c r="H31" s="16"/>
    </row>
    <row r="32" spans="1:9" ht="14.25" customHeight="1" x14ac:dyDescent="0.15">
      <c r="A32" s="13"/>
      <c r="B32" s="12" t="s">
        <v>356</v>
      </c>
      <c r="D32" s="15"/>
      <c r="E32" s="4" t="s">
        <v>335</v>
      </c>
      <c r="G32" s="64" t="s">
        <v>357</v>
      </c>
      <c r="H32" s="16"/>
    </row>
    <row r="33" spans="1:8" ht="14.25" customHeight="1" x14ac:dyDescent="0.15">
      <c r="A33" s="13"/>
      <c r="B33" s="12" t="s">
        <v>358</v>
      </c>
      <c r="D33" s="15"/>
      <c r="E33" s="4" t="s">
        <v>337</v>
      </c>
      <c r="G33" s="64" t="s">
        <v>359</v>
      </c>
      <c r="H33" s="16"/>
    </row>
    <row r="34" spans="1:8" ht="14.25" customHeight="1" x14ac:dyDescent="0.15">
      <c r="A34" s="13"/>
      <c r="B34" s="12" t="s">
        <v>360</v>
      </c>
      <c r="D34" s="15"/>
      <c r="E34" s="4" t="s">
        <v>339</v>
      </c>
      <c r="G34" s="64" t="s">
        <v>361</v>
      </c>
      <c r="H34" s="16"/>
    </row>
    <row r="35" spans="1:8" ht="14.25" customHeight="1" x14ac:dyDescent="0.15">
      <c r="A35" s="13"/>
      <c r="B35" s="12" t="s">
        <v>362</v>
      </c>
      <c r="D35" s="15"/>
      <c r="E35" s="4" t="s">
        <v>341</v>
      </c>
      <c r="G35" s="64" t="s">
        <v>363</v>
      </c>
      <c r="H35" s="16"/>
    </row>
    <row r="36" spans="1:8" ht="14.25" customHeight="1" x14ac:dyDescent="0.15">
      <c r="A36" s="13"/>
      <c r="B36" s="12" t="s">
        <v>364</v>
      </c>
      <c r="D36" s="15"/>
      <c r="E36" s="4" t="s">
        <v>344</v>
      </c>
      <c r="G36" s="64" t="s">
        <v>365</v>
      </c>
      <c r="H36" s="16"/>
    </row>
    <row r="37" spans="1:8" ht="14.25" customHeight="1" x14ac:dyDescent="0.15">
      <c r="A37" s="13"/>
      <c r="B37" s="12" t="s">
        <v>366</v>
      </c>
      <c r="D37" s="15"/>
      <c r="E37" s="4" t="s">
        <v>347</v>
      </c>
      <c r="G37" s="64" t="s">
        <v>367</v>
      </c>
      <c r="H37" s="16"/>
    </row>
    <row r="38" spans="1:8" ht="14.25" customHeight="1" x14ac:dyDescent="0.15">
      <c r="A38" s="13"/>
      <c r="B38" s="12" t="s">
        <v>368</v>
      </c>
      <c r="D38" s="15"/>
      <c r="E38" s="4" t="s">
        <v>349</v>
      </c>
      <c r="G38" s="64" t="s">
        <v>369</v>
      </c>
      <c r="H38" s="16"/>
    </row>
    <row r="39" spans="1:8" ht="14.25" customHeight="1" x14ac:dyDescent="0.15">
      <c r="A39" s="13"/>
      <c r="B39" s="14" t="s">
        <v>370</v>
      </c>
      <c r="D39" s="15"/>
      <c r="E39" s="4"/>
      <c r="G39" s="64"/>
      <c r="H39" s="16"/>
    </row>
    <row r="40" spans="1:8" ht="14.25" customHeight="1" x14ac:dyDescent="0.15">
      <c r="A40" s="13"/>
      <c r="B40" s="12" t="s">
        <v>371</v>
      </c>
      <c r="D40" s="15"/>
      <c r="E40" s="4" t="s">
        <v>372</v>
      </c>
      <c r="G40" s="64" t="s">
        <v>373</v>
      </c>
      <c r="H40" s="16"/>
    </row>
    <row r="41" spans="1:8" ht="14.25" customHeight="1" x14ac:dyDescent="0.15">
      <c r="A41" s="13"/>
      <c r="B41" s="12" t="s">
        <v>374</v>
      </c>
      <c r="D41" s="15"/>
      <c r="E41" s="4" t="s">
        <v>375</v>
      </c>
      <c r="G41" s="64" t="s">
        <v>376</v>
      </c>
      <c r="H41" s="16"/>
    </row>
    <row r="42" spans="1:8" ht="14.25" customHeight="1" x14ac:dyDescent="0.15">
      <c r="A42" s="13"/>
      <c r="B42" s="12" t="s">
        <v>377</v>
      </c>
      <c r="D42" s="15"/>
      <c r="E42" s="4" t="s">
        <v>378</v>
      </c>
      <c r="G42" s="64" t="s">
        <v>379</v>
      </c>
      <c r="H42" s="16"/>
    </row>
    <row r="43" spans="1:8" ht="14.25" customHeight="1" x14ac:dyDescent="0.15">
      <c r="A43" s="13"/>
      <c r="B43" s="12" t="s">
        <v>380</v>
      </c>
      <c r="D43" s="15"/>
      <c r="E43" s="4" t="s">
        <v>381</v>
      </c>
      <c r="G43" s="64" t="s">
        <v>382</v>
      </c>
      <c r="H43" s="16"/>
    </row>
    <row r="44" spans="1:8" ht="14.25" customHeight="1" x14ac:dyDescent="0.15">
      <c r="A44" s="13"/>
      <c r="B44" s="14" t="s">
        <v>383</v>
      </c>
      <c r="D44" s="15"/>
      <c r="E44" s="4"/>
      <c r="G44" s="64"/>
      <c r="H44" s="16"/>
    </row>
    <row r="45" spans="1:8" ht="14.25" customHeight="1" x14ac:dyDescent="0.15">
      <c r="A45" s="13"/>
      <c r="B45" s="12" t="s">
        <v>594</v>
      </c>
      <c r="D45" s="15"/>
      <c r="E45" s="4" t="s">
        <v>384</v>
      </c>
      <c r="G45" s="64" t="s">
        <v>385</v>
      </c>
      <c r="H45" s="16"/>
    </row>
    <row r="46" spans="1:8" ht="14.25" customHeight="1" x14ac:dyDescent="0.15">
      <c r="A46" s="13"/>
      <c r="B46" s="12" t="s">
        <v>595</v>
      </c>
      <c r="D46" s="15"/>
      <c r="E46" s="4" t="s">
        <v>386</v>
      </c>
      <c r="G46" s="64" t="s">
        <v>387</v>
      </c>
      <c r="H46" s="16"/>
    </row>
    <row r="47" spans="1:8" ht="14.25" customHeight="1" x14ac:dyDescent="0.15">
      <c r="A47" s="13"/>
      <c r="B47" s="14" t="s">
        <v>388</v>
      </c>
      <c r="D47" s="15"/>
      <c r="E47" s="4"/>
      <c r="G47" s="64"/>
      <c r="H47" s="16"/>
    </row>
    <row r="48" spans="1:8" ht="14.25" customHeight="1" x14ac:dyDescent="0.15">
      <c r="A48" s="13"/>
      <c r="B48" s="12" t="s">
        <v>389</v>
      </c>
      <c r="D48" s="15"/>
      <c r="E48" s="4" t="s">
        <v>390</v>
      </c>
      <c r="G48" s="64" t="s">
        <v>391</v>
      </c>
      <c r="H48" s="16"/>
    </row>
    <row r="49" spans="1:8" ht="14.25" customHeight="1" x14ac:dyDescent="0.15">
      <c r="A49" s="13"/>
      <c r="B49" s="12" t="s">
        <v>392</v>
      </c>
      <c r="D49" s="15"/>
      <c r="E49" s="4" t="s">
        <v>393</v>
      </c>
      <c r="G49" s="64" t="s">
        <v>394</v>
      </c>
      <c r="H49" s="16"/>
    </row>
    <row r="50" spans="1:8" ht="14.25" customHeight="1" x14ac:dyDescent="0.15">
      <c r="A50" s="13"/>
      <c r="B50" s="12" t="s">
        <v>395</v>
      </c>
      <c r="D50" s="15"/>
      <c r="E50" s="4" t="s">
        <v>396</v>
      </c>
      <c r="G50" s="64" t="s">
        <v>397</v>
      </c>
      <c r="H50" s="16"/>
    </row>
    <row r="51" spans="1:8" ht="14.25" customHeight="1" x14ac:dyDescent="0.15">
      <c r="A51" s="13"/>
      <c r="B51" s="12" t="s">
        <v>398</v>
      </c>
      <c r="D51" s="15"/>
      <c r="E51" s="144" t="s">
        <v>596</v>
      </c>
      <c r="G51" s="64" t="s">
        <v>399</v>
      </c>
      <c r="H51" s="16"/>
    </row>
    <row r="52" spans="1:8" ht="14.25" customHeight="1" x14ac:dyDescent="0.15">
      <c r="A52" s="13"/>
      <c r="B52" s="12" t="s">
        <v>400</v>
      </c>
      <c r="D52" s="15"/>
      <c r="E52" s="4" t="s">
        <v>401</v>
      </c>
      <c r="G52" s="64" t="s">
        <v>247</v>
      </c>
      <c r="H52" s="16"/>
    </row>
    <row r="53" spans="1:8" ht="14.25" customHeight="1" x14ac:dyDescent="0.15">
      <c r="A53" s="17"/>
      <c r="B53" s="18" t="s">
        <v>402</v>
      </c>
      <c r="C53" s="19"/>
      <c r="D53" s="20"/>
      <c r="E53" s="7" t="s">
        <v>403</v>
      </c>
      <c r="F53" s="19"/>
      <c r="G53" s="65" t="s">
        <v>404</v>
      </c>
      <c r="H53" s="21"/>
    </row>
    <row r="57" spans="1:8" ht="21" customHeight="1" x14ac:dyDescent="0.15">
      <c r="A57" s="283"/>
      <c r="B57" s="283"/>
      <c r="C57" s="283"/>
      <c r="D57" s="283"/>
      <c r="E57" s="283"/>
      <c r="F57" s="283"/>
      <c r="G57" s="283"/>
      <c r="H57" s="283"/>
    </row>
    <row r="58" spans="1:8" ht="14.25" customHeight="1" x14ac:dyDescent="0.15">
      <c r="H58" s="153" t="s">
        <v>699</v>
      </c>
    </row>
    <row r="59" spans="1:8" ht="14.25" customHeight="1" x14ac:dyDescent="0.15">
      <c r="A59" s="288" t="s">
        <v>295</v>
      </c>
      <c r="B59" s="289"/>
      <c r="C59" s="290"/>
      <c r="D59" s="291" t="s">
        <v>296</v>
      </c>
      <c r="E59" s="290"/>
      <c r="F59" s="291" t="s">
        <v>297</v>
      </c>
      <c r="G59" s="289"/>
      <c r="H59" s="292"/>
    </row>
    <row r="60" spans="1:8" ht="14.25" customHeight="1" x14ac:dyDescent="0.15">
      <c r="A60" s="13"/>
      <c r="B60" s="14" t="s">
        <v>405</v>
      </c>
      <c r="D60" s="15"/>
      <c r="E60" s="4"/>
      <c r="G60" s="64"/>
      <c r="H60" s="16"/>
    </row>
    <row r="61" spans="1:8" ht="14.25" customHeight="1" x14ac:dyDescent="0.15">
      <c r="A61" s="13"/>
      <c r="B61" s="12" t="s">
        <v>597</v>
      </c>
      <c r="D61" s="15"/>
      <c r="E61" s="4" t="s">
        <v>406</v>
      </c>
      <c r="G61" s="64" t="s">
        <v>407</v>
      </c>
      <c r="H61" s="16"/>
    </row>
    <row r="62" spans="1:8" ht="14.25" customHeight="1" x14ac:dyDescent="0.15">
      <c r="A62" s="13"/>
      <c r="B62" s="14" t="s">
        <v>408</v>
      </c>
      <c r="D62" s="15"/>
      <c r="E62" s="4"/>
      <c r="G62" s="10"/>
      <c r="H62" s="16"/>
    </row>
    <row r="63" spans="1:8" ht="14.25" customHeight="1" x14ac:dyDescent="0.15">
      <c r="A63" s="13"/>
      <c r="B63" s="12" t="s">
        <v>598</v>
      </c>
      <c r="D63" s="15"/>
      <c r="E63" s="4" t="s">
        <v>409</v>
      </c>
      <c r="G63" s="62" t="s">
        <v>273</v>
      </c>
      <c r="H63" s="16"/>
    </row>
    <row r="64" spans="1:8" ht="14.25" customHeight="1" x14ac:dyDescent="0.15">
      <c r="A64" s="13"/>
      <c r="B64" s="146" t="s">
        <v>599</v>
      </c>
      <c r="D64" s="15"/>
      <c r="E64" s="4" t="s">
        <v>272</v>
      </c>
      <c r="G64" s="62" t="s">
        <v>273</v>
      </c>
      <c r="H64" s="16"/>
    </row>
    <row r="65" spans="1:8" ht="14.25" customHeight="1" x14ac:dyDescent="0.15">
      <c r="A65" s="13"/>
      <c r="B65" s="12" t="s">
        <v>410</v>
      </c>
      <c r="D65" s="15"/>
      <c r="E65" s="4" t="s">
        <v>272</v>
      </c>
      <c r="G65" s="62" t="s">
        <v>273</v>
      </c>
      <c r="H65" s="16"/>
    </row>
    <row r="66" spans="1:8" ht="14.25" customHeight="1" x14ac:dyDescent="0.15">
      <c r="A66" s="13"/>
      <c r="B66" s="12" t="s">
        <v>600</v>
      </c>
      <c r="D66" s="15"/>
      <c r="E66" s="4" t="s">
        <v>272</v>
      </c>
      <c r="G66" s="62" t="s">
        <v>273</v>
      </c>
      <c r="H66" s="16"/>
    </row>
    <row r="67" spans="1:8" ht="14.25" customHeight="1" x14ac:dyDescent="0.15">
      <c r="A67" s="13"/>
      <c r="B67" s="12" t="s">
        <v>411</v>
      </c>
      <c r="D67" s="15"/>
      <c r="E67" s="4" t="s">
        <v>272</v>
      </c>
      <c r="G67" s="62" t="s">
        <v>412</v>
      </c>
      <c r="H67" s="16"/>
    </row>
    <row r="68" spans="1:8" ht="14.25" customHeight="1" x14ac:dyDescent="0.15">
      <c r="A68" s="13"/>
      <c r="B68" s="12" t="s">
        <v>601</v>
      </c>
      <c r="D68" s="15"/>
      <c r="E68" s="4" t="s">
        <v>272</v>
      </c>
      <c r="G68" s="62" t="s">
        <v>413</v>
      </c>
      <c r="H68" s="16"/>
    </row>
    <row r="69" spans="1:8" ht="14.25" customHeight="1" x14ac:dyDescent="0.15">
      <c r="A69" s="13"/>
      <c r="B69" s="12" t="s">
        <v>602</v>
      </c>
      <c r="D69" s="15"/>
      <c r="E69" s="4" t="s">
        <v>414</v>
      </c>
      <c r="G69" s="62" t="s">
        <v>415</v>
      </c>
      <c r="H69" s="16"/>
    </row>
    <row r="70" spans="1:8" ht="14.25" customHeight="1" x14ac:dyDescent="0.15">
      <c r="A70" s="13"/>
      <c r="B70" s="12" t="s">
        <v>603</v>
      </c>
      <c r="D70" s="15"/>
      <c r="E70" s="4" t="s">
        <v>416</v>
      </c>
      <c r="G70" s="62" t="s">
        <v>417</v>
      </c>
      <c r="H70" s="16"/>
    </row>
    <row r="71" spans="1:8" ht="14.25" customHeight="1" x14ac:dyDescent="0.15">
      <c r="A71" s="13"/>
      <c r="B71" s="12" t="s">
        <v>604</v>
      </c>
      <c r="D71" s="15"/>
      <c r="E71" s="4" t="s">
        <v>605</v>
      </c>
      <c r="G71" s="62" t="s">
        <v>418</v>
      </c>
      <c r="H71" s="16"/>
    </row>
    <row r="72" spans="1:8" ht="14.25" customHeight="1" x14ac:dyDescent="0.15">
      <c r="A72" s="13"/>
      <c r="B72" s="12" t="s">
        <v>419</v>
      </c>
      <c r="D72" s="15"/>
      <c r="E72" s="4" t="s">
        <v>393</v>
      </c>
      <c r="G72" s="62" t="s">
        <v>420</v>
      </c>
      <c r="H72" s="16"/>
    </row>
    <row r="73" spans="1:8" ht="14.25" customHeight="1" x14ac:dyDescent="0.15">
      <c r="A73" s="13"/>
      <c r="B73" s="135" t="s">
        <v>606</v>
      </c>
      <c r="D73" s="15"/>
      <c r="E73" s="4" t="s">
        <v>607</v>
      </c>
      <c r="G73" s="62" t="s">
        <v>608</v>
      </c>
      <c r="H73" s="16"/>
    </row>
    <row r="74" spans="1:8" ht="14.25" customHeight="1" x14ac:dyDescent="0.15">
      <c r="A74" s="13"/>
      <c r="B74" s="14" t="s">
        <v>421</v>
      </c>
      <c r="D74" s="15"/>
      <c r="E74" s="4"/>
      <c r="G74" s="62"/>
      <c r="H74" s="16"/>
    </row>
    <row r="75" spans="1:8" ht="14.25" customHeight="1" x14ac:dyDescent="0.15">
      <c r="A75" s="13"/>
      <c r="B75" s="12" t="s">
        <v>422</v>
      </c>
      <c r="D75" s="15"/>
      <c r="E75" s="4" t="s">
        <v>423</v>
      </c>
      <c r="G75" s="62" t="s">
        <v>424</v>
      </c>
      <c r="H75" s="16"/>
    </row>
    <row r="76" spans="1:8" ht="14.25" customHeight="1" x14ac:dyDescent="0.15">
      <c r="A76" s="13"/>
      <c r="B76" s="135" t="s">
        <v>609</v>
      </c>
      <c r="D76" s="15"/>
      <c r="E76" s="4" t="s">
        <v>328</v>
      </c>
      <c r="G76" s="62" t="s">
        <v>425</v>
      </c>
      <c r="H76" s="16"/>
    </row>
    <row r="77" spans="1:8" ht="14.25" customHeight="1" x14ac:dyDescent="0.15">
      <c r="A77" s="13"/>
      <c r="B77" s="135" t="s">
        <v>610</v>
      </c>
      <c r="D77" s="15"/>
      <c r="E77" s="4" t="s">
        <v>426</v>
      </c>
      <c r="G77" s="62" t="s">
        <v>427</v>
      </c>
      <c r="H77" s="16"/>
    </row>
    <row r="78" spans="1:8" ht="14.25" customHeight="1" x14ac:dyDescent="0.15">
      <c r="A78" s="13" t="s">
        <v>298</v>
      </c>
      <c r="B78" s="132" t="s">
        <v>428</v>
      </c>
      <c r="D78" s="15"/>
      <c r="E78" s="4"/>
      <c r="G78" s="62"/>
      <c r="H78" s="16"/>
    </row>
    <row r="79" spans="1:8" ht="14.25" customHeight="1" x14ac:dyDescent="0.15">
      <c r="A79" s="13"/>
      <c r="B79" s="12" t="s">
        <v>429</v>
      </c>
      <c r="D79" s="15"/>
      <c r="E79" s="4" t="s">
        <v>430</v>
      </c>
      <c r="G79" s="62" t="s">
        <v>431</v>
      </c>
      <c r="H79" s="16"/>
    </row>
    <row r="80" spans="1:8" ht="14.25" customHeight="1" x14ac:dyDescent="0.15">
      <c r="A80" s="13"/>
      <c r="B80" s="12" t="s">
        <v>432</v>
      </c>
      <c r="D80" s="15"/>
      <c r="E80" s="4" t="s">
        <v>433</v>
      </c>
      <c r="G80" s="62" t="s">
        <v>434</v>
      </c>
      <c r="H80" s="16"/>
    </row>
    <row r="81" spans="1:9" ht="14.25" customHeight="1" x14ac:dyDescent="0.15">
      <c r="A81" s="13"/>
      <c r="B81" s="12" t="s">
        <v>435</v>
      </c>
      <c r="D81" s="15"/>
      <c r="E81" s="4" t="s">
        <v>436</v>
      </c>
      <c r="G81" s="62" t="s">
        <v>437</v>
      </c>
      <c r="H81" s="16"/>
    </row>
    <row r="82" spans="1:9" ht="14.25" customHeight="1" x14ac:dyDescent="0.15">
      <c r="A82" s="13"/>
      <c r="B82" s="12" t="s">
        <v>438</v>
      </c>
      <c r="D82" s="15"/>
      <c r="E82" s="4" t="s">
        <v>439</v>
      </c>
      <c r="G82" s="62" t="s">
        <v>440</v>
      </c>
      <c r="H82" s="16"/>
    </row>
    <row r="83" spans="1:9" ht="14.25" customHeight="1" x14ac:dyDescent="0.15">
      <c r="A83" s="13" t="s">
        <v>298</v>
      </c>
      <c r="B83" s="132" t="s">
        <v>441</v>
      </c>
      <c r="D83" s="15"/>
      <c r="E83" s="4"/>
      <c r="G83" s="62"/>
      <c r="H83" s="16"/>
    </row>
    <row r="84" spans="1:9" ht="14.25" customHeight="1" x14ac:dyDescent="0.15">
      <c r="A84" s="13"/>
      <c r="B84" s="12" t="s">
        <v>611</v>
      </c>
      <c r="D84" s="15"/>
      <c r="E84" s="4" t="s">
        <v>612</v>
      </c>
      <c r="G84" s="62" t="s">
        <v>442</v>
      </c>
      <c r="H84" s="16"/>
    </row>
    <row r="85" spans="1:9" ht="14.25" customHeight="1" x14ac:dyDescent="0.15">
      <c r="A85" s="13"/>
      <c r="B85" s="12" t="s">
        <v>443</v>
      </c>
      <c r="D85" s="15"/>
      <c r="E85" s="4" t="s">
        <v>613</v>
      </c>
      <c r="G85" s="62" t="s">
        <v>444</v>
      </c>
      <c r="H85" s="16"/>
      <c r="I85" s="145"/>
    </row>
    <row r="86" spans="1:9" ht="14.25" customHeight="1" x14ac:dyDescent="0.15">
      <c r="A86" s="13"/>
      <c r="B86" s="12" t="s">
        <v>445</v>
      </c>
      <c r="D86" s="15"/>
      <c r="E86" s="4" t="s">
        <v>446</v>
      </c>
      <c r="G86" s="62" t="s">
        <v>447</v>
      </c>
      <c r="H86" s="16"/>
    </row>
    <row r="87" spans="1:9" ht="14.25" customHeight="1" x14ac:dyDescent="0.15">
      <c r="A87" s="13"/>
      <c r="B87" s="135" t="s">
        <v>614</v>
      </c>
      <c r="D87" s="15"/>
      <c r="E87" s="4" t="s">
        <v>446</v>
      </c>
      <c r="G87" s="62" t="s">
        <v>448</v>
      </c>
      <c r="H87" s="16"/>
    </row>
    <row r="88" spans="1:9" ht="14.25" customHeight="1" x14ac:dyDescent="0.15">
      <c r="A88" s="13"/>
      <c r="B88" s="12" t="s">
        <v>449</v>
      </c>
      <c r="D88" s="15"/>
      <c r="E88" s="4" t="s">
        <v>450</v>
      </c>
      <c r="G88" s="62" t="s">
        <v>451</v>
      </c>
      <c r="H88" s="16"/>
    </row>
    <row r="89" spans="1:9" ht="14.25" customHeight="1" x14ac:dyDescent="0.15">
      <c r="A89" s="13" t="s">
        <v>298</v>
      </c>
      <c r="B89" s="132" t="s">
        <v>452</v>
      </c>
      <c r="D89" s="15"/>
      <c r="E89" s="4"/>
      <c r="G89" s="62"/>
      <c r="H89" s="16"/>
    </row>
    <row r="90" spans="1:9" ht="14.25" customHeight="1" x14ac:dyDescent="0.15">
      <c r="A90" s="13"/>
      <c r="B90" s="12" t="s">
        <v>453</v>
      </c>
      <c r="D90" s="15"/>
      <c r="E90" s="4" t="s">
        <v>454</v>
      </c>
      <c r="G90" s="62" t="s">
        <v>455</v>
      </c>
      <c r="H90" s="16"/>
    </row>
    <row r="91" spans="1:9" ht="14.25" customHeight="1" x14ac:dyDescent="0.15">
      <c r="A91" s="13"/>
      <c r="B91" s="12" t="s">
        <v>456</v>
      </c>
      <c r="D91" s="15"/>
      <c r="E91" s="4" t="s">
        <v>457</v>
      </c>
      <c r="G91" s="62" t="s">
        <v>458</v>
      </c>
      <c r="H91" s="16"/>
    </row>
    <row r="92" spans="1:9" ht="14.25" customHeight="1" x14ac:dyDescent="0.15">
      <c r="A92" s="13" t="s">
        <v>298</v>
      </c>
      <c r="B92" s="132" t="s">
        <v>459</v>
      </c>
      <c r="D92" s="15"/>
      <c r="E92" s="4"/>
      <c r="G92" s="62"/>
      <c r="H92" s="16"/>
    </row>
    <row r="93" spans="1:9" ht="14.25" customHeight="1" x14ac:dyDescent="0.15">
      <c r="A93" s="13"/>
      <c r="B93" s="12" t="s">
        <v>460</v>
      </c>
      <c r="D93" s="15"/>
      <c r="E93" s="4" t="s">
        <v>302</v>
      </c>
      <c r="G93" s="62" t="s">
        <v>461</v>
      </c>
      <c r="H93" s="16"/>
    </row>
    <row r="94" spans="1:9" ht="14.25" customHeight="1" x14ac:dyDescent="0.15">
      <c r="A94" s="13"/>
      <c r="B94" s="12" t="s">
        <v>462</v>
      </c>
      <c r="D94" s="15"/>
      <c r="E94" s="4" t="s">
        <v>463</v>
      </c>
      <c r="G94" s="62" t="s">
        <v>464</v>
      </c>
      <c r="H94" s="16"/>
    </row>
    <row r="95" spans="1:9" ht="14.25" customHeight="1" x14ac:dyDescent="0.15">
      <c r="A95" s="13"/>
      <c r="B95" s="12" t="s">
        <v>465</v>
      </c>
      <c r="D95" s="15"/>
      <c r="E95" s="4" t="s">
        <v>466</v>
      </c>
      <c r="G95" s="62" t="s">
        <v>467</v>
      </c>
      <c r="H95" s="16"/>
    </row>
    <row r="96" spans="1:9" ht="14.25" customHeight="1" x14ac:dyDescent="0.15">
      <c r="A96" s="13"/>
      <c r="B96" s="12" t="s">
        <v>615</v>
      </c>
      <c r="D96" s="15"/>
      <c r="E96" s="4" t="s">
        <v>468</v>
      </c>
      <c r="G96" s="62" t="s">
        <v>469</v>
      </c>
      <c r="H96" s="16"/>
    </row>
    <row r="97" spans="1:9" ht="14.25" customHeight="1" x14ac:dyDescent="0.15">
      <c r="A97" s="13"/>
      <c r="B97" s="12" t="s">
        <v>616</v>
      </c>
      <c r="D97" s="15"/>
      <c r="E97" s="4" t="s">
        <v>470</v>
      </c>
      <c r="F97" s="285" t="s">
        <v>471</v>
      </c>
      <c r="G97" s="286"/>
      <c r="H97" s="287"/>
    </row>
    <row r="98" spans="1:9" ht="14.25" customHeight="1" x14ac:dyDescent="0.15">
      <c r="A98" s="13"/>
      <c r="B98" s="12" t="s">
        <v>472</v>
      </c>
      <c r="D98" s="15"/>
      <c r="E98" s="4" t="s">
        <v>473</v>
      </c>
      <c r="F98" s="125"/>
      <c r="G98" s="126" t="s">
        <v>474</v>
      </c>
      <c r="H98" s="127"/>
    </row>
    <row r="99" spans="1:9" ht="14.25" customHeight="1" x14ac:dyDescent="0.15">
      <c r="A99" s="13"/>
      <c r="B99" s="12" t="s">
        <v>475</v>
      </c>
      <c r="D99" s="15"/>
      <c r="E99" s="4" t="s">
        <v>617</v>
      </c>
      <c r="G99" s="62" t="s">
        <v>476</v>
      </c>
      <c r="H99" s="16"/>
      <c r="I99" s="145"/>
    </row>
    <row r="100" spans="1:9" ht="14.25" customHeight="1" x14ac:dyDescent="0.15">
      <c r="A100" s="13"/>
      <c r="B100" s="12" t="s">
        <v>618</v>
      </c>
      <c r="D100" s="15"/>
      <c r="E100" s="4" t="s">
        <v>619</v>
      </c>
      <c r="G100" s="62" t="s">
        <v>477</v>
      </c>
      <c r="H100" s="16"/>
    </row>
    <row r="101" spans="1:9" ht="14.25" customHeight="1" x14ac:dyDescent="0.15">
      <c r="A101" s="13"/>
      <c r="B101" s="12" t="s">
        <v>478</v>
      </c>
      <c r="D101" s="15"/>
      <c r="E101" s="82" t="s">
        <v>479</v>
      </c>
      <c r="G101" s="62" t="s">
        <v>480</v>
      </c>
      <c r="H101" s="16"/>
    </row>
    <row r="102" spans="1:9" ht="14.25" customHeight="1" x14ac:dyDescent="0.15">
      <c r="A102" s="13"/>
      <c r="B102" s="12" t="s">
        <v>481</v>
      </c>
      <c r="D102" s="15"/>
      <c r="E102" s="4" t="s">
        <v>482</v>
      </c>
      <c r="G102" s="62" t="s">
        <v>483</v>
      </c>
      <c r="H102" s="16"/>
    </row>
    <row r="103" spans="1:9" ht="14.25" customHeight="1" x14ac:dyDescent="0.15">
      <c r="A103" s="13"/>
      <c r="B103" s="12" t="s">
        <v>484</v>
      </c>
      <c r="D103" s="15"/>
      <c r="E103" s="4" t="s">
        <v>485</v>
      </c>
      <c r="G103" s="62" t="s">
        <v>486</v>
      </c>
      <c r="H103" s="16"/>
    </row>
    <row r="104" spans="1:9" ht="14.25" customHeight="1" x14ac:dyDescent="0.15">
      <c r="A104" s="13"/>
      <c r="B104" s="12" t="s">
        <v>487</v>
      </c>
      <c r="D104" s="15"/>
      <c r="E104" s="4" t="s">
        <v>488</v>
      </c>
      <c r="G104" s="62" t="s">
        <v>489</v>
      </c>
      <c r="H104" s="16"/>
    </row>
    <row r="105" spans="1:9" ht="14.25" customHeight="1" x14ac:dyDescent="0.15">
      <c r="A105" s="13"/>
      <c r="B105" s="12" t="s">
        <v>490</v>
      </c>
      <c r="D105" s="15"/>
      <c r="E105" s="4" t="s">
        <v>491</v>
      </c>
      <c r="G105" s="62" t="s">
        <v>492</v>
      </c>
      <c r="H105" s="16"/>
    </row>
    <row r="106" spans="1:9" ht="14.25" customHeight="1" x14ac:dyDescent="0.15">
      <c r="A106" s="17"/>
      <c r="B106" s="18" t="s">
        <v>620</v>
      </c>
      <c r="C106" s="19"/>
      <c r="D106" s="20"/>
      <c r="E106" s="7" t="s">
        <v>621</v>
      </c>
      <c r="F106" s="19"/>
      <c r="G106" s="63" t="s">
        <v>622</v>
      </c>
      <c r="H106" s="21"/>
    </row>
    <row r="107" spans="1:9" ht="14.25" customHeight="1" x14ac:dyDescent="0.15">
      <c r="G107" s="10"/>
    </row>
    <row r="108" spans="1:9" ht="14.25" customHeight="1" x14ac:dyDescent="0.15">
      <c r="G108" s="10"/>
    </row>
    <row r="109" spans="1:9" ht="14.25" customHeight="1" x14ac:dyDescent="0.15">
      <c r="G109" s="10"/>
    </row>
    <row r="110" spans="1:9" ht="14.25" customHeight="1" x14ac:dyDescent="0.15">
      <c r="G110" s="10"/>
    </row>
  </sheetData>
  <mergeCells count="9">
    <mergeCell ref="F97:H97"/>
    <mergeCell ref="A1:H1"/>
    <mergeCell ref="A3:C3"/>
    <mergeCell ref="D3:E3"/>
    <mergeCell ref="F3:H3"/>
    <mergeCell ref="A57:H57"/>
    <mergeCell ref="A59:C59"/>
    <mergeCell ref="D59:E59"/>
    <mergeCell ref="F59:H59"/>
  </mergeCells>
  <phoneticPr fontId="5"/>
  <printOptions horizontalCentered="1"/>
  <pageMargins left="0.55118110236220474" right="0.55118110236220474" top="0.62992125984251968" bottom="0.62992125984251968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46F84-9BA3-42C1-AC85-97C4505B79D6}">
  <sheetPr>
    <tabColor rgb="FF00B050"/>
  </sheetPr>
  <dimension ref="A1:BM293"/>
  <sheetViews>
    <sheetView showGridLines="0" topLeftCell="A286" zoomScaleNormal="100" zoomScaleSheetLayoutView="100" workbookViewId="0">
      <selection activeCell="A155" sqref="A155:BL291"/>
    </sheetView>
  </sheetViews>
  <sheetFormatPr defaultColWidth="9" defaultRowHeight="6.75" customHeight="1" x14ac:dyDescent="0.15"/>
  <cols>
    <col min="1" max="1" width="2.25" style="75" customWidth="1"/>
    <col min="2" max="2" width="1.625" style="75" customWidth="1"/>
    <col min="3" max="3" width="2.625" style="75" customWidth="1"/>
    <col min="4" max="4" width="1.625" style="75" customWidth="1"/>
    <col min="5" max="5" width="1.5" style="75" customWidth="1"/>
    <col min="6" max="6" width="2.625" style="75" customWidth="1"/>
    <col min="7" max="7" width="2.5" style="75" customWidth="1"/>
    <col min="8" max="9" width="2.625" style="75" customWidth="1"/>
    <col min="10" max="10" width="2.875" style="75" customWidth="1"/>
    <col min="11" max="11" width="4.625" style="75" customWidth="1"/>
    <col min="12" max="12" width="5.125" style="75" bestFit="1" customWidth="1"/>
    <col min="13" max="16" width="5.125" style="75" hidden="1" customWidth="1"/>
    <col min="17" max="19" width="1.125" style="75" customWidth="1"/>
    <col min="20" max="23" width="2.625" style="75" customWidth="1"/>
    <col min="24" max="24" width="2" style="75" customWidth="1"/>
    <col min="25" max="25" width="4.625" style="75" customWidth="1"/>
    <col min="26" max="26" width="4.25" style="75" bestFit="1" customWidth="1"/>
    <col min="27" max="30" width="4.25" style="75" hidden="1" customWidth="1"/>
    <col min="31" max="31" width="1.625" style="75" customWidth="1"/>
    <col min="32" max="35" width="2.625" style="75" customWidth="1"/>
    <col min="36" max="36" width="1.875" style="75" customWidth="1"/>
    <col min="37" max="37" width="4.625" style="75" customWidth="1"/>
    <col min="38" max="38" width="4.25" style="75" bestFit="1" customWidth="1"/>
    <col min="39" max="39" width="4.25" style="75" hidden="1" customWidth="1"/>
    <col min="40" max="42" width="3.625" style="75" hidden="1" customWidth="1"/>
    <col min="43" max="43" width="2.625" style="75" customWidth="1"/>
    <col min="44" max="44" width="2.5" style="75" customWidth="1"/>
    <col min="45" max="46" width="2.625" style="75" customWidth="1"/>
    <col min="47" max="47" width="1.75" style="75" customWidth="1"/>
    <col min="48" max="48" width="4.625" style="75" customWidth="1"/>
    <col min="49" max="49" width="4.25" style="75" customWidth="1"/>
    <col min="50" max="50" width="4.25" style="75" hidden="1" customWidth="1"/>
    <col min="51" max="53" width="3.625" style="75" hidden="1" customWidth="1"/>
    <col min="54" max="57" width="2.625" style="75" customWidth="1"/>
    <col min="58" max="59" width="4.625" style="75" customWidth="1"/>
    <col min="60" max="60" width="4.125" style="75" hidden="1" customWidth="1"/>
    <col min="61" max="63" width="4.5" style="75" hidden="1" customWidth="1"/>
    <col min="64" max="64" width="4.625" style="75" customWidth="1"/>
    <col min="65" max="65" width="3.75" style="75" customWidth="1"/>
    <col min="66" max="16384" width="9" style="75"/>
  </cols>
  <sheetData>
    <row r="1" spans="1:65" ht="24" customHeight="1" x14ac:dyDescent="0.15">
      <c r="A1" s="282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317"/>
      <c r="AL1" s="317"/>
      <c r="AM1" s="317"/>
      <c r="AN1" s="317"/>
      <c r="AO1" s="317"/>
      <c r="AP1" s="317"/>
      <c r="AQ1" s="317"/>
      <c r="AR1" s="317"/>
      <c r="AS1" s="317"/>
      <c r="AT1" s="317"/>
      <c r="AU1" s="317"/>
      <c r="AV1" s="317"/>
      <c r="AW1" s="317"/>
      <c r="AX1" s="317"/>
      <c r="AY1" s="317"/>
      <c r="AZ1" s="317"/>
      <c r="BA1" s="317"/>
      <c r="BB1" s="317"/>
      <c r="BC1" s="317"/>
      <c r="BD1" s="282"/>
      <c r="BE1" s="282"/>
      <c r="BF1" s="318"/>
      <c r="BG1" s="318"/>
      <c r="BH1" s="318"/>
      <c r="BI1" s="318"/>
      <c r="BJ1" s="318"/>
      <c r="BK1" s="318"/>
      <c r="BL1" s="282"/>
      <c r="BM1" s="282"/>
    </row>
    <row r="2" spans="1:65" ht="24.75" customHeight="1" x14ac:dyDescent="0.15">
      <c r="A2" s="319" t="s">
        <v>691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20"/>
      <c r="V2" s="320"/>
      <c r="W2" s="321"/>
      <c r="X2" s="321"/>
      <c r="Y2" s="321"/>
      <c r="Z2" s="321"/>
      <c r="AA2" s="321"/>
      <c r="AB2" s="321"/>
      <c r="AC2" s="321"/>
      <c r="AD2" s="321"/>
      <c r="AE2" s="321"/>
      <c r="AF2" s="321"/>
      <c r="AG2" s="321"/>
      <c r="AH2" s="321"/>
      <c r="AI2" s="321"/>
      <c r="AJ2" s="321"/>
      <c r="AK2" s="321"/>
      <c r="AL2" s="321"/>
      <c r="AM2" s="321"/>
      <c r="AN2" s="321"/>
      <c r="AO2" s="321"/>
      <c r="AP2" s="321"/>
      <c r="AQ2" s="321"/>
      <c r="AR2" s="321"/>
      <c r="AS2" s="321"/>
      <c r="AT2" s="321"/>
      <c r="AU2" s="321"/>
      <c r="AV2" s="322"/>
      <c r="AW2" s="322"/>
      <c r="AX2" s="322"/>
      <c r="AY2" s="322"/>
      <c r="AZ2" s="322"/>
      <c r="BA2" s="322"/>
      <c r="BB2" s="322"/>
      <c r="BC2" s="322"/>
      <c r="BD2" s="322"/>
      <c r="BE2" s="322"/>
      <c r="BF2" s="322"/>
      <c r="BG2" s="322"/>
      <c r="BH2" s="322"/>
      <c r="BI2" s="322"/>
      <c r="BJ2" s="322"/>
      <c r="BK2" s="322"/>
      <c r="BL2" s="281"/>
      <c r="BM2" s="281"/>
    </row>
    <row r="3" spans="1:65" ht="6.75" customHeight="1" thickBot="1" x14ac:dyDescent="0.2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</row>
    <row r="4" spans="1:65" ht="8.4499999999999993" customHeight="1" x14ac:dyDescent="0.15">
      <c r="E4" s="84"/>
      <c r="F4" s="313" t="s">
        <v>112</v>
      </c>
      <c r="G4" s="300"/>
      <c r="H4" s="300"/>
      <c r="I4" s="300"/>
      <c r="J4" s="300"/>
      <c r="K4" s="302"/>
      <c r="L4" s="315">
        <f>Z4+Z7+Z10+Z14++Z18+Z23+I6+I8</f>
        <v>80</v>
      </c>
      <c r="M4" s="302">
        <f>SUM(AA4,AA7,AA10,AA14,AA18,AA23)</f>
        <v>26</v>
      </c>
      <c r="N4" s="298">
        <f>AB4+AB7+AB10+AB14++AB18+AB23</f>
        <v>28</v>
      </c>
      <c r="O4" s="323">
        <f>N4-M4</f>
        <v>2</v>
      </c>
      <c r="P4" s="298">
        <f>IF(O4&gt;=0,O4,O4*-1)</f>
        <v>2</v>
      </c>
      <c r="Q4" s="142"/>
      <c r="R4" s="142"/>
      <c r="S4" s="84"/>
      <c r="T4" s="313" t="s">
        <v>113</v>
      </c>
      <c r="U4" s="300"/>
      <c r="V4" s="300"/>
      <c r="W4" s="300"/>
      <c r="X4" s="300"/>
      <c r="Y4" s="302"/>
      <c r="Z4" s="315">
        <f>AL4+AW4+BG4</f>
        <v>10</v>
      </c>
      <c r="AA4" s="302">
        <f>AM4+AX4+BH4</f>
        <v>3</v>
      </c>
      <c r="AB4" s="298">
        <f>AN4+AY4+BI4</f>
        <v>3</v>
      </c>
      <c r="AC4" s="298">
        <f>AB4-AA4</f>
        <v>0</v>
      </c>
      <c r="AD4" s="298">
        <f>IF(AC4&gt;=0,AC4,AC4*-1)</f>
        <v>0</v>
      </c>
      <c r="AE4" s="84"/>
      <c r="AF4" s="313" t="s">
        <v>114</v>
      </c>
      <c r="AG4" s="300"/>
      <c r="AH4" s="300"/>
      <c r="AI4" s="300"/>
      <c r="AJ4" s="300"/>
      <c r="AK4" s="302"/>
      <c r="AL4" s="296">
        <v>2</v>
      </c>
      <c r="AM4" s="304">
        <v>0</v>
      </c>
      <c r="AN4" s="298">
        <v>0</v>
      </c>
      <c r="AO4" s="298">
        <f>AN4-AM4</f>
        <v>0</v>
      </c>
      <c r="AP4" s="298">
        <f>IF(AO4&gt;=0,AO4,AO4*-1)</f>
        <v>0</v>
      </c>
      <c r="AQ4" s="300" t="s">
        <v>115</v>
      </c>
      <c r="AR4" s="300"/>
      <c r="AS4" s="300"/>
      <c r="AT4" s="300"/>
      <c r="AU4" s="300"/>
      <c r="AV4" s="302"/>
      <c r="AW4" s="296">
        <v>5</v>
      </c>
      <c r="AX4" s="304">
        <v>1</v>
      </c>
      <c r="AY4" s="298">
        <v>1</v>
      </c>
      <c r="AZ4" s="298">
        <f>AY4-AX4</f>
        <v>0</v>
      </c>
      <c r="BA4" s="298">
        <f>IF(AZ4&gt;=0,AZ4,AZ4*-1)</f>
        <v>0</v>
      </c>
      <c r="BB4" s="300" t="s">
        <v>690</v>
      </c>
      <c r="BC4" s="300"/>
      <c r="BD4" s="300"/>
      <c r="BE4" s="300"/>
      <c r="BF4" s="302"/>
      <c r="BG4" s="296">
        <v>3</v>
      </c>
      <c r="BH4" s="304">
        <v>2</v>
      </c>
      <c r="BI4" s="298">
        <v>2</v>
      </c>
      <c r="BJ4" s="298">
        <f>BI4-BH4</f>
        <v>0</v>
      </c>
      <c r="BK4" s="298">
        <f>IF(BJ4&gt;=0,BJ4,BJ4*-1)</f>
        <v>0</v>
      </c>
    </row>
    <row r="5" spans="1:65" ht="8.4499999999999993" customHeight="1" thickBot="1" x14ac:dyDescent="0.2">
      <c r="C5" s="277"/>
      <c r="E5" s="85"/>
      <c r="F5" s="314"/>
      <c r="G5" s="301"/>
      <c r="H5" s="301"/>
      <c r="I5" s="301"/>
      <c r="J5" s="301"/>
      <c r="K5" s="303"/>
      <c r="L5" s="316"/>
      <c r="M5" s="303"/>
      <c r="N5" s="299"/>
      <c r="O5" s="324"/>
      <c r="P5" s="299"/>
      <c r="R5" s="85"/>
      <c r="S5" s="141"/>
      <c r="T5" s="314"/>
      <c r="U5" s="301"/>
      <c r="V5" s="301"/>
      <c r="W5" s="301"/>
      <c r="X5" s="301"/>
      <c r="Y5" s="303"/>
      <c r="Z5" s="316"/>
      <c r="AA5" s="303"/>
      <c r="AB5" s="299"/>
      <c r="AC5" s="299"/>
      <c r="AD5" s="299"/>
      <c r="AE5" s="88"/>
      <c r="AF5" s="314"/>
      <c r="AG5" s="301"/>
      <c r="AH5" s="301"/>
      <c r="AI5" s="301"/>
      <c r="AJ5" s="301"/>
      <c r="AK5" s="303"/>
      <c r="AL5" s="297"/>
      <c r="AM5" s="305"/>
      <c r="AN5" s="299"/>
      <c r="AO5" s="299"/>
      <c r="AP5" s="299"/>
      <c r="AQ5" s="301"/>
      <c r="AR5" s="301"/>
      <c r="AS5" s="301"/>
      <c r="AT5" s="301"/>
      <c r="AU5" s="301"/>
      <c r="AV5" s="303"/>
      <c r="AW5" s="297"/>
      <c r="AX5" s="305"/>
      <c r="AY5" s="299"/>
      <c r="AZ5" s="299"/>
      <c r="BA5" s="299"/>
      <c r="BB5" s="301"/>
      <c r="BC5" s="301"/>
      <c r="BD5" s="301"/>
      <c r="BE5" s="301"/>
      <c r="BF5" s="303"/>
      <c r="BG5" s="297"/>
      <c r="BH5" s="305"/>
      <c r="BI5" s="299"/>
      <c r="BJ5" s="299"/>
      <c r="BK5" s="299"/>
      <c r="BL5" s="279"/>
      <c r="BM5" s="279"/>
    </row>
    <row r="6" spans="1:65" ht="8.4499999999999993" customHeight="1" thickBot="1" x14ac:dyDescent="0.2">
      <c r="A6" s="277"/>
      <c r="B6" s="277"/>
      <c r="C6" s="277"/>
      <c r="E6" s="74"/>
      <c r="F6" s="306" t="s">
        <v>116</v>
      </c>
      <c r="G6" s="306"/>
      <c r="H6" s="306"/>
      <c r="I6" s="307">
        <v>1</v>
      </c>
      <c r="J6" s="308" t="s">
        <v>689</v>
      </c>
      <c r="K6" s="308"/>
      <c r="L6" s="308"/>
      <c r="M6" s="276"/>
      <c r="N6" s="276"/>
      <c r="O6" s="276"/>
      <c r="P6" s="276"/>
      <c r="Q6" s="275"/>
      <c r="R6" s="74"/>
      <c r="T6" s="142"/>
      <c r="U6" s="142"/>
      <c r="V6" s="142"/>
      <c r="W6" s="142"/>
      <c r="X6" s="142"/>
      <c r="Y6" s="280"/>
      <c r="Z6" s="175"/>
      <c r="AA6" s="175"/>
      <c r="AB6" s="175"/>
      <c r="AC6" s="175"/>
      <c r="AD6" s="175"/>
      <c r="AQ6" s="139"/>
      <c r="BB6" s="192"/>
      <c r="BC6" s="192"/>
      <c r="BD6" s="192"/>
      <c r="BE6" s="192"/>
      <c r="BI6" s="140"/>
      <c r="BJ6" s="140"/>
      <c r="BK6" s="140"/>
      <c r="BL6" s="279"/>
      <c r="BM6" s="279"/>
    </row>
    <row r="7" spans="1:65" ht="8.4499999999999993" customHeight="1" x14ac:dyDescent="0.15">
      <c r="A7" s="277"/>
      <c r="B7" s="277"/>
      <c r="C7" s="277"/>
      <c r="D7" s="278"/>
      <c r="E7" s="74"/>
      <c r="F7" s="306"/>
      <c r="G7" s="306"/>
      <c r="H7" s="306"/>
      <c r="I7" s="307"/>
      <c r="J7" s="308"/>
      <c r="K7" s="308"/>
      <c r="L7" s="308"/>
      <c r="M7" s="276"/>
      <c r="N7" s="276"/>
      <c r="O7" s="276"/>
      <c r="P7" s="276"/>
      <c r="Q7" s="275"/>
      <c r="R7" s="74"/>
      <c r="T7" s="309" t="s">
        <v>539</v>
      </c>
      <c r="U7" s="310"/>
      <c r="V7" s="310"/>
      <c r="W7" s="310"/>
      <c r="X7" s="310"/>
      <c r="Y7" s="302"/>
      <c r="Z7" s="296">
        <f>AL7+1</f>
        <v>3</v>
      </c>
      <c r="AA7" s="302">
        <f>AM7</f>
        <v>0</v>
      </c>
      <c r="AB7" s="298">
        <f>AN7</f>
        <v>1</v>
      </c>
      <c r="AC7" s="298">
        <f>AB7-AA7</f>
        <v>1</v>
      </c>
      <c r="AD7" s="298">
        <f>IF(AC7&gt;=0,AC7,AC7*-1)</f>
        <v>1</v>
      </c>
      <c r="AF7" s="309" t="s">
        <v>688</v>
      </c>
      <c r="AG7" s="310"/>
      <c r="AH7" s="310"/>
      <c r="AI7" s="310"/>
      <c r="AJ7" s="310"/>
      <c r="AK7" s="302"/>
      <c r="AL7" s="296">
        <v>2</v>
      </c>
      <c r="AM7" s="304">
        <v>0</v>
      </c>
      <c r="AN7" s="298">
        <v>1</v>
      </c>
      <c r="AO7" s="298">
        <f>AN7-AM7</f>
        <v>1</v>
      </c>
      <c r="AP7" s="298">
        <f>IF(AO7&gt;=0,AO7,AO7*-1)</f>
        <v>1</v>
      </c>
      <c r="AQ7" s="139"/>
      <c r="AR7" s="86"/>
      <c r="AS7" s="86"/>
      <c r="AT7" s="86"/>
      <c r="AU7" s="86"/>
      <c r="AV7" s="86"/>
      <c r="AW7" s="87"/>
      <c r="AX7" s="87"/>
      <c r="AY7" s="87"/>
      <c r="AZ7" s="87"/>
      <c r="BA7" s="87"/>
      <c r="BB7" s="86"/>
      <c r="BC7" s="86"/>
      <c r="BD7" s="86"/>
      <c r="BE7" s="86"/>
      <c r="BF7" s="140"/>
      <c r="BG7" s="140"/>
      <c r="BH7" s="140"/>
      <c r="BI7" s="140"/>
      <c r="BJ7" s="140"/>
      <c r="BK7" s="140"/>
    </row>
    <row r="8" spans="1:65" ht="9" customHeight="1" thickBot="1" x14ac:dyDescent="0.2">
      <c r="A8" s="277"/>
      <c r="B8" s="277"/>
      <c r="C8" s="277"/>
      <c r="E8" s="74"/>
      <c r="F8" s="306" t="s">
        <v>117</v>
      </c>
      <c r="G8" s="306"/>
      <c r="H8" s="306"/>
      <c r="I8" s="307">
        <v>1</v>
      </c>
      <c r="J8" s="308" t="s">
        <v>638</v>
      </c>
      <c r="K8" s="308"/>
      <c r="L8" s="308"/>
      <c r="M8" s="276"/>
      <c r="N8" s="276"/>
      <c r="O8" s="276"/>
      <c r="P8" s="276"/>
      <c r="Q8" s="275"/>
      <c r="R8" s="85"/>
      <c r="S8" s="88"/>
      <c r="T8" s="311"/>
      <c r="U8" s="312"/>
      <c r="V8" s="312"/>
      <c r="W8" s="312"/>
      <c r="X8" s="312"/>
      <c r="Y8" s="303"/>
      <c r="Z8" s="297"/>
      <c r="AA8" s="303"/>
      <c r="AB8" s="299"/>
      <c r="AC8" s="299"/>
      <c r="AD8" s="299"/>
      <c r="AE8" s="141"/>
      <c r="AF8" s="311"/>
      <c r="AG8" s="312"/>
      <c r="AH8" s="312"/>
      <c r="AI8" s="312"/>
      <c r="AJ8" s="312"/>
      <c r="AK8" s="303"/>
      <c r="AL8" s="297"/>
      <c r="AM8" s="305"/>
      <c r="AN8" s="299"/>
      <c r="AO8" s="299"/>
      <c r="AP8" s="299"/>
      <c r="AQ8" s="139"/>
      <c r="AR8" s="86"/>
      <c r="AS8" s="86"/>
      <c r="AT8" s="86"/>
      <c r="AU8" s="86"/>
      <c r="AV8" s="87"/>
      <c r="AW8" s="87"/>
      <c r="AX8" s="87"/>
      <c r="AY8" s="87"/>
      <c r="AZ8" s="87"/>
      <c r="BA8" s="87"/>
      <c r="BB8" s="87"/>
      <c r="BC8" s="87"/>
      <c r="BD8" s="87"/>
      <c r="BE8" s="87"/>
      <c r="BI8" s="140"/>
      <c r="BJ8" s="140"/>
      <c r="BK8" s="140"/>
    </row>
    <row r="9" spans="1:65" ht="8.4499999999999993" customHeight="1" thickBot="1" x14ac:dyDescent="0.2">
      <c r="E9" s="74"/>
      <c r="F9" s="306"/>
      <c r="G9" s="306"/>
      <c r="H9" s="306"/>
      <c r="I9" s="307"/>
      <c r="J9" s="308"/>
      <c r="K9" s="308"/>
      <c r="L9" s="308"/>
      <c r="M9" s="276"/>
      <c r="N9" s="276"/>
      <c r="O9" s="276"/>
      <c r="P9" s="276"/>
      <c r="Q9" s="275"/>
      <c r="R9" s="74"/>
      <c r="T9" s="139"/>
      <c r="U9" s="139"/>
      <c r="V9" s="139"/>
      <c r="W9" s="139"/>
      <c r="X9" s="139"/>
      <c r="Y9" s="140"/>
      <c r="Z9" s="140"/>
      <c r="AA9" s="140"/>
      <c r="AB9" s="140"/>
      <c r="AC9" s="140"/>
      <c r="AD9" s="140"/>
      <c r="AF9" s="139"/>
      <c r="AG9" s="139"/>
      <c r="AH9" s="139"/>
      <c r="AI9" s="139"/>
      <c r="AJ9" s="139"/>
      <c r="AK9" s="140"/>
      <c r="AL9" s="140"/>
      <c r="AM9" s="140"/>
      <c r="AN9" s="140"/>
      <c r="AO9" s="140"/>
      <c r="AP9" s="140"/>
      <c r="AQ9" s="139"/>
      <c r="AR9" s="139"/>
      <c r="AS9" s="139"/>
      <c r="AT9" s="139"/>
      <c r="AU9" s="139"/>
      <c r="AV9" s="140"/>
      <c r="AW9" s="87"/>
      <c r="AX9" s="87"/>
      <c r="AY9" s="87"/>
      <c r="AZ9" s="87"/>
      <c r="BA9" s="87"/>
      <c r="BB9" s="87"/>
      <c r="BI9" s="140"/>
      <c r="BJ9" s="140"/>
      <c r="BK9" s="140"/>
    </row>
    <row r="10" spans="1:65" ht="8.4499999999999993" customHeight="1" x14ac:dyDescent="0.15">
      <c r="E10" s="74"/>
      <c r="F10" s="330"/>
      <c r="G10" s="330"/>
      <c r="H10" s="330"/>
      <c r="I10" s="330"/>
      <c r="J10" s="330"/>
      <c r="K10" s="330"/>
      <c r="R10" s="90"/>
      <c r="S10" s="84"/>
      <c r="T10" s="313" t="s">
        <v>118</v>
      </c>
      <c r="U10" s="300"/>
      <c r="V10" s="300"/>
      <c r="W10" s="300"/>
      <c r="X10" s="300"/>
      <c r="Y10" s="302"/>
      <c r="Z10" s="296">
        <f>AL10+AW10+1+5+3</f>
        <v>21</v>
      </c>
      <c r="AA10" s="302">
        <f>AM10+AX10</f>
        <v>6</v>
      </c>
      <c r="AB10" s="298">
        <f>AN10+AY10</f>
        <v>7</v>
      </c>
      <c r="AC10" s="298">
        <f>AB10-AA10</f>
        <v>1</v>
      </c>
      <c r="AD10" s="298">
        <f>IF(AC10&gt;=0,AC10,AC10*-1)</f>
        <v>1</v>
      </c>
      <c r="AE10" s="84"/>
      <c r="AF10" s="293" t="s">
        <v>119</v>
      </c>
      <c r="AG10" s="294"/>
      <c r="AH10" s="294"/>
      <c r="AI10" s="294"/>
      <c r="AJ10" s="294"/>
      <c r="AK10" s="295"/>
      <c r="AL10" s="296">
        <v>8</v>
      </c>
      <c r="AM10" s="304">
        <v>5</v>
      </c>
      <c r="AN10" s="298">
        <v>5</v>
      </c>
      <c r="AO10" s="298">
        <f>AN10-AM10</f>
        <v>0</v>
      </c>
      <c r="AP10" s="298">
        <f>IF(AO10&gt;=0,AO10,AO10*-1)</f>
        <v>0</v>
      </c>
      <c r="AQ10" s="300" t="s">
        <v>567</v>
      </c>
      <c r="AR10" s="300"/>
      <c r="AS10" s="300"/>
      <c r="AT10" s="300"/>
      <c r="AU10" s="300"/>
      <c r="AV10" s="295"/>
      <c r="AW10" s="315">
        <v>4</v>
      </c>
      <c r="AX10" s="304">
        <v>1</v>
      </c>
      <c r="AY10" s="298">
        <v>2</v>
      </c>
      <c r="AZ10" s="298">
        <f>AY10-AX10</f>
        <v>1</v>
      </c>
      <c r="BA10" s="298">
        <f>IF(AZ10&gt;=0,AZ10,AZ10*-1)</f>
        <v>1</v>
      </c>
      <c r="BB10" s="89"/>
      <c r="BG10" s="156"/>
      <c r="BH10" s="156"/>
      <c r="BI10" s="175"/>
      <c r="BJ10" s="175"/>
      <c r="BK10" s="175"/>
    </row>
    <row r="11" spans="1:65" ht="8.4499999999999993" customHeight="1" thickBot="1" x14ac:dyDescent="0.2">
      <c r="E11" s="74"/>
      <c r="F11" s="330"/>
      <c r="G11" s="330"/>
      <c r="H11" s="330"/>
      <c r="I11" s="330"/>
      <c r="J11" s="330"/>
      <c r="K11" s="330"/>
      <c r="L11" s="165"/>
      <c r="M11" s="165"/>
      <c r="N11" s="165"/>
      <c r="O11" s="165"/>
      <c r="P11" s="165"/>
      <c r="R11" s="74"/>
      <c r="T11" s="314"/>
      <c r="U11" s="301"/>
      <c r="V11" s="301"/>
      <c r="W11" s="301"/>
      <c r="X11" s="301"/>
      <c r="Y11" s="303"/>
      <c r="Z11" s="297"/>
      <c r="AA11" s="303"/>
      <c r="AB11" s="299"/>
      <c r="AC11" s="299"/>
      <c r="AD11" s="299"/>
      <c r="AF11" s="293"/>
      <c r="AG11" s="294"/>
      <c r="AH11" s="294"/>
      <c r="AI11" s="294"/>
      <c r="AJ11" s="294"/>
      <c r="AK11" s="295"/>
      <c r="AL11" s="297"/>
      <c r="AM11" s="305"/>
      <c r="AN11" s="299"/>
      <c r="AO11" s="299"/>
      <c r="AP11" s="299"/>
      <c r="AQ11" s="301"/>
      <c r="AR11" s="301"/>
      <c r="AS11" s="301"/>
      <c r="AT11" s="301"/>
      <c r="AU11" s="301"/>
      <c r="AV11" s="295"/>
      <c r="AW11" s="316"/>
      <c r="AX11" s="305"/>
      <c r="AY11" s="299"/>
      <c r="AZ11" s="299"/>
      <c r="BA11" s="299"/>
      <c r="BB11" s="89"/>
      <c r="BC11" s="89"/>
      <c r="BD11" s="89"/>
      <c r="BE11" s="89"/>
      <c r="BF11" s="156"/>
      <c r="BG11" s="156"/>
      <c r="BH11" s="156"/>
      <c r="BI11" s="175"/>
      <c r="BJ11" s="175"/>
      <c r="BK11" s="175"/>
    </row>
    <row r="12" spans="1:65" ht="8.4499999999999993" customHeight="1" x14ac:dyDescent="0.15">
      <c r="E12" s="74"/>
      <c r="L12" s="165"/>
      <c r="M12" s="165"/>
      <c r="N12" s="165"/>
      <c r="O12" s="165"/>
      <c r="P12" s="165"/>
      <c r="R12" s="74"/>
      <c r="T12" s="327"/>
      <c r="U12" s="327"/>
      <c r="V12" s="327"/>
      <c r="W12" s="327"/>
      <c r="X12" s="327"/>
      <c r="Y12" s="327"/>
      <c r="Z12" s="327"/>
      <c r="AA12" s="195"/>
      <c r="AB12" s="195"/>
      <c r="AC12" s="195"/>
      <c r="AD12" s="195"/>
      <c r="AF12" s="328" t="s">
        <v>687</v>
      </c>
      <c r="AG12" s="328"/>
      <c r="AH12" s="328"/>
      <c r="AI12" s="328"/>
      <c r="AJ12" s="328"/>
      <c r="AK12" s="328"/>
      <c r="AL12" s="328"/>
      <c r="AM12" s="328"/>
      <c r="AN12" s="328"/>
      <c r="AO12" s="328"/>
      <c r="AP12" s="328"/>
      <c r="AQ12" s="328"/>
      <c r="AR12" s="328"/>
      <c r="AS12" s="328"/>
      <c r="AT12" s="328"/>
      <c r="AU12" s="328"/>
      <c r="AV12" s="328"/>
      <c r="AW12" s="328"/>
      <c r="AX12" s="328"/>
      <c r="AY12" s="328"/>
      <c r="AZ12" s="328"/>
      <c r="BA12" s="328"/>
      <c r="BB12" s="328"/>
      <c r="BC12" s="328"/>
      <c r="BD12" s="328"/>
      <c r="BE12" s="328"/>
      <c r="BF12" s="328"/>
      <c r="BG12" s="328"/>
      <c r="BH12" s="240"/>
      <c r="BI12" s="138"/>
      <c r="BJ12" s="138"/>
      <c r="BK12" s="138"/>
      <c r="BM12" s="143"/>
    </row>
    <row r="13" spans="1:65" ht="8.4499999999999993" customHeight="1" thickBot="1" x14ac:dyDescent="0.2">
      <c r="E13" s="74"/>
      <c r="F13" s="89"/>
      <c r="G13" s="89"/>
      <c r="H13" s="89"/>
      <c r="I13" s="89"/>
      <c r="J13" s="210"/>
      <c r="K13" s="210"/>
      <c r="L13" s="210"/>
      <c r="M13" s="210"/>
      <c r="N13" s="210"/>
      <c r="O13" s="210"/>
      <c r="P13" s="210"/>
      <c r="R13" s="274"/>
      <c r="S13" s="86"/>
      <c r="T13" s="327"/>
      <c r="U13" s="327"/>
      <c r="V13" s="327"/>
      <c r="W13" s="327"/>
      <c r="X13" s="327"/>
      <c r="Y13" s="327"/>
      <c r="Z13" s="327"/>
      <c r="AA13" s="195"/>
      <c r="AB13" s="195"/>
      <c r="AC13" s="195"/>
      <c r="AD13" s="195"/>
      <c r="AE13" s="86"/>
      <c r="AF13" s="328"/>
      <c r="AG13" s="328"/>
      <c r="AH13" s="328"/>
      <c r="AI13" s="328"/>
      <c r="AJ13" s="328"/>
      <c r="AK13" s="328"/>
      <c r="AL13" s="328"/>
      <c r="AM13" s="328"/>
      <c r="AN13" s="328"/>
      <c r="AO13" s="328"/>
      <c r="AP13" s="328"/>
      <c r="AQ13" s="328"/>
      <c r="AR13" s="328"/>
      <c r="AS13" s="328"/>
      <c r="AT13" s="328"/>
      <c r="AU13" s="328"/>
      <c r="AV13" s="328"/>
      <c r="AW13" s="328"/>
      <c r="AX13" s="328"/>
      <c r="AY13" s="328"/>
      <c r="AZ13" s="328"/>
      <c r="BA13" s="328"/>
      <c r="BB13" s="328"/>
      <c r="BC13" s="328"/>
      <c r="BD13" s="328"/>
      <c r="BE13" s="328"/>
      <c r="BF13" s="328"/>
      <c r="BG13" s="328"/>
      <c r="BH13" s="240"/>
      <c r="BI13" s="138"/>
      <c r="BJ13" s="138"/>
      <c r="BK13" s="138"/>
    </row>
    <row r="14" spans="1:65" ht="8.4499999999999993" customHeight="1" x14ac:dyDescent="0.15">
      <c r="E14" s="74"/>
      <c r="F14" s="329"/>
      <c r="G14" s="329"/>
      <c r="H14" s="326"/>
      <c r="I14" s="326"/>
      <c r="J14" s="326"/>
      <c r="K14" s="326"/>
      <c r="L14" s="326"/>
      <c r="M14" s="136"/>
      <c r="N14" s="136"/>
      <c r="O14" s="136"/>
      <c r="P14" s="136"/>
      <c r="R14" s="90"/>
      <c r="S14" s="84"/>
      <c r="T14" s="313" t="s">
        <v>120</v>
      </c>
      <c r="U14" s="300"/>
      <c r="V14" s="300"/>
      <c r="W14" s="300"/>
      <c r="X14" s="300"/>
      <c r="Y14" s="302"/>
      <c r="Z14" s="296">
        <f>AL14+1</f>
        <v>3</v>
      </c>
      <c r="AA14" s="302">
        <f>AM14</f>
        <v>1</v>
      </c>
      <c r="AB14" s="298">
        <f>AN14</f>
        <v>1</v>
      </c>
      <c r="AC14" s="298">
        <f>AB14-AA14</f>
        <v>0</v>
      </c>
      <c r="AD14" s="298">
        <f>IF(AC14&gt;=0,AC14,AC14*-1)</f>
        <v>0</v>
      </c>
      <c r="AE14" s="84"/>
      <c r="AF14" s="313" t="s">
        <v>494</v>
      </c>
      <c r="AG14" s="300"/>
      <c r="AH14" s="300"/>
      <c r="AI14" s="300"/>
      <c r="AJ14" s="300"/>
      <c r="AK14" s="295"/>
      <c r="AL14" s="315">
        <v>2</v>
      </c>
      <c r="AM14" s="304">
        <v>1</v>
      </c>
      <c r="AN14" s="298">
        <v>1</v>
      </c>
      <c r="AO14" s="298">
        <f>AN14-AM14</f>
        <v>0</v>
      </c>
      <c r="AP14" s="298">
        <f>IF(AO14&gt;=0,AO14,AO14*-1)</f>
        <v>0</v>
      </c>
      <c r="AR14" s="87"/>
      <c r="BI14" s="176"/>
      <c r="BJ14" s="176"/>
      <c r="BK14" s="176"/>
    </row>
    <row r="15" spans="1:65" ht="7.5" customHeight="1" thickBot="1" x14ac:dyDescent="0.2">
      <c r="E15" s="74"/>
      <c r="F15" s="329"/>
      <c r="G15" s="329"/>
      <c r="H15" s="326"/>
      <c r="I15" s="326"/>
      <c r="J15" s="326"/>
      <c r="K15" s="326"/>
      <c r="L15" s="326"/>
      <c r="M15" s="136"/>
      <c r="N15" s="136"/>
      <c r="O15" s="136"/>
      <c r="P15" s="136"/>
      <c r="R15" s="74"/>
      <c r="T15" s="314"/>
      <c r="U15" s="301"/>
      <c r="V15" s="301"/>
      <c r="W15" s="301"/>
      <c r="X15" s="301"/>
      <c r="Y15" s="303"/>
      <c r="Z15" s="297"/>
      <c r="AA15" s="303"/>
      <c r="AB15" s="299"/>
      <c r="AC15" s="299"/>
      <c r="AD15" s="299"/>
      <c r="AF15" s="314"/>
      <c r="AG15" s="301"/>
      <c r="AH15" s="301"/>
      <c r="AI15" s="301"/>
      <c r="AJ15" s="301"/>
      <c r="AK15" s="295"/>
      <c r="AL15" s="316"/>
      <c r="AM15" s="305"/>
      <c r="AN15" s="299"/>
      <c r="AO15" s="299"/>
      <c r="AP15" s="299"/>
      <c r="AR15" s="91"/>
      <c r="BI15" s="176"/>
      <c r="BJ15" s="176"/>
      <c r="BK15" s="176"/>
      <c r="BM15" s="325"/>
    </row>
    <row r="16" spans="1:65" ht="9.9499999999999993" customHeight="1" x14ac:dyDescent="0.15">
      <c r="E16" s="74"/>
      <c r="F16" s="329"/>
      <c r="G16" s="329"/>
      <c r="H16" s="326"/>
      <c r="I16" s="326"/>
      <c r="J16" s="326"/>
      <c r="K16" s="326"/>
      <c r="L16" s="326"/>
      <c r="M16" s="136"/>
      <c r="N16" s="136"/>
      <c r="O16" s="136"/>
      <c r="P16" s="136"/>
      <c r="R16" s="74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50"/>
      <c r="AF16" s="273"/>
      <c r="AG16" s="151"/>
      <c r="AH16" s="151"/>
      <c r="AI16" s="151"/>
      <c r="AJ16" s="151"/>
      <c r="AK16" s="140"/>
      <c r="AL16" s="129"/>
      <c r="AM16" s="129"/>
      <c r="AN16" s="128"/>
      <c r="AO16" s="128"/>
      <c r="AP16" s="128"/>
      <c r="AR16" s="91"/>
      <c r="BI16" s="176"/>
      <c r="BJ16" s="176"/>
      <c r="BK16" s="176"/>
      <c r="BM16" s="325"/>
    </row>
    <row r="17" spans="5:65" ht="5.25" customHeight="1" thickBot="1" x14ac:dyDescent="0.2">
      <c r="E17" s="74"/>
      <c r="F17" s="165"/>
      <c r="G17" s="165"/>
      <c r="H17" s="136"/>
      <c r="I17" s="136"/>
      <c r="J17" s="136"/>
      <c r="K17" s="136"/>
      <c r="L17" s="136"/>
      <c r="M17" s="136"/>
      <c r="N17" s="136"/>
      <c r="O17" s="136"/>
      <c r="P17" s="136"/>
      <c r="R17" s="74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F17" s="139"/>
      <c r="AG17" s="139"/>
      <c r="AH17" s="139"/>
      <c r="AI17" s="139"/>
      <c r="AJ17" s="139"/>
      <c r="AK17" s="140"/>
      <c r="AL17" s="129"/>
      <c r="AM17" s="129"/>
      <c r="AN17" s="128"/>
      <c r="AO17" s="128"/>
      <c r="AP17" s="128"/>
      <c r="AR17" s="91"/>
      <c r="BI17" s="176"/>
      <c r="BJ17" s="176"/>
      <c r="BK17" s="176"/>
      <c r="BM17" s="143"/>
    </row>
    <row r="18" spans="5:65" ht="8.4499999999999993" customHeight="1" x14ac:dyDescent="0.15">
      <c r="E18" s="74"/>
      <c r="F18" s="89"/>
      <c r="G18" s="89"/>
      <c r="H18" s="326"/>
      <c r="I18" s="326"/>
      <c r="J18" s="326"/>
      <c r="K18" s="326"/>
      <c r="L18" s="326"/>
      <c r="M18" s="136"/>
      <c r="N18" s="136"/>
      <c r="O18" s="136"/>
      <c r="P18" s="136"/>
      <c r="R18" s="90"/>
      <c r="S18" s="84"/>
      <c r="T18" s="313" t="s">
        <v>121</v>
      </c>
      <c r="U18" s="300"/>
      <c r="V18" s="300"/>
      <c r="W18" s="300"/>
      <c r="X18" s="300"/>
      <c r="Y18" s="302"/>
      <c r="Z18" s="296">
        <f>AL18+AW18+BG18+AL20+1</f>
        <v>24</v>
      </c>
      <c r="AA18" s="302">
        <f>AM18+AX18+BH18+AM20</f>
        <v>9</v>
      </c>
      <c r="AB18" s="298">
        <f>AN18+AY18+BI18+AN20</f>
        <v>9</v>
      </c>
      <c r="AC18" s="298">
        <f>AB18-AA18</f>
        <v>0</v>
      </c>
      <c r="AD18" s="298">
        <f>IF(AC18&gt;=0,AC18,AC18*-1)</f>
        <v>0</v>
      </c>
      <c r="AE18" s="84"/>
      <c r="AF18" s="313" t="s">
        <v>122</v>
      </c>
      <c r="AG18" s="300"/>
      <c r="AH18" s="300"/>
      <c r="AI18" s="300"/>
      <c r="AJ18" s="300"/>
      <c r="AK18" s="302"/>
      <c r="AL18" s="296">
        <v>3</v>
      </c>
      <c r="AM18" s="304">
        <v>3</v>
      </c>
      <c r="AN18" s="298">
        <v>3</v>
      </c>
      <c r="AO18" s="298">
        <f>AN18-AM18</f>
        <v>0</v>
      </c>
      <c r="AP18" s="298">
        <f>IF(AO18&gt;=0,AO18,AO18*-1)</f>
        <v>0</v>
      </c>
      <c r="AQ18" s="300" t="s">
        <v>123</v>
      </c>
      <c r="AR18" s="300"/>
      <c r="AS18" s="300"/>
      <c r="AT18" s="300"/>
      <c r="AU18" s="300"/>
      <c r="AV18" s="302"/>
      <c r="AW18" s="296">
        <v>10</v>
      </c>
      <c r="AX18" s="304">
        <v>1</v>
      </c>
      <c r="AY18" s="298">
        <v>1</v>
      </c>
      <c r="AZ18" s="298">
        <f>AY18-AX18</f>
        <v>0</v>
      </c>
      <c r="BA18" s="298">
        <f>IF(AZ18&gt;=0,AZ18,AZ18*-1)</f>
        <v>0</v>
      </c>
      <c r="BB18" s="300" t="s">
        <v>124</v>
      </c>
      <c r="BC18" s="300"/>
      <c r="BD18" s="300"/>
      <c r="BE18" s="300"/>
      <c r="BF18" s="302"/>
      <c r="BG18" s="296">
        <v>6</v>
      </c>
      <c r="BH18" s="304">
        <v>3</v>
      </c>
      <c r="BI18" s="298">
        <v>3</v>
      </c>
      <c r="BJ18" s="298">
        <f>BI18-BH18</f>
        <v>0</v>
      </c>
      <c r="BK18" s="298">
        <f>IF(BJ18&gt;=0,BJ18,BJ18*-1)</f>
        <v>0</v>
      </c>
    </row>
    <row r="19" spans="5:65" ht="8.4499999999999993" customHeight="1" thickBot="1" x14ac:dyDescent="0.2">
      <c r="E19" s="74"/>
      <c r="F19" s="89"/>
      <c r="G19" s="89"/>
      <c r="H19" s="326"/>
      <c r="I19" s="326"/>
      <c r="J19" s="326"/>
      <c r="K19" s="326"/>
      <c r="L19" s="326"/>
      <c r="M19" s="136"/>
      <c r="N19" s="136"/>
      <c r="O19" s="136"/>
      <c r="P19" s="136"/>
      <c r="R19" s="74"/>
      <c r="T19" s="314"/>
      <c r="U19" s="301"/>
      <c r="V19" s="301"/>
      <c r="W19" s="301"/>
      <c r="X19" s="301"/>
      <c r="Y19" s="303"/>
      <c r="Z19" s="297"/>
      <c r="AA19" s="303"/>
      <c r="AB19" s="299"/>
      <c r="AC19" s="299"/>
      <c r="AD19" s="299"/>
      <c r="AF19" s="314"/>
      <c r="AG19" s="301"/>
      <c r="AH19" s="301"/>
      <c r="AI19" s="301"/>
      <c r="AJ19" s="301"/>
      <c r="AK19" s="303"/>
      <c r="AL19" s="297"/>
      <c r="AM19" s="305"/>
      <c r="AN19" s="299"/>
      <c r="AO19" s="299"/>
      <c r="AP19" s="299"/>
      <c r="AQ19" s="301"/>
      <c r="AR19" s="301"/>
      <c r="AS19" s="301"/>
      <c r="AT19" s="301"/>
      <c r="AU19" s="301"/>
      <c r="AV19" s="303"/>
      <c r="AW19" s="297"/>
      <c r="AX19" s="305"/>
      <c r="AY19" s="299"/>
      <c r="AZ19" s="299"/>
      <c r="BA19" s="299"/>
      <c r="BB19" s="301"/>
      <c r="BC19" s="301"/>
      <c r="BD19" s="301"/>
      <c r="BE19" s="301"/>
      <c r="BF19" s="303"/>
      <c r="BG19" s="297"/>
      <c r="BH19" s="305"/>
      <c r="BI19" s="299"/>
      <c r="BJ19" s="299"/>
      <c r="BK19" s="299"/>
    </row>
    <row r="20" spans="5:65" ht="8.4499999999999993" customHeight="1" x14ac:dyDescent="0.15">
      <c r="E20" s="74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R20" s="74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F20" s="313" t="s">
        <v>125</v>
      </c>
      <c r="AG20" s="300"/>
      <c r="AH20" s="300"/>
      <c r="AI20" s="300"/>
      <c r="AJ20" s="300"/>
      <c r="AK20" s="302"/>
      <c r="AL20" s="296">
        <v>4</v>
      </c>
      <c r="AM20" s="304">
        <v>2</v>
      </c>
      <c r="AN20" s="298">
        <v>2</v>
      </c>
      <c r="AO20" s="298">
        <f>AN20-AM20</f>
        <v>0</v>
      </c>
      <c r="AP20" s="298">
        <f>IF(AO20&gt;=0,AO20,AO20*-1)</f>
        <v>0</v>
      </c>
      <c r="BL20" s="139"/>
      <c r="BM20" s="139"/>
    </row>
    <row r="21" spans="5:65" ht="8.4499999999999993" customHeight="1" thickBot="1" x14ac:dyDescent="0.2">
      <c r="E21" s="74"/>
      <c r="H21" s="326"/>
      <c r="I21" s="326"/>
      <c r="J21" s="326"/>
      <c r="K21" s="326"/>
      <c r="L21" s="326"/>
      <c r="M21" s="136"/>
      <c r="N21" s="136"/>
      <c r="O21" s="136"/>
      <c r="P21" s="136"/>
      <c r="R21" s="74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F21" s="314"/>
      <c r="AG21" s="301"/>
      <c r="AH21" s="301"/>
      <c r="AI21" s="301"/>
      <c r="AJ21" s="301"/>
      <c r="AK21" s="303"/>
      <c r="AL21" s="297"/>
      <c r="AM21" s="305"/>
      <c r="AN21" s="299"/>
      <c r="AO21" s="299"/>
      <c r="AP21" s="299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L21" s="139"/>
      <c r="BM21" s="139"/>
    </row>
    <row r="22" spans="5:65" ht="8.4499999999999993" customHeight="1" thickBot="1" x14ac:dyDescent="0.2">
      <c r="E22" s="74"/>
      <c r="F22" s="89"/>
      <c r="G22" s="89"/>
      <c r="H22" s="326"/>
      <c r="I22" s="326"/>
      <c r="J22" s="326"/>
      <c r="K22" s="326"/>
      <c r="L22" s="326"/>
      <c r="M22" s="136"/>
      <c r="N22" s="136"/>
      <c r="O22" s="136"/>
      <c r="P22" s="136"/>
      <c r="R22" s="74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</row>
    <row r="23" spans="5:65" ht="8.4499999999999993" customHeight="1" x14ac:dyDescent="0.15">
      <c r="E23" s="74"/>
      <c r="F23" s="89"/>
      <c r="G23" s="89"/>
      <c r="H23" s="326"/>
      <c r="I23" s="326"/>
      <c r="J23" s="326"/>
      <c r="K23" s="326"/>
      <c r="L23" s="326"/>
      <c r="M23" s="136"/>
      <c r="N23" s="136"/>
      <c r="O23" s="136"/>
      <c r="P23" s="136"/>
      <c r="R23" s="90"/>
      <c r="S23" s="84"/>
      <c r="T23" s="313" t="s">
        <v>126</v>
      </c>
      <c r="U23" s="300"/>
      <c r="V23" s="300"/>
      <c r="W23" s="300"/>
      <c r="X23" s="300"/>
      <c r="Y23" s="302"/>
      <c r="Z23" s="296">
        <f>AL23+AW23+BG23+AL25+1</f>
        <v>17</v>
      </c>
      <c r="AA23" s="302">
        <f>AM23+AX23+BH23+AM25</f>
        <v>7</v>
      </c>
      <c r="AB23" s="298">
        <f>AN23+AY23+BI23+AN25</f>
        <v>7</v>
      </c>
      <c r="AC23" s="298">
        <f>AB23-AA23</f>
        <v>0</v>
      </c>
      <c r="AD23" s="298">
        <f>IF(AC23&gt;=0,AC23,AC23*-1)</f>
        <v>0</v>
      </c>
      <c r="AE23" s="84"/>
      <c r="AF23" s="313" t="s">
        <v>127</v>
      </c>
      <c r="AG23" s="300"/>
      <c r="AH23" s="300"/>
      <c r="AI23" s="300"/>
      <c r="AJ23" s="300"/>
      <c r="AK23" s="302"/>
      <c r="AL23" s="296">
        <v>3</v>
      </c>
      <c r="AM23" s="304">
        <v>0</v>
      </c>
      <c r="AN23" s="298">
        <v>0</v>
      </c>
      <c r="AO23" s="298">
        <f>AN23-AM23</f>
        <v>0</v>
      </c>
      <c r="AP23" s="298">
        <f>IF(AO23&gt;=0,AO23,AO23*-1)</f>
        <v>0</v>
      </c>
      <c r="AQ23" s="300" t="s">
        <v>128</v>
      </c>
      <c r="AR23" s="300"/>
      <c r="AS23" s="300"/>
      <c r="AT23" s="300"/>
      <c r="AU23" s="300"/>
      <c r="AV23" s="302"/>
      <c r="AW23" s="296">
        <v>4</v>
      </c>
      <c r="AX23" s="304">
        <v>4</v>
      </c>
      <c r="AY23" s="298">
        <v>4</v>
      </c>
      <c r="AZ23" s="298">
        <f>AY23-AX23</f>
        <v>0</v>
      </c>
      <c r="BA23" s="298">
        <f>IF(AZ23&gt;=0,AZ23,AZ23*-1)</f>
        <v>0</v>
      </c>
      <c r="BB23" s="300" t="s">
        <v>129</v>
      </c>
      <c r="BC23" s="300"/>
      <c r="BD23" s="300"/>
      <c r="BE23" s="300"/>
      <c r="BF23" s="302"/>
      <c r="BG23" s="296">
        <v>4</v>
      </c>
      <c r="BH23" s="304">
        <v>0</v>
      </c>
      <c r="BI23" s="298">
        <v>0</v>
      </c>
      <c r="BJ23" s="298">
        <f>BI23-BH23</f>
        <v>0</v>
      </c>
      <c r="BK23" s="298">
        <f>IF(BJ23&gt;=0,BJ23,BJ23*-1)</f>
        <v>0</v>
      </c>
    </row>
    <row r="24" spans="5:65" ht="8.4499999999999993" customHeight="1" thickBot="1" x14ac:dyDescent="0.2">
      <c r="E24" s="74"/>
      <c r="S24" s="141"/>
      <c r="T24" s="314"/>
      <c r="U24" s="301"/>
      <c r="V24" s="301"/>
      <c r="W24" s="301"/>
      <c r="X24" s="301"/>
      <c r="Y24" s="303"/>
      <c r="Z24" s="297"/>
      <c r="AA24" s="303"/>
      <c r="AB24" s="299"/>
      <c r="AC24" s="299"/>
      <c r="AD24" s="299"/>
      <c r="AF24" s="314"/>
      <c r="AG24" s="301"/>
      <c r="AH24" s="301"/>
      <c r="AI24" s="301"/>
      <c r="AJ24" s="301"/>
      <c r="AK24" s="303"/>
      <c r="AL24" s="297"/>
      <c r="AM24" s="305"/>
      <c r="AN24" s="299"/>
      <c r="AO24" s="299"/>
      <c r="AP24" s="299"/>
      <c r="AQ24" s="301"/>
      <c r="AR24" s="301"/>
      <c r="AS24" s="301"/>
      <c r="AT24" s="301"/>
      <c r="AU24" s="301"/>
      <c r="AV24" s="303"/>
      <c r="AW24" s="297"/>
      <c r="AX24" s="305"/>
      <c r="AY24" s="299"/>
      <c r="AZ24" s="299"/>
      <c r="BA24" s="299"/>
      <c r="BB24" s="301"/>
      <c r="BC24" s="301"/>
      <c r="BD24" s="301"/>
      <c r="BE24" s="301"/>
      <c r="BF24" s="303"/>
      <c r="BG24" s="297"/>
      <c r="BH24" s="305"/>
      <c r="BI24" s="299"/>
      <c r="BJ24" s="299"/>
      <c r="BK24" s="299"/>
    </row>
    <row r="25" spans="5:65" ht="8.4499999999999993" customHeight="1" x14ac:dyDescent="0.15">
      <c r="E25" s="74"/>
      <c r="F25" s="331"/>
      <c r="G25" s="331"/>
      <c r="H25" s="332"/>
      <c r="I25" s="333"/>
      <c r="J25" s="333"/>
      <c r="K25" s="333"/>
      <c r="L25" s="333"/>
      <c r="M25" s="271"/>
      <c r="N25" s="271"/>
      <c r="O25" s="271"/>
      <c r="P25" s="271"/>
      <c r="T25" s="139"/>
      <c r="U25" s="139"/>
      <c r="V25" s="139"/>
      <c r="W25" s="139"/>
      <c r="X25" s="139"/>
      <c r="Y25" s="140"/>
      <c r="Z25" s="140"/>
      <c r="AA25" s="140"/>
      <c r="AB25" s="140"/>
      <c r="AC25" s="140"/>
      <c r="AD25" s="140"/>
      <c r="AF25" s="313" t="s">
        <v>246</v>
      </c>
      <c r="AG25" s="300"/>
      <c r="AH25" s="300"/>
      <c r="AI25" s="300"/>
      <c r="AJ25" s="300"/>
      <c r="AK25" s="302"/>
      <c r="AL25" s="296">
        <v>5</v>
      </c>
      <c r="AM25" s="304">
        <v>3</v>
      </c>
      <c r="AN25" s="298">
        <v>3</v>
      </c>
      <c r="AO25" s="298">
        <f>AN25-AM25</f>
        <v>0</v>
      </c>
      <c r="AP25" s="298">
        <f>IF(AO25&gt;=0,AO25,AO25*-1)</f>
        <v>0</v>
      </c>
      <c r="AQ25" s="139"/>
      <c r="AR25" s="139"/>
      <c r="AS25" s="139"/>
      <c r="AT25" s="139"/>
      <c r="AU25" s="139"/>
      <c r="AV25" s="140"/>
      <c r="AW25" s="129"/>
      <c r="AX25" s="129"/>
      <c r="AY25" s="129"/>
      <c r="AZ25" s="129"/>
      <c r="BA25" s="129"/>
      <c r="BB25" s="139"/>
      <c r="BC25" s="139"/>
      <c r="BD25" s="139"/>
      <c r="BE25" s="139"/>
      <c r="BF25" s="140"/>
      <c r="BG25" s="129"/>
      <c r="BH25" s="129"/>
      <c r="BI25" s="129"/>
      <c r="BJ25" s="129"/>
      <c r="BK25" s="129"/>
    </row>
    <row r="26" spans="5:65" ht="8.4499999999999993" customHeight="1" thickBot="1" x14ac:dyDescent="0.2">
      <c r="E26" s="74"/>
      <c r="F26" s="331"/>
      <c r="G26" s="331"/>
      <c r="H26" s="333"/>
      <c r="I26" s="333"/>
      <c r="J26" s="333"/>
      <c r="K26" s="333"/>
      <c r="L26" s="333"/>
      <c r="M26" s="271"/>
      <c r="N26" s="271"/>
      <c r="O26" s="271"/>
      <c r="P26" s="271"/>
      <c r="T26" s="139"/>
      <c r="U26" s="139"/>
      <c r="V26" s="139"/>
      <c r="W26" s="139"/>
      <c r="X26" s="139"/>
      <c r="Y26" s="140"/>
      <c r="Z26" s="140"/>
      <c r="AA26" s="140"/>
      <c r="AB26" s="140"/>
      <c r="AC26" s="140"/>
      <c r="AD26" s="140"/>
      <c r="AF26" s="314"/>
      <c r="AG26" s="301"/>
      <c r="AH26" s="301"/>
      <c r="AI26" s="301"/>
      <c r="AJ26" s="301"/>
      <c r="AK26" s="303"/>
      <c r="AL26" s="297"/>
      <c r="AM26" s="305"/>
      <c r="AN26" s="299"/>
      <c r="AO26" s="299"/>
      <c r="AP26" s="299"/>
      <c r="AQ26" s="139"/>
      <c r="AR26" s="139"/>
      <c r="AS26" s="139"/>
      <c r="AT26" s="139"/>
      <c r="AU26" s="139"/>
      <c r="AV26" s="140"/>
      <c r="AW26" s="129"/>
      <c r="AX26" s="129"/>
      <c r="AY26" s="129"/>
      <c r="AZ26" s="129"/>
      <c r="BA26" s="129"/>
      <c r="BB26" s="139"/>
      <c r="BC26" s="139"/>
      <c r="BD26" s="139"/>
      <c r="BE26" s="139"/>
      <c r="BF26" s="140"/>
      <c r="BG26" s="129"/>
      <c r="BH26" s="129"/>
      <c r="BI26" s="129"/>
      <c r="BJ26" s="129"/>
      <c r="BK26" s="129"/>
    </row>
    <row r="27" spans="5:65" ht="8.4499999999999993" customHeight="1" thickBot="1" x14ac:dyDescent="0.2">
      <c r="E27" s="74"/>
    </row>
    <row r="28" spans="5:65" ht="8.4499999999999993" customHeight="1" x14ac:dyDescent="0.15">
      <c r="E28" s="92"/>
      <c r="F28" s="313" t="s">
        <v>130</v>
      </c>
      <c r="G28" s="300"/>
      <c r="H28" s="300"/>
      <c r="I28" s="300"/>
      <c r="J28" s="300"/>
      <c r="K28" s="302"/>
      <c r="L28" s="296">
        <f>Z28+Z36+Z39+I30+Z42+Z45+I32+Z32</f>
        <v>45</v>
      </c>
      <c r="M28" s="302">
        <f>SUM(AA28,AA36,AA39,AA42,AA45,AA32)</f>
        <v>4</v>
      </c>
      <c r="N28" s="298">
        <f>AB28+AB36+AB39+AB42+AB45+AB32</f>
        <v>9</v>
      </c>
      <c r="O28" s="298">
        <f>N28-M28</f>
        <v>5</v>
      </c>
      <c r="P28" s="298">
        <f>IF(O28&gt;=0,O28,O28*-1)</f>
        <v>5</v>
      </c>
      <c r="Q28" s="142"/>
      <c r="R28" s="142"/>
      <c r="S28" s="84"/>
      <c r="T28" s="313" t="s">
        <v>131</v>
      </c>
      <c r="U28" s="300"/>
      <c r="V28" s="300"/>
      <c r="W28" s="300"/>
      <c r="X28" s="300"/>
      <c r="Y28" s="302"/>
      <c r="Z28" s="296">
        <f>AL28+AW28+BG28+1</f>
        <v>9</v>
      </c>
      <c r="AA28" s="334">
        <f>AM28+AX28+BH28</f>
        <v>1</v>
      </c>
      <c r="AB28" s="298">
        <f>AN28+AY28+BI28</f>
        <v>6</v>
      </c>
      <c r="AC28" s="298">
        <f>AB28-AA28</f>
        <v>5</v>
      </c>
      <c r="AD28" s="298">
        <f>IF(AC28&gt;=0,AC28,AC28*-1)</f>
        <v>5</v>
      </c>
      <c r="AE28" s="84"/>
      <c r="AF28" s="313" t="s">
        <v>114</v>
      </c>
      <c r="AG28" s="300"/>
      <c r="AH28" s="300"/>
      <c r="AI28" s="300"/>
      <c r="AJ28" s="300"/>
      <c r="AK28" s="302"/>
      <c r="AL28" s="296">
        <v>2</v>
      </c>
      <c r="AM28" s="304">
        <v>0</v>
      </c>
      <c r="AN28" s="298">
        <v>0</v>
      </c>
      <c r="AO28" s="298">
        <f>AN28-AM28</f>
        <v>0</v>
      </c>
      <c r="AP28" s="298">
        <f>IF(AO28&gt;=0,AO28,AO28*-1)</f>
        <v>0</v>
      </c>
      <c r="AQ28" s="300" t="s">
        <v>132</v>
      </c>
      <c r="AR28" s="300"/>
      <c r="AS28" s="300"/>
      <c r="AT28" s="300"/>
      <c r="AU28" s="300"/>
      <c r="AV28" s="302"/>
      <c r="AW28" s="315">
        <v>4</v>
      </c>
      <c r="AX28" s="304">
        <v>0</v>
      </c>
      <c r="AY28" s="298">
        <v>0</v>
      </c>
      <c r="AZ28" s="298">
        <f>AY28-AX28</f>
        <v>0</v>
      </c>
      <c r="BA28" s="298">
        <f>IF(AZ28&gt;=0,AZ28,AZ28*-1)</f>
        <v>0</v>
      </c>
      <c r="BB28" s="300" t="s">
        <v>133</v>
      </c>
      <c r="BC28" s="300"/>
      <c r="BD28" s="300"/>
      <c r="BE28" s="300"/>
      <c r="BF28" s="302"/>
      <c r="BG28" s="296">
        <v>2</v>
      </c>
      <c r="BH28" s="304">
        <v>1</v>
      </c>
      <c r="BI28" s="298">
        <v>6</v>
      </c>
      <c r="BJ28" s="298">
        <f>BI28-BH28</f>
        <v>5</v>
      </c>
      <c r="BK28" s="298">
        <f>IF(BJ28&gt;=0,BJ28,BJ28*-1)</f>
        <v>5</v>
      </c>
    </row>
    <row r="29" spans="5:65" ht="8.4499999999999993" customHeight="1" thickBot="1" x14ac:dyDescent="0.2">
      <c r="E29" s="74"/>
      <c r="F29" s="314"/>
      <c r="G29" s="301"/>
      <c r="H29" s="301"/>
      <c r="I29" s="301"/>
      <c r="J29" s="301"/>
      <c r="K29" s="303"/>
      <c r="L29" s="297"/>
      <c r="M29" s="303"/>
      <c r="N29" s="299"/>
      <c r="O29" s="299"/>
      <c r="P29" s="299"/>
      <c r="R29" s="85"/>
      <c r="S29" s="141"/>
      <c r="T29" s="314"/>
      <c r="U29" s="301"/>
      <c r="V29" s="301"/>
      <c r="W29" s="301"/>
      <c r="X29" s="301"/>
      <c r="Y29" s="303"/>
      <c r="Z29" s="297"/>
      <c r="AA29" s="335"/>
      <c r="AB29" s="299"/>
      <c r="AC29" s="299"/>
      <c r="AD29" s="299"/>
      <c r="AF29" s="314"/>
      <c r="AG29" s="301"/>
      <c r="AH29" s="301"/>
      <c r="AI29" s="301"/>
      <c r="AJ29" s="301"/>
      <c r="AK29" s="303"/>
      <c r="AL29" s="297"/>
      <c r="AM29" s="305"/>
      <c r="AN29" s="299"/>
      <c r="AO29" s="299"/>
      <c r="AP29" s="299"/>
      <c r="AQ29" s="301"/>
      <c r="AR29" s="301"/>
      <c r="AS29" s="301"/>
      <c r="AT29" s="301"/>
      <c r="AU29" s="301"/>
      <c r="AV29" s="303"/>
      <c r="AW29" s="316"/>
      <c r="AX29" s="305"/>
      <c r="AY29" s="299"/>
      <c r="AZ29" s="299"/>
      <c r="BA29" s="299"/>
      <c r="BB29" s="301"/>
      <c r="BC29" s="301"/>
      <c r="BD29" s="301"/>
      <c r="BE29" s="301"/>
      <c r="BF29" s="303"/>
      <c r="BG29" s="297"/>
      <c r="BH29" s="305"/>
      <c r="BI29" s="299"/>
      <c r="BJ29" s="299"/>
      <c r="BK29" s="299"/>
    </row>
    <row r="30" spans="5:65" ht="11.25" customHeight="1" x14ac:dyDescent="0.15">
      <c r="E30" s="272"/>
      <c r="F30" s="338" t="s">
        <v>686</v>
      </c>
      <c r="G30" s="339"/>
      <c r="H30" s="339"/>
      <c r="I30" s="302">
        <v>1</v>
      </c>
      <c r="L30" s="129"/>
      <c r="M30" s="129"/>
      <c r="N30" s="129"/>
      <c r="O30" s="129"/>
      <c r="P30" s="129"/>
      <c r="R30" s="74"/>
      <c r="T30" s="328" t="s">
        <v>685</v>
      </c>
      <c r="U30" s="328"/>
      <c r="V30" s="328"/>
      <c r="W30" s="328"/>
      <c r="X30" s="328"/>
      <c r="Y30" s="328"/>
      <c r="Z30" s="328"/>
      <c r="AA30" s="328"/>
      <c r="AB30" s="328"/>
      <c r="AC30" s="328"/>
      <c r="AD30" s="328"/>
      <c r="AE30" s="83"/>
      <c r="AF30" s="83"/>
      <c r="AG30" s="83"/>
      <c r="AH30" s="83"/>
      <c r="AI30" s="83"/>
      <c r="AJ30" s="83"/>
      <c r="AK30" s="83"/>
      <c r="AL30" s="83"/>
      <c r="AM30" s="240"/>
      <c r="AN30" s="129"/>
      <c r="AO30" s="129"/>
      <c r="AP30" s="129"/>
      <c r="AQ30" s="139"/>
      <c r="AR30" s="139"/>
      <c r="AS30" s="139"/>
      <c r="AT30" s="139"/>
      <c r="AU30" s="139"/>
      <c r="AV30" s="140"/>
      <c r="AW30" s="129"/>
      <c r="AX30" s="129"/>
      <c r="AY30" s="129"/>
      <c r="AZ30" s="129"/>
      <c r="BA30" s="129"/>
      <c r="BB30" s="139"/>
      <c r="BC30" s="139"/>
      <c r="BD30" s="139"/>
      <c r="BE30" s="139"/>
      <c r="BF30" s="140"/>
      <c r="BG30" s="129"/>
      <c r="BH30" s="129"/>
      <c r="BI30" s="129"/>
      <c r="BJ30" s="129"/>
      <c r="BK30" s="129"/>
    </row>
    <row r="31" spans="5:65" ht="11.25" customHeight="1" thickBot="1" x14ac:dyDescent="0.2">
      <c r="E31" s="272"/>
      <c r="F31" s="340"/>
      <c r="G31" s="340"/>
      <c r="H31" s="340"/>
      <c r="I31" s="307"/>
      <c r="L31" s="129"/>
      <c r="M31" s="129"/>
      <c r="N31" s="129"/>
      <c r="O31" s="129"/>
      <c r="P31" s="129"/>
      <c r="R31" s="74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240"/>
      <c r="AN31" s="129"/>
      <c r="AO31" s="129"/>
      <c r="AP31" s="129"/>
      <c r="AQ31" s="139"/>
      <c r="AR31" s="139"/>
      <c r="AS31" s="139"/>
      <c r="AT31" s="139"/>
      <c r="AU31" s="139"/>
      <c r="AV31" s="140"/>
      <c r="AW31" s="129"/>
      <c r="AX31" s="129"/>
      <c r="AY31" s="129"/>
      <c r="AZ31" s="129"/>
      <c r="BA31" s="129"/>
      <c r="BB31" s="139"/>
      <c r="BC31" s="139"/>
      <c r="BD31" s="139"/>
      <c r="BE31" s="139"/>
      <c r="BF31" s="140"/>
      <c r="BG31" s="129"/>
      <c r="BH31" s="129"/>
      <c r="BI31" s="129"/>
      <c r="BJ31" s="129"/>
      <c r="BK31" s="129"/>
    </row>
    <row r="32" spans="5:65" ht="8.4499999999999993" customHeight="1" x14ac:dyDescent="0.15">
      <c r="E32" s="272"/>
      <c r="F32" s="326" t="s">
        <v>117</v>
      </c>
      <c r="G32" s="326"/>
      <c r="H32" s="326"/>
      <c r="I32" s="307">
        <v>1</v>
      </c>
      <c r="L32" s="129"/>
      <c r="M32" s="129"/>
      <c r="N32" s="129"/>
      <c r="O32" s="129"/>
      <c r="P32" s="129"/>
      <c r="R32" s="90"/>
      <c r="T32" s="341" t="s">
        <v>571</v>
      </c>
      <c r="U32" s="342"/>
      <c r="V32" s="342"/>
      <c r="W32" s="342"/>
      <c r="X32" s="342"/>
      <c r="Y32" s="302"/>
      <c r="Z32" s="296">
        <f>AL32+1+1</f>
        <v>6</v>
      </c>
      <c r="AA32" s="336">
        <f>AM32</f>
        <v>0</v>
      </c>
      <c r="AB32" s="298">
        <f>AN32</f>
        <v>0</v>
      </c>
      <c r="AC32" s="298">
        <f>AB32-AA32</f>
        <v>0</v>
      </c>
      <c r="AD32" s="298">
        <f>IF(AC32&gt;=0,AC32,AC32*-1)</f>
        <v>0</v>
      </c>
      <c r="AE32" s="246"/>
      <c r="AF32" s="309" t="s">
        <v>572</v>
      </c>
      <c r="AG32" s="310"/>
      <c r="AH32" s="310"/>
      <c r="AI32" s="310"/>
      <c r="AJ32" s="310"/>
      <c r="AK32" s="302"/>
      <c r="AL32" s="296">
        <v>4</v>
      </c>
      <c r="AM32" s="304">
        <v>0</v>
      </c>
      <c r="AN32" s="298">
        <v>0</v>
      </c>
      <c r="AO32" s="298">
        <f>AN32-AM32</f>
        <v>0</v>
      </c>
      <c r="AP32" s="298">
        <f>IF(AO32&gt;=0,AO32,AO32*-1)</f>
        <v>0</v>
      </c>
      <c r="AQ32" s="139"/>
      <c r="AR32" s="139"/>
      <c r="AS32" s="139"/>
      <c r="AT32" s="139"/>
      <c r="AU32" s="139"/>
      <c r="AV32" s="140"/>
      <c r="AW32" s="129"/>
      <c r="AX32" s="129"/>
      <c r="AY32" s="129"/>
      <c r="AZ32" s="129"/>
      <c r="BA32" s="129"/>
      <c r="BB32" s="139"/>
      <c r="BC32" s="139"/>
      <c r="BD32" s="139"/>
      <c r="BE32" s="139"/>
      <c r="BF32" s="140"/>
      <c r="BG32" s="129"/>
      <c r="BH32" s="129"/>
      <c r="BI32" s="129"/>
      <c r="BJ32" s="129"/>
      <c r="BK32" s="129"/>
    </row>
    <row r="33" spans="5:64" ht="8.4499999999999993" customHeight="1" thickBot="1" x14ac:dyDescent="0.2">
      <c r="E33" s="272"/>
      <c r="F33" s="326"/>
      <c r="G33" s="326"/>
      <c r="H33" s="326"/>
      <c r="I33" s="307"/>
      <c r="L33" s="129"/>
      <c r="M33" s="129"/>
      <c r="N33" s="129"/>
      <c r="O33" s="129"/>
      <c r="P33" s="129"/>
      <c r="R33" s="74"/>
      <c r="S33" s="88"/>
      <c r="T33" s="343"/>
      <c r="U33" s="344"/>
      <c r="V33" s="344"/>
      <c r="W33" s="344"/>
      <c r="X33" s="344"/>
      <c r="Y33" s="303"/>
      <c r="Z33" s="297"/>
      <c r="AA33" s="337"/>
      <c r="AB33" s="299"/>
      <c r="AC33" s="299"/>
      <c r="AD33" s="299"/>
      <c r="AE33" s="259"/>
      <c r="AF33" s="311"/>
      <c r="AG33" s="312"/>
      <c r="AH33" s="312"/>
      <c r="AI33" s="312"/>
      <c r="AJ33" s="312"/>
      <c r="AK33" s="303"/>
      <c r="AL33" s="297"/>
      <c r="AM33" s="305"/>
      <c r="AN33" s="299"/>
      <c r="AO33" s="299"/>
      <c r="AP33" s="299"/>
      <c r="AQ33" s="139"/>
      <c r="AR33" s="139"/>
      <c r="AS33" s="139"/>
      <c r="AT33" s="139"/>
      <c r="AU33" s="139"/>
      <c r="AV33" s="140"/>
      <c r="AW33" s="129"/>
      <c r="AX33" s="129"/>
      <c r="AY33" s="129"/>
      <c r="AZ33" s="129"/>
      <c r="BA33" s="129"/>
      <c r="BB33" s="139"/>
      <c r="BC33" s="139"/>
      <c r="BD33" s="139"/>
      <c r="BE33" s="139"/>
      <c r="BF33" s="140"/>
      <c r="BG33" s="129"/>
      <c r="BH33" s="129"/>
      <c r="BI33" s="129"/>
      <c r="BJ33" s="129"/>
      <c r="BK33" s="129"/>
    </row>
    <row r="34" spans="5:64" ht="8.4499999999999993" customHeight="1" x14ac:dyDescent="0.15">
      <c r="E34" s="272"/>
      <c r="F34" s="330" t="s">
        <v>684</v>
      </c>
      <c r="G34" s="330"/>
      <c r="H34" s="330"/>
      <c r="I34" s="330"/>
      <c r="J34" s="330"/>
      <c r="K34" s="330"/>
      <c r="L34" s="129"/>
      <c r="M34" s="129"/>
      <c r="N34" s="129"/>
      <c r="O34" s="129"/>
      <c r="P34" s="129"/>
      <c r="R34" s="74"/>
      <c r="T34" s="345" t="s">
        <v>683</v>
      </c>
      <c r="U34" s="345"/>
      <c r="V34" s="345"/>
      <c r="W34" s="345"/>
      <c r="X34" s="345"/>
      <c r="Y34" s="345"/>
      <c r="Z34" s="345"/>
      <c r="AA34" s="345"/>
      <c r="AB34" s="345"/>
      <c r="AC34" s="246"/>
      <c r="AD34" s="246"/>
      <c r="AE34" s="246"/>
      <c r="AF34" s="246"/>
      <c r="AG34" s="246"/>
      <c r="AH34" s="246"/>
      <c r="AI34" s="246"/>
      <c r="AJ34" s="246"/>
      <c r="AK34" s="246"/>
      <c r="AL34" s="129"/>
      <c r="AM34" s="129"/>
      <c r="AN34" s="129"/>
      <c r="AO34" s="129"/>
      <c r="AP34" s="129"/>
      <c r="AQ34" s="139"/>
      <c r="AR34" s="139"/>
      <c r="AS34" s="139"/>
      <c r="AT34" s="139"/>
      <c r="AU34" s="139"/>
      <c r="AV34" s="140"/>
      <c r="AW34" s="129"/>
      <c r="AX34" s="129"/>
      <c r="AY34" s="129"/>
      <c r="AZ34" s="129"/>
      <c r="BA34" s="129"/>
      <c r="BB34" s="139"/>
      <c r="BC34" s="139"/>
      <c r="BD34" s="139"/>
      <c r="BE34" s="139"/>
      <c r="BF34" s="140"/>
      <c r="BG34" s="129"/>
      <c r="BH34" s="129"/>
      <c r="BI34" s="129"/>
      <c r="BJ34" s="129"/>
      <c r="BK34" s="129"/>
    </row>
    <row r="35" spans="5:64" ht="8.4499999999999993" customHeight="1" thickBot="1" x14ac:dyDescent="0.2">
      <c r="E35" s="272"/>
      <c r="F35" s="330"/>
      <c r="G35" s="330"/>
      <c r="H35" s="330"/>
      <c r="I35" s="330"/>
      <c r="J35" s="330"/>
      <c r="K35" s="330"/>
      <c r="Q35" s="93"/>
      <c r="R35" s="74"/>
      <c r="T35" s="345"/>
      <c r="U35" s="345"/>
      <c r="V35" s="345"/>
      <c r="W35" s="345"/>
      <c r="X35" s="345"/>
      <c r="Y35" s="345"/>
      <c r="Z35" s="345"/>
      <c r="AA35" s="345"/>
      <c r="AB35" s="345"/>
      <c r="AC35" s="246"/>
      <c r="AD35" s="246"/>
      <c r="AE35" s="246"/>
      <c r="AF35" s="246"/>
      <c r="AG35" s="246"/>
      <c r="AH35" s="246"/>
      <c r="AI35" s="246"/>
      <c r="AJ35" s="246"/>
      <c r="AK35" s="246"/>
      <c r="AL35" s="164"/>
      <c r="AM35" s="164"/>
      <c r="AN35" s="164"/>
      <c r="AO35" s="164"/>
      <c r="AP35" s="164"/>
      <c r="AV35" s="164"/>
      <c r="AW35" s="164"/>
      <c r="AX35" s="164"/>
      <c r="AY35" s="164"/>
      <c r="AZ35" s="164"/>
      <c r="BA35" s="164"/>
      <c r="BF35" s="164"/>
      <c r="BG35" s="164"/>
      <c r="BH35" s="164"/>
      <c r="BI35" s="164"/>
      <c r="BJ35" s="164"/>
      <c r="BK35" s="164"/>
    </row>
    <row r="36" spans="5:64" ht="8.4499999999999993" customHeight="1" x14ac:dyDescent="0.15">
      <c r="E36" s="74"/>
      <c r="F36" s="306"/>
      <c r="G36" s="306"/>
      <c r="H36" s="306"/>
      <c r="I36" s="307"/>
      <c r="J36" s="184"/>
      <c r="K36" s="184"/>
      <c r="L36" s="186"/>
      <c r="M36" s="186"/>
      <c r="N36" s="186"/>
      <c r="O36" s="186"/>
      <c r="P36" s="186"/>
      <c r="R36" s="90"/>
      <c r="S36" s="84"/>
      <c r="T36" s="313" t="s">
        <v>135</v>
      </c>
      <c r="U36" s="300"/>
      <c r="V36" s="300"/>
      <c r="W36" s="300"/>
      <c r="X36" s="300"/>
      <c r="Y36" s="302"/>
      <c r="Z36" s="296">
        <f>AL36+AW36+1</f>
        <v>5</v>
      </c>
      <c r="AA36" s="336">
        <f>AM36+AX36</f>
        <v>3</v>
      </c>
      <c r="AB36" s="298">
        <f>AN36+AY36</f>
        <v>3</v>
      </c>
      <c r="AC36" s="298">
        <f>AB36-AA36</f>
        <v>0</v>
      </c>
      <c r="AD36" s="298">
        <f>IF(AC36&gt;=0,AC36,AC36*-1)</f>
        <v>0</v>
      </c>
      <c r="AE36" s="84"/>
      <c r="AF36" s="313" t="s">
        <v>136</v>
      </c>
      <c r="AG36" s="300"/>
      <c r="AH36" s="300"/>
      <c r="AI36" s="300"/>
      <c r="AJ36" s="300"/>
      <c r="AK36" s="302"/>
      <c r="AL36" s="296">
        <v>2</v>
      </c>
      <c r="AM36" s="304">
        <v>3</v>
      </c>
      <c r="AN36" s="298">
        <v>3</v>
      </c>
      <c r="AO36" s="298">
        <f>AN36-AM36</f>
        <v>0</v>
      </c>
      <c r="AP36" s="298">
        <f>IF(AO36&gt;=0,AO36,AO36*-1)</f>
        <v>0</v>
      </c>
      <c r="AQ36" s="300" t="s">
        <v>137</v>
      </c>
      <c r="AR36" s="300"/>
      <c r="AS36" s="300"/>
      <c r="AT36" s="300"/>
      <c r="AU36" s="300"/>
      <c r="AV36" s="302"/>
      <c r="AW36" s="296">
        <v>2</v>
      </c>
      <c r="AX36" s="304">
        <v>0</v>
      </c>
      <c r="AY36" s="298">
        <v>0</v>
      </c>
      <c r="AZ36" s="298">
        <f>AY36-AX36</f>
        <v>0</v>
      </c>
      <c r="BA36" s="298">
        <f>IF(AZ36&gt;=0,AZ36,AZ36*-1)</f>
        <v>0</v>
      </c>
      <c r="BC36" s="229"/>
      <c r="BD36" s="229"/>
      <c r="BE36" s="229"/>
      <c r="BF36" s="229"/>
      <c r="BG36" s="229"/>
      <c r="BH36" s="229"/>
      <c r="BI36" s="175"/>
      <c r="BJ36" s="175"/>
      <c r="BK36" s="175"/>
    </row>
    <row r="37" spans="5:64" ht="8.4499999999999993" customHeight="1" thickBot="1" x14ac:dyDescent="0.2">
      <c r="E37" s="74"/>
      <c r="F37" s="306"/>
      <c r="G37" s="306"/>
      <c r="H37" s="306"/>
      <c r="I37" s="307"/>
      <c r="L37" s="186"/>
      <c r="M37" s="186"/>
      <c r="N37" s="186"/>
      <c r="O37" s="186"/>
      <c r="P37" s="186"/>
      <c r="Q37" s="93"/>
      <c r="R37" s="74"/>
      <c r="T37" s="314"/>
      <c r="U37" s="301"/>
      <c r="V37" s="301"/>
      <c r="W37" s="301"/>
      <c r="X37" s="301"/>
      <c r="Y37" s="303"/>
      <c r="Z37" s="297"/>
      <c r="AA37" s="337"/>
      <c r="AB37" s="299"/>
      <c r="AC37" s="299"/>
      <c r="AD37" s="299"/>
      <c r="AF37" s="314"/>
      <c r="AG37" s="301"/>
      <c r="AH37" s="301"/>
      <c r="AI37" s="301"/>
      <c r="AJ37" s="301"/>
      <c r="AK37" s="303"/>
      <c r="AL37" s="297"/>
      <c r="AM37" s="305"/>
      <c r="AN37" s="299"/>
      <c r="AO37" s="299"/>
      <c r="AP37" s="299"/>
      <c r="AQ37" s="301"/>
      <c r="AR37" s="301"/>
      <c r="AS37" s="301"/>
      <c r="AT37" s="301"/>
      <c r="AU37" s="301"/>
      <c r="AV37" s="303"/>
      <c r="AW37" s="297"/>
      <c r="AX37" s="305"/>
      <c r="AY37" s="299"/>
      <c r="AZ37" s="299"/>
      <c r="BA37" s="299"/>
      <c r="BF37" s="175"/>
      <c r="BG37" s="175"/>
      <c r="BH37" s="175"/>
      <c r="BI37" s="175"/>
      <c r="BJ37" s="175"/>
      <c r="BK37" s="175"/>
    </row>
    <row r="38" spans="5:64" ht="8.4499999999999993" customHeight="1" thickBot="1" x14ac:dyDescent="0.2">
      <c r="E38" s="74"/>
      <c r="F38" s="330" t="s">
        <v>682</v>
      </c>
      <c r="G38" s="330"/>
      <c r="H38" s="330"/>
      <c r="I38" s="330"/>
      <c r="J38" s="330"/>
      <c r="K38" s="330"/>
      <c r="L38" s="186"/>
      <c r="M38" s="186"/>
      <c r="N38" s="186"/>
      <c r="O38" s="186"/>
      <c r="P38" s="186"/>
      <c r="Q38" s="93"/>
    </row>
    <row r="39" spans="5:64" ht="8.4499999999999993" customHeight="1" x14ac:dyDescent="0.15">
      <c r="E39" s="74"/>
      <c r="F39" s="330"/>
      <c r="G39" s="330"/>
      <c r="H39" s="330"/>
      <c r="I39" s="330"/>
      <c r="J39" s="330"/>
      <c r="K39" s="330"/>
      <c r="R39" s="90"/>
      <c r="S39" s="84"/>
      <c r="T39" s="313" t="s">
        <v>138</v>
      </c>
      <c r="U39" s="300"/>
      <c r="V39" s="300"/>
      <c r="W39" s="300"/>
      <c r="X39" s="300"/>
      <c r="Y39" s="302"/>
      <c r="Z39" s="296">
        <f>AL39+1</f>
        <v>7</v>
      </c>
      <c r="AA39" s="336">
        <f>AM39</f>
        <v>0</v>
      </c>
      <c r="AB39" s="298">
        <f>AN39</f>
        <v>0</v>
      </c>
      <c r="AC39" s="298">
        <f>AB39-AA39</f>
        <v>0</v>
      </c>
      <c r="AD39" s="298">
        <f>IF(AC39&gt;=0,AC39,AC39*-1)</f>
        <v>0</v>
      </c>
      <c r="AE39" s="84"/>
      <c r="AF39" s="313" t="s">
        <v>139</v>
      </c>
      <c r="AG39" s="300"/>
      <c r="AH39" s="300"/>
      <c r="AI39" s="300"/>
      <c r="AJ39" s="300"/>
      <c r="AK39" s="302"/>
      <c r="AL39" s="296">
        <v>6</v>
      </c>
      <c r="AM39" s="304">
        <v>0</v>
      </c>
      <c r="AN39" s="298">
        <v>0</v>
      </c>
      <c r="AO39" s="298">
        <f>AN39-AM39</f>
        <v>0</v>
      </c>
      <c r="AP39" s="298">
        <f>IF(AO39&gt;=0,AO39,AO39*-1)</f>
        <v>0</v>
      </c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I39" s="91"/>
      <c r="BJ39" s="91"/>
      <c r="BK39" s="91"/>
      <c r="BL39" s="91"/>
    </row>
    <row r="40" spans="5:64" ht="8.4499999999999993" customHeight="1" thickBot="1" x14ac:dyDescent="0.2">
      <c r="E40" s="74"/>
      <c r="R40" s="85"/>
      <c r="T40" s="314"/>
      <c r="U40" s="301"/>
      <c r="V40" s="301"/>
      <c r="W40" s="301"/>
      <c r="X40" s="301"/>
      <c r="Y40" s="303"/>
      <c r="Z40" s="297"/>
      <c r="AA40" s="337"/>
      <c r="AB40" s="299"/>
      <c r="AC40" s="299"/>
      <c r="AD40" s="299"/>
      <c r="AF40" s="314"/>
      <c r="AG40" s="301"/>
      <c r="AH40" s="301"/>
      <c r="AI40" s="301"/>
      <c r="AJ40" s="301"/>
      <c r="AK40" s="303"/>
      <c r="AL40" s="297"/>
      <c r="AM40" s="305"/>
      <c r="AN40" s="299"/>
      <c r="AO40" s="299"/>
      <c r="AP40" s="299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I40" s="91"/>
      <c r="BJ40" s="91"/>
      <c r="BK40" s="91"/>
      <c r="BL40" s="91"/>
    </row>
    <row r="41" spans="5:64" ht="7.5" customHeight="1" thickBot="1" x14ac:dyDescent="0.2">
      <c r="E41" s="74"/>
      <c r="R41" s="74"/>
      <c r="AF41" s="350"/>
      <c r="AG41" s="350"/>
      <c r="AH41" s="350"/>
      <c r="AI41" s="350"/>
      <c r="AJ41" s="350"/>
      <c r="AR41" s="87"/>
    </row>
    <row r="42" spans="5:64" ht="8.4499999999999993" customHeight="1" x14ac:dyDescent="0.15">
      <c r="E42" s="74"/>
      <c r="R42" s="90"/>
      <c r="S42" s="142"/>
      <c r="T42" s="313" t="s">
        <v>540</v>
      </c>
      <c r="U42" s="300"/>
      <c r="V42" s="300"/>
      <c r="W42" s="300"/>
      <c r="X42" s="300"/>
      <c r="Y42" s="302"/>
      <c r="Z42" s="296">
        <f>AL42+AW42+BG42+1</f>
        <v>11</v>
      </c>
      <c r="AA42" s="336">
        <f>AM42+AX42</f>
        <v>0</v>
      </c>
      <c r="AB42" s="298">
        <f>AN42+AY42</f>
        <v>0</v>
      </c>
      <c r="AC42" s="298">
        <f>AB42-AA42</f>
        <v>0</v>
      </c>
      <c r="AD42" s="298">
        <f>IF(AC42&gt;=0,AC42,AC42*-1)</f>
        <v>0</v>
      </c>
      <c r="AE42" s="84"/>
      <c r="AF42" s="309" t="s">
        <v>495</v>
      </c>
      <c r="AG42" s="310"/>
      <c r="AH42" s="310"/>
      <c r="AI42" s="310"/>
      <c r="AJ42" s="310"/>
      <c r="AK42" s="302"/>
      <c r="AL42" s="296">
        <v>6</v>
      </c>
      <c r="AM42" s="348">
        <v>0</v>
      </c>
      <c r="AN42" s="298">
        <v>0</v>
      </c>
      <c r="AO42" s="298">
        <f>AN42-AM42</f>
        <v>0</v>
      </c>
      <c r="AP42" s="298">
        <f>IF(AO42&gt;=0,AO42,AO42*-1)</f>
        <v>0</v>
      </c>
      <c r="AQ42" s="309" t="s">
        <v>496</v>
      </c>
      <c r="AR42" s="310"/>
      <c r="AS42" s="310"/>
      <c r="AT42" s="310"/>
      <c r="AU42" s="310"/>
      <c r="AV42" s="302"/>
      <c r="AW42" s="296">
        <v>4</v>
      </c>
      <c r="AX42" s="348">
        <v>0</v>
      </c>
      <c r="AY42" s="298">
        <v>0</v>
      </c>
      <c r="AZ42" s="298">
        <f>AY42-AX42</f>
        <v>0</v>
      </c>
      <c r="BA42" s="298">
        <f>IF(AZ42&gt;=0,AZ42,AZ42*-1)</f>
        <v>0</v>
      </c>
      <c r="BB42" s="351"/>
      <c r="BC42" s="346"/>
      <c r="BD42" s="346"/>
      <c r="BE42" s="346"/>
      <c r="BF42" s="307"/>
      <c r="BG42" s="346"/>
    </row>
    <row r="43" spans="5:64" ht="8.4499999999999993" customHeight="1" thickBot="1" x14ac:dyDescent="0.2">
      <c r="E43" s="74"/>
      <c r="H43" s="333"/>
      <c r="I43" s="333"/>
      <c r="J43" s="333"/>
      <c r="K43" s="333"/>
      <c r="L43" s="333"/>
      <c r="M43" s="271"/>
      <c r="N43" s="271"/>
      <c r="O43" s="271"/>
      <c r="P43" s="271"/>
      <c r="R43" s="74"/>
      <c r="T43" s="314"/>
      <c r="U43" s="301"/>
      <c r="V43" s="301"/>
      <c r="W43" s="301"/>
      <c r="X43" s="301"/>
      <c r="Y43" s="303"/>
      <c r="Z43" s="297"/>
      <c r="AA43" s="337"/>
      <c r="AB43" s="299"/>
      <c r="AC43" s="299"/>
      <c r="AD43" s="299"/>
      <c r="AF43" s="311"/>
      <c r="AG43" s="312"/>
      <c r="AH43" s="312"/>
      <c r="AI43" s="312"/>
      <c r="AJ43" s="312"/>
      <c r="AK43" s="303"/>
      <c r="AL43" s="297"/>
      <c r="AM43" s="349"/>
      <c r="AN43" s="299"/>
      <c r="AO43" s="299"/>
      <c r="AP43" s="299"/>
      <c r="AQ43" s="311"/>
      <c r="AR43" s="312"/>
      <c r="AS43" s="312"/>
      <c r="AT43" s="312"/>
      <c r="AU43" s="312"/>
      <c r="AV43" s="303"/>
      <c r="AW43" s="297"/>
      <c r="AX43" s="349"/>
      <c r="AY43" s="299"/>
      <c r="AZ43" s="299"/>
      <c r="BA43" s="299"/>
      <c r="BB43" s="351"/>
      <c r="BC43" s="346"/>
      <c r="BD43" s="346"/>
      <c r="BE43" s="346"/>
      <c r="BF43" s="307"/>
      <c r="BG43" s="347"/>
    </row>
    <row r="44" spans="5:64" ht="8.4499999999999993" customHeight="1" thickBot="1" x14ac:dyDescent="0.2">
      <c r="E44" s="74"/>
      <c r="H44" s="333"/>
      <c r="I44" s="333"/>
      <c r="J44" s="333"/>
      <c r="K44" s="333"/>
      <c r="L44" s="333"/>
      <c r="M44" s="271"/>
      <c r="N44" s="271"/>
      <c r="O44" s="271"/>
      <c r="P44" s="271"/>
      <c r="R44" s="74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Q44" s="325"/>
      <c r="AR44" s="325"/>
      <c r="AS44" s="325"/>
      <c r="AT44" s="325"/>
      <c r="AU44" s="325"/>
      <c r="AV44" s="325"/>
    </row>
    <row r="45" spans="5:64" ht="8.4499999999999993" customHeight="1" x14ac:dyDescent="0.15">
      <c r="E45" s="74"/>
      <c r="H45" s="333"/>
      <c r="I45" s="333"/>
      <c r="J45" s="333"/>
      <c r="K45" s="333"/>
      <c r="L45" s="333"/>
      <c r="M45" s="271"/>
      <c r="N45" s="271"/>
      <c r="O45" s="271"/>
      <c r="P45" s="271"/>
      <c r="R45" s="90"/>
      <c r="S45" s="142"/>
      <c r="T45" s="352" t="s">
        <v>541</v>
      </c>
      <c r="U45" s="353"/>
      <c r="V45" s="353"/>
      <c r="W45" s="353"/>
      <c r="X45" s="353"/>
      <c r="Y45" s="302"/>
      <c r="Z45" s="296">
        <f>AL45+1</f>
        <v>5</v>
      </c>
      <c r="AA45" s="336">
        <f>AM45</f>
        <v>0</v>
      </c>
      <c r="AB45" s="298">
        <f>AN45</f>
        <v>0</v>
      </c>
      <c r="AC45" s="298">
        <f>AB45-AA45</f>
        <v>0</v>
      </c>
      <c r="AD45" s="298">
        <f>IF(AC45&gt;=0,AC45,AC45*-1)</f>
        <v>0</v>
      </c>
      <c r="AE45" s="142"/>
      <c r="AF45" s="352" t="s">
        <v>250</v>
      </c>
      <c r="AG45" s="353"/>
      <c r="AH45" s="353"/>
      <c r="AI45" s="353"/>
      <c r="AJ45" s="353"/>
      <c r="AK45" s="302"/>
      <c r="AL45" s="296">
        <v>4</v>
      </c>
      <c r="AM45" s="348">
        <v>0</v>
      </c>
      <c r="AN45" s="298">
        <v>0</v>
      </c>
      <c r="AO45" s="298">
        <f>AN45-AM45</f>
        <v>0</v>
      </c>
      <c r="AP45" s="298">
        <f>IF(AO45&gt;=0,AO45,AO45*-1)</f>
        <v>0</v>
      </c>
      <c r="AQ45" s="86"/>
      <c r="AR45" s="86"/>
      <c r="AS45" s="86"/>
      <c r="AT45" s="86"/>
      <c r="AU45" s="86"/>
      <c r="AV45" s="86"/>
      <c r="AW45" s="86"/>
      <c r="AX45" s="143"/>
      <c r="AY45" s="143"/>
      <c r="AZ45" s="143"/>
      <c r="BA45" s="143"/>
      <c r="BC45" s="156"/>
      <c r="BD45" s="156"/>
      <c r="BE45" s="156"/>
      <c r="BF45" s="156"/>
      <c r="BG45" s="156"/>
      <c r="BH45" s="156"/>
    </row>
    <row r="46" spans="5:64" ht="8.4499999999999993" customHeight="1" thickBot="1" x14ac:dyDescent="0.2">
      <c r="E46" s="74"/>
      <c r="R46" s="141"/>
      <c r="T46" s="354"/>
      <c r="U46" s="355"/>
      <c r="V46" s="355"/>
      <c r="W46" s="355"/>
      <c r="X46" s="355"/>
      <c r="Y46" s="303"/>
      <c r="Z46" s="297"/>
      <c r="AA46" s="337"/>
      <c r="AB46" s="299"/>
      <c r="AC46" s="299"/>
      <c r="AD46" s="299"/>
      <c r="AF46" s="354"/>
      <c r="AG46" s="355"/>
      <c r="AH46" s="355"/>
      <c r="AI46" s="355"/>
      <c r="AJ46" s="355"/>
      <c r="AK46" s="303"/>
      <c r="AL46" s="297"/>
      <c r="AM46" s="349"/>
      <c r="AN46" s="299"/>
      <c r="AO46" s="299"/>
      <c r="AP46" s="299"/>
      <c r="AQ46" s="86"/>
      <c r="AR46" s="86"/>
      <c r="AS46" s="86"/>
      <c r="AT46" s="86"/>
      <c r="AU46" s="86"/>
      <c r="AV46" s="86"/>
      <c r="AW46" s="86"/>
      <c r="AX46" s="143"/>
      <c r="AY46" s="143"/>
      <c r="AZ46" s="143"/>
      <c r="BA46" s="143"/>
      <c r="BC46" s="156"/>
      <c r="BD46" s="156"/>
      <c r="BE46" s="156"/>
      <c r="BF46" s="156"/>
      <c r="BG46" s="156"/>
      <c r="BH46" s="156"/>
    </row>
    <row r="47" spans="5:64" ht="8.4499999999999993" customHeight="1" thickBot="1" x14ac:dyDescent="0.2">
      <c r="E47" s="74"/>
      <c r="T47" s="139"/>
      <c r="U47" s="139"/>
      <c r="V47" s="139"/>
      <c r="W47" s="139"/>
      <c r="X47" s="139"/>
      <c r="Y47" s="140"/>
      <c r="Z47" s="140"/>
      <c r="AA47" s="140"/>
      <c r="AB47" s="140"/>
      <c r="AC47" s="140"/>
      <c r="AD47" s="140"/>
      <c r="AF47" s="139"/>
      <c r="AG47" s="139"/>
      <c r="AH47" s="139"/>
      <c r="AI47" s="139"/>
      <c r="AJ47" s="139"/>
      <c r="AK47" s="140"/>
      <c r="AL47" s="129"/>
      <c r="AM47" s="129"/>
      <c r="AN47" s="129"/>
      <c r="AO47" s="129"/>
      <c r="AP47" s="129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I47" s="91"/>
      <c r="BJ47" s="91"/>
      <c r="BK47" s="91"/>
      <c r="BL47" s="91"/>
    </row>
    <row r="48" spans="5:64" ht="8.4499999999999993" customHeight="1" x14ac:dyDescent="0.15">
      <c r="E48" s="92"/>
      <c r="F48" s="313" t="s">
        <v>140</v>
      </c>
      <c r="G48" s="300"/>
      <c r="H48" s="300"/>
      <c r="I48" s="300"/>
      <c r="J48" s="300"/>
      <c r="K48" s="302"/>
      <c r="L48" s="296">
        <f>Z48+Z54+Z57+I50+I52+Z62+Z66+Z51</f>
        <v>70</v>
      </c>
      <c r="M48" s="302">
        <f>SUM(AA48,AA51,AA54,AA57,AA62,AA66)</f>
        <v>54</v>
      </c>
      <c r="N48" s="298">
        <f>SUM(AB48,AB51,AB54,AB57,AB62,AB66)</f>
        <v>53</v>
      </c>
      <c r="O48" s="298">
        <f>N48-M48</f>
        <v>-1</v>
      </c>
      <c r="P48" s="298">
        <f>IF(O48&gt;=0,O48,O48*-1)</f>
        <v>1</v>
      </c>
      <c r="Q48" s="142"/>
      <c r="R48" s="142"/>
      <c r="S48" s="84"/>
      <c r="T48" s="313" t="s">
        <v>542</v>
      </c>
      <c r="U48" s="300"/>
      <c r="V48" s="300"/>
      <c r="W48" s="300"/>
      <c r="X48" s="300"/>
      <c r="Y48" s="302"/>
      <c r="Z48" s="296">
        <f>AL48+AW48</f>
        <v>4</v>
      </c>
      <c r="AA48" s="336">
        <f>AM48+AX48</f>
        <v>3</v>
      </c>
      <c r="AB48" s="298">
        <f>AN48+AY48</f>
        <v>3</v>
      </c>
      <c r="AC48" s="298">
        <f>AB48-AA48</f>
        <v>0</v>
      </c>
      <c r="AD48" s="298">
        <f>IF(AC48&gt;=0,AC48,AC48*-1)</f>
        <v>0</v>
      </c>
      <c r="AE48" s="84"/>
      <c r="AF48" s="313" t="s">
        <v>114</v>
      </c>
      <c r="AG48" s="300"/>
      <c r="AH48" s="300"/>
      <c r="AI48" s="300"/>
      <c r="AJ48" s="300"/>
      <c r="AK48" s="302"/>
      <c r="AL48" s="296">
        <v>2</v>
      </c>
      <c r="AM48" s="348">
        <v>0</v>
      </c>
      <c r="AN48" s="298">
        <v>0</v>
      </c>
      <c r="AO48" s="298">
        <f>AN48-AM48</f>
        <v>0</v>
      </c>
      <c r="AP48" s="298">
        <f>IF(AO48&gt;=0,AO48,AO48*-1)</f>
        <v>0</v>
      </c>
      <c r="AQ48" s="300" t="s">
        <v>235</v>
      </c>
      <c r="AR48" s="300"/>
      <c r="AS48" s="300"/>
      <c r="AT48" s="300"/>
      <c r="AU48" s="300"/>
      <c r="AV48" s="302"/>
      <c r="AW48" s="296">
        <v>2</v>
      </c>
      <c r="AX48" s="348">
        <v>3</v>
      </c>
      <c r="AY48" s="298">
        <v>3</v>
      </c>
      <c r="AZ48" s="298">
        <f>AY48-AX48</f>
        <v>0</v>
      </c>
      <c r="BA48" s="298">
        <f>IF(AZ48&gt;=0,AZ48,AZ48*-1)</f>
        <v>0</v>
      </c>
      <c r="BB48" s="356"/>
      <c r="BC48" s="306"/>
      <c r="BD48" s="306"/>
      <c r="BE48" s="306"/>
      <c r="BF48" s="307"/>
      <c r="BG48" s="346"/>
      <c r="BH48" s="346"/>
      <c r="BI48" s="128"/>
      <c r="BJ48" s="128"/>
      <c r="BK48" s="128"/>
    </row>
    <row r="49" spans="1:65" ht="8.4499999999999993" customHeight="1" thickBot="1" x14ac:dyDescent="0.2">
      <c r="E49" s="74"/>
      <c r="F49" s="314"/>
      <c r="G49" s="301"/>
      <c r="H49" s="301"/>
      <c r="I49" s="301"/>
      <c r="J49" s="301"/>
      <c r="K49" s="303"/>
      <c r="L49" s="297"/>
      <c r="M49" s="303"/>
      <c r="N49" s="299"/>
      <c r="O49" s="299"/>
      <c r="P49" s="299"/>
      <c r="R49" s="85"/>
      <c r="S49" s="141"/>
      <c r="T49" s="314"/>
      <c r="U49" s="301"/>
      <c r="V49" s="301"/>
      <c r="W49" s="301"/>
      <c r="X49" s="301"/>
      <c r="Y49" s="303"/>
      <c r="Z49" s="297"/>
      <c r="AA49" s="337"/>
      <c r="AB49" s="299"/>
      <c r="AC49" s="299"/>
      <c r="AD49" s="299"/>
      <c r="AF49" s="314"/>
      <c r="AG49" s="301"/>
      <c r="AH49" s="301"/>
      <c r="AI49" s="301"/>
      <c r="AJ49" s="301"/>
      <c r="AK49" s="303"/>
      <c r="AL49" s="297"/>
      <c r="AM49" s="349"/>
      <c r="AN49" s="299"/>
      <c r="AO49" s="299"/>
      <c r="AP49" s="299"/>
      <c r="AQ49" s="301"/>
      <c r="AR49" s="301"/>
      <c r="AS49" s="301"/>
      <c r="AT49" s="301"/>
      <c r="AU49" s="301"/>
      <c r="AV49" s="303"/>
      <c r="AW49" s="297"/>
      <c r="AX49" s="349"/>
      <c r="AY49" s="299"/>
      <c r="AZ49" s="299"/>
      <c r="BA49" s="299"/>
      <c r="BB49" s="356"/>
      <c r="BC49" s="306"/>
      <c r="BD49" s="306"/>
      <c r="BE49" s="306"/>
      <c r="BF49" s="307"/>
      <c r="BG49" s="347"/>
      <c r="BH49" s="346"/>
      <c r="BI49" s="129"/>
      <c r="BJ49" s="129"/>
      <c r="BK49" s="129"/>
    </row>
    <row r="50" spans="1:65" ht="8.4499999999999993" customHeight="1" thickBot="1" x14ac:dyDescent="0.2">
      <c r="E50" s="74"/>
      <c r="F50" s="300" t="s">
        <v>116</v>
      </c>
      <c r="G50" s="300"/>
      <c r="H50" s="300"/>
      <c r="I50" s="307">
        <v>1</v>
      </c>
      <c r="Q50" s="93"/>
      <c r="R50" s="74"/>
      <c r="T50" s="139"/>
      <c r="U50" s="139"/>
      <c r="V50" s="139"/>
      <c r="W50" s="139"/>
      <c r="X50" s="139"/>
      <c r="Y50" s="140"/>
      <c r="Z50" s="140"/>
      <c r="AA50" s="140"/>
      <c r="AB50" s="140"/>
      <c r="AC50" s="140"/>
      <c r="AD50" s="140"/>
      <c r="AF50" s="139"/>
      <c r="AG50" s="139"/>
      <c r="AH50" s="139"/>
      <c r="AI50" s="139"/>
      <c r="AJ50" s="139"/>
      <c r="AK50" s="140"/>
      <c r="AL50" s="164"/>
      <c r="AM50" s="164"/>
      <c r="AN50" s="164"/>
      <c r="AO50" s="164"/>
      <c r="AP50" s="164"/>
      <c r="AV50" s="164"/>
      <c r="AW50" s="164"/>
      <c r="AX50" s="164"/>
      <c r="AY50" s="164"/>
      <c r="AZ50" s="164"/>
      <c r="BA50" s="164"/>
      <c r="BF50" s="164"/>
      <c r="BG50" s="164"/>
      <c r="BH50" s="164"/>
      <c r="BI50" s="164"/>
      <c r="BJ50" s="164"/>
      <c r="BK50" s="164"/>
    </row>
    <row r="51" spans="1:65" ht="8.4499999999999993" customHeight="1" x14ac:dyDescent="0.15">
      <c r="E51" s="74"/>
      <c r="F51" s="306"/>
      <c r="G51" s="306"/>
      <c r="H51" s="306"/>
      <c r="I51" s="307"/>
      <c r="L51" s="165"/>
      <c r="M51" s="165"/>
      <c r="N51" s="165"/>
      <c r="O51" s="165"/>
      <c r="P51" s="165"/>
      <c r="Q51" s="93"/>
      <c r="R51" s="90"/>
      <c r="S51" s="84"/>
      <c r="T51" s="309" t="s">
        <v>543</v>
      </c>
      <c r="U51" s="310"/>
      <c r="V51" s="310"/>
      <c r="W51" s="310"/>
      <c r="X51" s="310"/>
      <c r="Y51" s="302"/>
      <c r="Z51" s="296">
        <f>AL51+AW51+BG51+1</f>
        <v>10</v>
      </c>
      <c r="AA51" s="336">
        <f>AM51+AX51+BH51</f>
        <v>8</v>
      </c>
      <c r="AB51" s="298">
        <f>AN51+AY51+BI51</f>
        <v>7</v>
      </c>
      <c r="AC51" s="298">
        <f>AB51-AA51</f>
        <v>-1</v>
      </c>
      <c r="AD51" s="298">
        <f>IF(AC51&gt;=0,AC51,AC51*-1)</f>
        <v>1</v>
      </c>
      <c r="AE51" s="142"/>
      <c r="AF51" s="313" t="s">
        <v>134</v>
      </c>
      <c r="AG51" s="300"/>
      <c r="AH51" s="300"/>
      <c r="AI51" s="300"/>
      <c r="AJ51" s="300"/>
      <c r="AK51" s="302"/>
      <c r="AL51" s="296">
        <v>5</v>
      </c>
      <c r="AM51" s="348">
        <v>1</v>
      </c>
      <c r="AN51" s="298">
        <v>1</v>
      </c>
      <c r="AO51" s="298">
        <f>AN51-AM51</f>
        <v>0</v>
      </c>
      <c r="AP51" s="298">
        <f>IF(AO51&gt;=0,AO51,AO51*-1)</f>
        <v>0</v>
      </c>
      <c r="AQ51" s="310" t="s">
        <v>544</v>
      </c>
      <c r="AR51" s="310"/>
      <c r="AS51" s="310"/>
      <c r="AT51" s="310"/>
      <c r="AU51" s="310"/>
      <c r="AV51" s="302"/>
      <c r="AW51" s="296">
        <v>2</v>
      </c>
      <c r="AX51" s="348">
        <v>2</v>
      </c>
      <c r="AY51" s="298">
        <v>2</v>
      </c>
      <c r="AZ51" s="298">
        <f>AY51-AX51</f>
        <v>0</v>
      </c>
      <c r="BA51" s="298">
        <f>IF(AZ51&gt;=0,AZ51,AZ51*-1)</f>
        <v>0</v>
      </c>
      <c r="BB51" s="310" t="s">
        <v>545</v>
      </c>
      <c r="BC51" s="310"/>
      <c r="BD51" s="310"/>
      <c r="BE51" s="310"/>
      <c r="BF51" s="302"/>
      <c r="BG51" s="296">
        <v>2</v>
      </c>
      <c r="BH51" s="348">
        <v>5</v>
      </c>
      <c r="BI51" s="298">
        <v>4</v>
      </c>
      <c r="BJ51" s="298">
        <f>BI51-BH51</f>
        <v>-1</v>
      </c>
      <c r="BK51" s="298">
        <f>IF(BJ51&gt;=0,BJ51,BJ51*-1)</f>
        <v>1</v>
      </c>
      <c r="BL51" s="270"/>
      <c r="BM51" s="270"/>
    </row>
    <row r="52" spans="1:65" ht="8.4499999999999993" customHeight="1" thickBot="1" x14ac:dyDescent="0.2">
      <c r="E52" s="74"/>
      <c r="F52" s="306" t="s">
        <v>117</v>
      </c>
      <c r="G52" s="306"/>
      <c r="H52" s="306"/>
      <c r="I52" s="307">
        <v>1</v>
      </c>
      <c r="L52" s="165"/>
      <c r="M52" s="165"/>
      <c r="N52" s="165"/>
      <c r="O52" s="165"/>
      <c r="P52" s="165"/>
      <c r="Q52" s="93"/>
      <c r="R52" s="74"/>
      <c r="T52" s="311"/>
      <c r="U52" s="312"/>
      <c r="V52" s="312"/>
      <c r="W52" s="312"/>
      <c r="X52" s="312"/>
      <c r="Y52" s="303"/>
      <c r="Z52" s="297"/>
      <c r="AA52" s="337"/>
      <c r="AB52" s="299"/>
      <c r="AC52" s="299"/>
      <c r="AD52" s="299"/>
      <c r="AF52" s="314"/>
      <c r="AG52" s="301"/>
      <c r="AH52" s="301"/>
      <c r="AI52" s="301"/>
      <c r="AJ52" s="301"/>
      <c r="AK52" s="303"/>
      <c r="AL52" s="297"/>
      <c r="AM52" s="349"/>
      <c r="AN52" s="299"/>
      <c r="AO52" s="299"/>
      <c r="AP52" s="299"/>
      <c r="AQ52" s="312"/>
      <c r="AR52" s="312"/>
      <c r="AS52" s="312"/>
      <c r="AT52" s="312"/>
      <c r="AU52" s="312"/>
      <c r="AV52" s="303"/>
      <c r="AW52" s="297"/>
      <c r="AX52" s="349"/>
      <c r="AY52" s="299"/>
      <c r="AZ52" s="299"/>
      <c r="BA52" s="299"/>
      <c r="BB52" s="312"/>
      <c r="BC52" s="312"/>
      <c r="BD52" s="312"/>
      <c r="BE52" s="312"/>
      <c r="BF52" s="303"/>
      <c r="BG52" s="297"/>
      <c r="BH52" s="349"/>
      <c r="BI52" s="299"/>
      <c r="BJ52" s="299"/>
      <c r="BK52" s="299"/>
      <c r="BL52" s="270"/>
      <c r="BM52" s="270"/>
    </row>
    <row r="53" spans="1:65" ht="8.4499999999999993" customHeight="1" thickBot="1" x14ac:dyDescent="0.2">
      <c r="E53" s="74"/>
      <c r="F53" s="306"/>
      <c r="G53" s="306"/>
      <c r="H53" s="306"/>
      <c r="I53" s="307"/>
      <c r="R53" s="74"/>
      <c r="BC53" s="269"/>
      <c r="BD53" s="269"/>
      <c r="BE53" s="229"/>
      <c r="BF53" s="229"/>
      <c r="BG53" s="229"/>
      <c r="BH53" s="229"/>
    </row>
    <row r="54" spans="1:65" ht="8.4499999999999993" customHeight="1" x14ac:dyDescent="0.15">
      <c r="E54" s="74"/>
      <c r="F54" s="330" t="s">
        <v>681</v>
      </c>
      <c r="G54" s="330"/>
      <c r="H54" s="330"/>
      <c r="I54" s="330"/>
      <c r="J54" s="330"/>
      <c r="K54" s="330"/>
      <c r="R54" s="90"/>
      <c r="S54" s="84"/>
      <c r="T54" s="313" t="s">
        <v>141</v>
      </c>
      <c r="U54" s="300"/>
      <c r="V54" s="300"/>
      <c r="W54" s="300"/>
      <c r="X54" s="300"/>
      <c r="Y54" s="302"/>
      <c r="Z54" s="296">
        <f>AL54+AW54+1</f>
        <v>8</v>
      </c>
      <c r="AA54" s="336">
        <f>AM54+AX54</f>
        <v>7</v>
      </c>
      <c r="AB54" s="298">
        <f>AN54+AY54</f>
        <v>7</v>
      </c>
      <c r="AC54" s="298">
        <f>AB54-AA54</f>
        <v>0</v>
      </c>
      <c r="AD54" s="298">
        <f>IF(AC54&gt;=0,AC54,AC54*-1)</f>
        <v>0</v>
      </c>
      <c r="AE54" s="84"/>
      <c r="AF54" s="313" t="s">
        <v>142</v>
      </c>
      <c r="AG54" s="300"/>
      <c r="AH54" s="300"/>
      <c r="AI54" s="300"/>
      <c r="AJ54" s="300"/>
      <c r="AK54" s="302"/>
      <c r="AL54" s="296">
        <v>3</v>
      </c>
      <c r="AM54" s="348">
        <v>5</v>
      </c>
      <c r="AN54" s="298">
        <v>5</v>
      </c>
      <c r="AO54" s="298">
        <f>AN54-AM54</f>
        <v>0</v>
      </c>
      <c r="AP54" s="298">
        <f>IF(AO54&gt;=0,AO54,AO54*-1)</f>
        <v>0</v>
      </c>
      <c r="AQ54" s="300" t="s">
        <v>143</v>
      </c>
      <c r="AR54" s="300"/>
      <c r="AS54" s="300"/>
      <c r="AT54" s="300"/>
      <c r="AU54" s="300"/>
      <c r="AV54" s="302"/>
      <c r="AW54" s="296">
        <v>4</v>
      </c>
      <c r="AX54" s="348">
        <v>2</v>
      </c>
      <c r="AY54" s="298">
        <v>2</v>
      </c>
      <c r="AZ54" s="298">
        <f>AY54-AX54</f>
        <v>0</v>
      </c>
      <c r="BA54" s="298">
        <f>IF(AZ54&gt;=0,AZ54,AZ54*-1)</f>
        <v>0</v>
      </c>
      <c r="BC54" s="229"/>
      <c r="BD54" s="229"/>
      <c r="BE54" s="229"/>
      <c r="BF54" s="229"/>
      <c r="BG54" s="229"/>
      <c r="BH54" s="229"/>
    </row>
    <row r="55" spans="1:65" ht="8.4499999999999993" customHeight="1" thickBot="1" x14ac:dyDescent="0.2">
      <c r="E55" s="74"/>
      <c r="F55" s="330"/>
      <c r="G55" s="330"/>
      <c r="H55" s="330"/>
      <c r="I55" s="330"/>
      <c r="J55" s="330"/>
      <c r="K55" s="330"/>
      <c r="R55" s="74"/>
      <c r="T55" s="314"/>
      <c r="U55" s="301"/>
      <c r="V55" s="301"/>
      <c r="W55" s="301"/>
      <c r="X55" s="301"/>
      <c r="Y55" s="303"/>
      <c r="Z55" s="297"/>
      <c r="AA55" s="337"/>
      <c r="AB55" s="299"/>
      <c r="AC55" s="299"/>
      <c r="AD55" s="299"/>
      <c r="AF55" s="314"/>
      <c r="AG55" s="301"/>
      <c r="AH55" s="301"/>
      <c r="AI55" s="301"/>
      <c r="AJ55" s="301"/>
      <c r="AK55" s="303"/>
      <c r="AL55" s="297"/>
      <c r="AM55" s="349"/>
      <c r="AN55" s="299"/>
      <c r="AO55" s="299"/>
      <c r="AP55" s="299"/>
      <c r="AQ55" s="301"/>
      <c r="AR55" s="301"/>
      <c r="AS55" s="301"/>
      <c r="AT55" s="301"/>
      <c r="AU55" s="301"/>
      <c r="AV55" s="303"/>
      <c r="AW55" s="297"/>
      <c r="AX55" s="349"/>
      <c r="AY55" s="299"/>
      <c r="AZ55" s="299"/>
      <c r="BA55" s="299"/>
    </row>
    <row r="56" spans="1:65" ht="8.25" customHeight="1" thickBot="1" x14ac:dyDescent="0.2">
      <c r="E56" s="74"/>
      <c r="I56" s="175"/>
      <c r="R56" s="74"/>
    </row>
    <row r="57" spans="1:65" ht="8.4499999999999993" customHeight="1" x14ac:dyDescent="0.15">
      <c r="E57" s="74"/>
      <c r="F57" s="184"/>
      <c r="G57" s="184"/>
      <c r="H57" s="184"/>
      <c r="I57" s="184"/>
      <c r="J57" s="184"/>
      <c r="K57" s="184"/>
      <c r="L57" s="165"/>
      <c r="M57" s="165"/>
      <c r="N57" s="165"/>
      <c r="O57" s="165"/>
      <c r="P57" s="165"/>
      <c r="R57" s="90"/>
      <c r="S57" s="84"/>
      <c r="T57" s="313" t="s">
        <v>144</v>
      </c>
      <c r="U57" s="300"/>
      <c r="V57" s="300"/>
      <c r="W57" s="300"/>
      <c r="X57" s="300"/>
      <c r="Y57" s="302"/>
      <c r="Z57" s="296">
        <f>AL57+AW57+BG57+AL59+1</f>
        <v>25</v>
      </c>
      <c r="AA57" s="336">
        <f>AM57+AX57+BH57+AM59</f>
        <v>31</v>
      </c>
      <c r="AB57" s="298">
        <f>AN57+AY57+BI57+AN59</f>
        <v>31</v>
      </c>
      <c r="AC57" s="298">
        <f>AB57-AA57</f>
        <v>0</v>
      </c>
      <c r="AD57" s="298">
        <f>IF(AC57&gt;=0,AC57,AC57*-1)</f>
        <v>0</v>
      </c>
      <c r="AE57" s="84"/>
      <c r="AF57" s="313" t="s">
        <v>145</v>
      </c>
      <c r="AG57" s="300"/>
      <c r="AH57" s="300"/>
      <c r="AI57" s="300"/>
      <c r="AJ57" s="300"/>
      <c r="AK57" s="302"/>
      <c r="AL57" s="296">
        <v>5</v>
      </c>
      <c r="AM57" s="348">
        <v>4</v>
      </c>
      <c r="AN57" s="298">
        <v>4</v>
      </c>
      <c r="AO57" s="298">
        <f>AN57-AM57</f>
        <v>0</v>
      </c>
      <c r="AP57" s="298">
        <f>IF(AO57&gt;=0,AO57,AO57*-1)</f>
        <v>0</v>
      </c>
      <c r="AQ57" s="300" t="s">
        <v>146</v>
      </c>
      <c r="AR57" s="300"/>
      <c r="AS57" s="300"/>
      <c r="AT57" s="300"/>
      <c r="AU57" s="300"/>
      <c r="AV57" s="302"/>
      <c r="AW57" s="296">
        <v>6</v>
      </c>
      <c r="AX57" s="348">
        <v>4</v>
      </c>
      <c r="AY57" s="298">
        <v>4</v>
      </c>
      <c r="AZ57" s="298">
        <f>AY57-AX57</f>
        <v>0</v>
      </c>
      <c r="BA57" s="298">
        <f>IF(AZ57&gt;=0,AZ57,AZ57*-1)</f>
        <v>0</v>
      </c>
      <c r="BB57" s="313" t="s">
        <v>147</v>
      </c>
      <c r="BC57" s="300"/>
      <c r="BD57" s="300"/>
      <c r="BE57" s="300"/>
      <c r="BF57" s="302"/>
      <c r="BG57" s="296">
        <v>9</v>
      </c>
      <c r="BH57" s="348">
        <v>18</v>
      </c>
      <c r="BI57" s="298">
        <v>18</v>
      </c>
      <c r="BJ57" s="298">
        <f>BI57-BH57</f>
        <v>0</v>
      </c>
      <c r="BK57" s="298">
        <f>IF(BJ57&gt;=0,BJ57,BJ57*-1)</f>
        <v>0</v>
      </c>
    </row>
    <row r="58" spans="1:65" ht="8.4499999999999993" customHeight="1" thickBot="1" x14ac:dyDescent="0.2">
      <c r="E58" s="74"/>
      <c r="F58" s="184"/>
      <c r="G58" s="184"/>
      <c r="H58" s="184"/>
      <c r="I58" s="184"/>
      <c r="J58" s="184"/>
      <c r="K58" s="184"/>
      <c r="L58" s="165"/>
      <c r="M58" s="165"/>
      <c r="N58" s="165"/>
      <c r="O58" s="165"/>
      <c r="P58" s="165"/>
      <c r="R58" s="74"/>
      <c r="T58" s="314"/>
      <c r="U58" s="301"/>
      <c r="V58" s="301"/>
      <c r="W58" s="301"/>
      <c r="X58" s="301"/>
      <c r="Y58" s="303"/>
      <c r="Z58" s="297"/>
      <c r="AA58" s="337"/>
      <c r="AB58" s="299"/>
      <c r="AC58" s="299"/>
      <c r="AD58" s="299"/>
      <c r="AF58" s="314"/>
      <c r="AG58" s="301"/>
      <c r="AH58" s="301"/>
      <c r="AI58" s="301"/>
      <c r="AJ58" s="301"/>
      <c r="AK58" s="303"/>
      <c r="AL58" s="297"/>
      <c r="AM58" s="349"/>
      <c r="AN58" s="299"/>
      <c r="AO58" s="299"/>
      <c r="AP58" s="299"/>
      <c r="AQ58" s="301"/>
      <c r="AR58" s="301"/>
      <c r="AS58" s="301"/>
      <c r="AT58" s="301"/>
      <c r="AU58" s="301"/>
      <c r="AV58" s="303"/>
      <c r="AW58" s="297"/>
      <c r="AX58" s="349"/>
      <c r="AY58" s="299"/>
      <c r="AZ58" s="299"/>
      <c r="BA58" s="299"/>
      <c r="BB58" s="314"/>
      <c r="BC58" s="301"/>
      <c r="BD58" s="301"/>
      <c r="BE58" s="301"/>
      <c r="BF58" s="303"/>
      <c r="BG58" s="297"/>
      <c r="BH58" s="349"/>
      <c r="BI58" s="299"/>
      <c r="BJ58" s="299"/>
      <c r="BK58" s="299"/>
    </row>
    <row r="59" spans="1:65" ht="8.4499999999999993" customHeight="1" x14ac:dyDescent="0.15">
      <c r="E59" s="74"/>
      <c r="F59" s="139"/>
      <c r="G59" s="139"/>
      <c r="H59" s="139"/>
      <c r="I59" s="140"/>
      <c r="R59" s="74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58"/>
      <c r="AF59" s="313" t="s">
        <v>148</v>
      </c>
      <c r="AG59" s="300"/>
      <c r="AH59" s="300"/>
      <c r="AI59" s="300"/>
      <c r="AJ59" s="300"/>
      <c r="AK59" s="302"/>
      <c r="AL59" s="296">
        <v>4</v>
      </c>
      <c r="AM59" s="357">
        <v>5</v>
      </c>
      <c r="AN59" s="298">
        <v>5</v>
      </c>
      <c r="AO59" s="298">
        <f>AN59-AM59</f>
        <v>0</v>
      </c>
      <c r="AP59" s="298">
        <f>IF(AO59&gt;=0,AO59,AO59*-1)</f>
        <v>0</v>
      </c>
      <c r="AV59" s="139"/>
      <c r="AW59" s="139"/>
      <c r="AX59" s="139"/>
      <c r="AY59" s="139"/>
      <c r="AZ59" s="139"/>
      <c r="BA59" s="139"/>
      <c r="BB59" s="139"/>
      <c r="BL59" s="139"/>
      <c r="BM59" s="139"/>
    </row>
    <row r="60" spans="1:65" ht="8.4499999999999993" customHeight="1" thickBot="1" x14ac:dyDescent="0.2">
      <c r="A60" s="359" t="s">
        <v>149</v>
      </c>
      <c r="B60" s="360"/>
      <c r="C60" s="139"/>
      <c r="E60" s="74"/>
      <c r="G60" s="307"/>
      <c r="H60" s="365"/>
      <c r="I60" s="365"/>
      <c r="J60" s="268"/>
      <c r="K60" s="268"/>
      <c r="R60" s="74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58"/>
      <c r="AF60" s="314"/>
      <c r="AG60" s="301"/>
      <c r="AH60" s="301"/>
      <c r="AI60" s="301"/>
      <c r="AJ60" s="301"/>
      <c r="AK60" s="303"/>
      <c r="AL60" s="297"/>
      <c r="AM60" s="358"/>
      <c r="AN60" s="299"/>
      <c r="AO60" s="299"/>
      <c r="AP60" s="299"/>
      <c r="AV60" s="139"/>
      <c r="AW60" s="139"/>
      <c r="AX60" s="139"/>
      <c r="AY60" s="139"/>
      <c r="AZ60" s="139"/>
      <c r="BA60" s="139"/>
      <c r="BB60" s="139"/>
      <c r="BL60" s="139"/>
      <c r="BM60" s="139"/>
    </row>
    <row r="61" spans="1:65" ht="8.4499999999999993" customHeight="1" thickBot="1" x14ac:dyDescent="0.2">
      <c r="A61" s="361"/>
      <c r="B61" s="362"/>
      <c r="E61" s="74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R61" s="74"/>
      <c r="T61" s="165"/>
      <c r="U61" s="165"/>
      <c r="V61" s="165"/>
      <c r="W61" s="165"/>
      <c r="X61" s="165"/>
      <c r="Y61" s="140"/>
      <c r="Z61" s="140"/>
      <c r="AA61" s="140"/>
      <c r="AB61" s="140"/>
      <c r="AC61" s="140"/>
      <c r="AD61" s="140"/>
      <c r="AF61" s="165"/>
      <c r="AG61" s="165"/>
      <c r="AH61" s="165"/>
      <c r="AI61" s="165"/>
      <c r="AJ61" s="165"/>
      <c r="AK61" s="140"/>
      <c r="AL61" s="129"/>
      <c r="AM61" s="129"/>
      <c r="AN61" s="129"/>
      <c r="AO61" s="129"/>
      <c r="AP61" s="129"/>
      <c r="AQ61" s="139"/>
      <c r="AR61" s="139"/>
      <c r="AS61" s="139"/>
      <c r="AT61" s="139"/>
      <c r="AU61" s="139"/>
      <c r="AV61" s="140"/>
      <c r="AW61" s="129"/>
      <c r="AX61" s="129"/>
      <c r="AY61" s="129"/>
      <c r="AZ61" s="129"/>
      <c r="BA61" s="129"/>
      <c r="BB61" s="139"/>
      <c r="BC61" s="201"/>
      <c r="BD61" s="201"/>
      <c r="BE61" s="201"/>
      <c r="BF61" s="201"/>
      <c r="BG61" s="201"/>
      <c r="BH61" s="201"/>
      <c r="BI61" s="201"/>
      <c r="BJ61" s="201"/>
      <c r="BK61" s="201"/>
      <c r="BL61" s="139"/>
    </row>
    <row r="62" spans="1:65" ht="8.4499999999999993" customHeight="1" x14ac:dyDescent="0.15">
      <c r="A62" s="361"/>
      <c r="B62" s="362"/>
      <c r="C62" s="267"/>
      <c r="D62" s="313" t="s">
        <v>150</v>
      </c>
      <c r="E62" s="300"/>
      <c r="F62" s="366"/>
      <c r="G62" s="368">
        <f>L4+L28+L48+L71+L100+L116+L141+L150+L82</f>
        <v>502</v>
      </c>
      <c r="H62" s="369"/>
      <c r="I62" s="370"/>
      <c r="J62" s="373"/>
      <c r="K62" s="373"/>
      <c r="L62" s="374"/>
      <c r="M62" s="231"/>
      <c r="N62" s="231"/>
      <c r="O62" s="231"/>
      <c r="P62" s="231"/>
      <c r="R62" s="90"/>
      <c r="T62" s="313" t="s">
        <v>244</v>
      </c>
      <c r="U62" s="300"/>
      <c r="V62" s="300"/>
      <c r="W62" s="300"/>
      <c r="X62" s="300"/>
      <c r="Y62" s="302"/>
      <c r="Z62" s="296">
        <f>+AL62+AW62+BG62+1+1</f>
        <v>12</v>
      </c>
      <c r="AA62" s="334">
        <f>AM62+AX62+BH62</f>
        <v>2</v>
      </c>
      <c r="AB62" s="298">
        <f>AN62+AY62+BI62</f>
        <v>2</v>
      </c>
      <c r="AC62" s="298">
        <f>AB62-AA62</f>
        <v>0</v>
      </c>
      <c r="AD62" s="298">
        <f>IF(AC62&gt;=0,AC62,AC62*-1)</f>
        <v>0</v>
      </c>
      <c r="AE62" s="142"/>
      <c r="AF62" s="352" t="s">
        <v>258</v>
      </c>
      <c r="AG62" s="353"/>
      <c r="AH62" s="353"/>
      <c r="AI62" s="353"/>
      <c r="AJ62" s="353"/>
      <c r="AK62" s="302"/>
      <c r="AL62" s="296">
        <v>4</v>
      </c>
      <c r="AM62" s="348">
        <v>1</v>
      </c>
      <c r="AN62" s="298">
        <v>1</v>
      </c>
      <c r="AO62" s="323">
        <f>AN62-AM62</f>
        <v>0</v>
      </c>
      <c r="AP62" s="298">
        <f>IF(AO62&gt;=0,AO62,AO62*-1)</f>
        <v>0</v>
      </c>
      <c r="AQ62" s="310" t="s">
        <v>546</v>
      </c>
      <c r="AR62" s="310"/>
      <c r="AS62" s="310"/>
      <c r="AT62" s="310"/>
      <c r="AU62" s="310"/>
      <c r="AV62" s="302"/>
      <c r="AW62" s="296">
        <v>3</v>
      </c>
      <c r="AX62" s="348">
        <v>0</v>
      </c>
      <c r="AY62" s="298">
        <v>0</v>
      </c>
      <c r="AZ62" s="323">
        <f>AY62-AX62</f>
        <v>0</v>
      </c>
      <c r="BA62" s="298">
        <f>IF(AZ62&gt;=0,AZ62,AZ62*-1)</f>
        <v>0</v>
      </c>
      <c r="BB62" s="310" t="s">
        <v>547</v>
      </c>
      <c r="BC62" s="310"/>
      <c r="BD62" s="310"/>
      <c r="BE62" s="310"/>
      <c r="BF62" s="302"/>
      <c r="BG62" s="296">
        <v>3</v>
      </c>
      <c r="BH62" s="348">
        <v>1</v>
      </c>
      <c r="BI62" s="298">
        <v>1</v>
      </c>
      <c r="BJ62" s="323">
        <f>BI62-BH62</f>
        <v>0</v>
      </c>
      <c r="BK62" s="298">
        <f>IF(BJ62&gt;=0,BJ62,BJ62*-1)</f>
        <v>0</v>
      </c>
      <c r="BL62" s="139"/>
      <c r="BM62" s="139"/>
    </row>
    <row r="63" spans="1:65" ht="8.4499999999999993" customHeight="1" thickBot="1" x14ac:dyDescent="0.2">
      <c r="A63" s="363"/>
      <c r="B63" s="364"/>
      <c r="C63" s="131"/>
      <c r="D63" s="314"/>
      <c r="E63" s="301"/>
      <c r="F63" s="367"/>
      <c r="G63" s="371"/>
      <c r="H63" s="371"/>
      <c r="I63" s="372"/>
      <c r="J63" s="373"/>
      <c r="K63" s="373"/>
      <c r="L63" s="375"/>
      <c r="M63" s="231"/>
      <c r="N63" s="231"/>
      <c r="O63" s="231"/>
      <c r="P63" s="231"/>
      <c r="R63" s="74"/>
      <c r="S63" s="88"/>
      <c r="T63" s="314"/>
      <c r="U63" s="301"/>
      <c r="V63" s="301"/>
      <c r="W63" s="301"/>
      <c r="X63" s="301"/>
      <c r="Y63" s="303"/>
      <c r="Z63" s="297"/>
      <c r="AA63" s="335"/>
      <c r="AB63" s="299"/>
      <c r="AC63" s="299"/>
      <c r="AD63" s="299"/>
      <c r="AF63" s="354"/>
      <c r="AG63" s="355"/>
      <c r="AH63" s="355"/>
      <c r="AI63" s="355"/>
      <c r="AJ63" s="355"/>
      <c r="AK63" s="303"/>
      <c r="AL63" s="297"/>
      <c r="AM63" s="349"/>
      <c r="AN63" s="299"/>
      <c r="AO63" s="324"/>
      <c r="AP63" s="299"/>
      <c r="AQ63" s="312"/>
      <c r="AR63" s="312"/>
      <c r="AS63" s="312"/>
      <c r="AT63" s="312"/>
      <c r="AU63" s="312"/>
      <c r="AV63" s="303"/>
      <c r="AW63" s="297"/>
      <c r="AX63" s="349"/>
      <c r="AY63" s="299"/>
      <c r="AZ63" s="324"/>
      <c r="BA63" s="299"/>
      <c r="BB63" s="312"/>
      <c r="BC63" s="312"/>
      <c r="BD63" s="312"/>
      <c r="BE63" s="312"/>
      <c r="BF63" s="303"/>
      <c r="BG63" s="297"/>
      <c r="BH63" s="349"/>
      <c r="BI63" s="299"/>
      <c r="BJ63" s="324"/>
      <c r="BK63" s="299"/>
      <c r="BL63" s="139"/>
      <c r="BM63" s="139"/>
    </row>
    <row r="64" spans="1:65" ht="8.4499999999999993" customHeight="1" x14ac:dyDescent="0.15">
      <c r="A64" s="139"/>
      <c r="B64" s="137"/>
      <c r="C64" s="139"/>
      <c r="D64" s="131"/>
      <c r="E64" s="139"/>
      <c r="F64" s="139"/>
      <c r="G64" s="193"/>
      <c r="H64" s="193"/>
      <c r="I64" s="193"/>
      <c r="J64" s="266"/>
      <c r="K64" s="266"/>
      <c r="L64" s="231"/>
      <c r="M64" s="231"/>
      <c r="N64" s="231"/>
      <c r="O64" s="231"/>
      <c r="P64" s="231"/>
      <c r="R64" s="74"/>
      <c r="T64" s="376" t="s">
        <v>680</v>
      </c>
      <c r="U64" s="376"/>
      <c r="V64" s="376"/>
      <c r="W64" s="376"/>
      <c r="X64" s="376"/>
      <c r="Y64" s="376"/>
      <c r="Z64" s="376"/>
      <c r="AA64" s="376"/>
      <c r="AB64" s="376"/>
      <c r="AC64" s="200"/>
      <c r="AD64" s="200"/>
      <c r="AF64" s="165"/>
      <c r="AG64" s="165"/>
      <c r="AH64" s="165"/>
      <c r="AI64" s="165"/>
      <c r="AJ64" s="165"/>
      <c r="AK64" s="140"/>
      <c r="AL64" s="129"/>
      <c r="AM64" s="129"/>
      <c r="AN64" s="128"/>
      <c r="AO64" s="128"/>
      <c r="AP64" s="128"/>
      <c r="AQ64" s="165"/>
      <c r="AR64" s="165"/>
      <c r="AS64" s="165"/>
      <c r="AT64" s="165"/>
      <c r="AU64" s="165"/>
      <c r="AV64" s="140"/>
      <c r="AW64" s="129"/>
      <c r="AX64" s="129"/>
      <c r="AY64" s="128"/>
      <c r="AZ64" s="128"/>
      <c r="BA64" s="128"/>
      <c r="BB64" s="165"/>
      <c r="BC64" s="165"/>
      <c r="BD64" s="165"/>
      <c r="BE64" s="165"/>
      <c r="BF64" s="140"/>
      <c r="BG64" s="129"/>
      <c r="BH64" s="128"/>
      <c r="BI64" s="201"/>
      <c r="BJ64" s="201"/>
      <c r="BK64" s="201"/>
      <c r="BL64" s="139"/>
      <c r="BM64" s="139"/>
    </row>
    <row r="65" spans="1:65" ht="8.4499999999999993" customHeight="1" thickBot="1" x14ac:dyDescent="0.2">
      <c r="A65" s="139"/>
      <c r="B65" s="95"/>
      <c r="C65" s="139"/>
      <c r="D65" s="94"/>
      <c r="E65" s="139"/>
      <c r="F65" s="139"/>
      <c r="G65" s="193"/>
      <c r="H65" s="193"/>
      <c r="I65" s="193"/>
      <c r="L65" s="231"/>
      <c r="M65" s="231"/>
      <c r="N65" s="231"/>
      <c r="O65" s="231"/>
      <c r="P65" s="231"/>
      <c r="R65" s="74"/>
      <c r="T65" s="376"/>
      <c r="U65" s="376"/>
      <c r="V65" s="376"/>
      <c r="W65" s="376"/>
      <c r="X65" s="376"/>
      <c r="Y65" s="376"/>
      <c r="Z65" s="376"/>
      <c r="AA65" s="376"/>
      <c r="AB65" s="376"/>
      <c r="AC65" s="200"/>
      <c r="AD65" s="200"/>
      <c r="AE65" s="246"/>
      <c r="AF65" s="206"/>
      <c r="AG65" s="165"/>
      <c r="AH65" s="165"/>
      <c r="AI65" s="165"/>
      <c r="AJ65" s="165"/>
      <c r="AK65" s="140"/>
      <c r="AL65" s="129"/>
      <c r="AM65" s="129"/>
      <c r="AN65" s="129"/>
      <c r="AO65" s="129"/>
      <c r="AP65" s="129"/>
      <c r="AQ65" s="165"/>
      <c r="AR65" s="165"/>
      <c r="AS65" s="165"/>
      <c r="AT65" s="165"/>
      <c r="AU65" s="165"/>
      <c r="AV65" s="140"/>
      <c r="AW65" s="129"/>
      <c r="AX65" s="129"/>
      <c r="AY65" s="265"/>
      <c r="AZ65" s="129"/>
      <c r="BA65" s="129"/>
      <c r="BB65" s="139"/>
      <c r="BC65" s="201"/>
      <c r="BD65" s="201"/>
      <c r="BE65" s="201"/>
      <c r="BF65" s="201"/>
      <c r="BG65" s="201"/>
      <c r="BH65" s="201"/>
      <c r="BI65" s="201"/>
      <c r="BJ65" s="201"/>
      <c r="BK65" s="201"/>
      <c r="BL65" s="139"/>
      <c r="BM65" s="139"/>
    </row>
    <row r="66" spans="1:65" ht="11.25" customHeight="1" x14ac:dyDescent="0.15">
      <c r="B66" s="74"/>
      <c r="E66" s="74"/>
      <c r="G66" s="231"/>
      <c r="H66" s="231"/>
      <c r="I66" s="231"/>
      <c r="J66" s="231"/>
      <c r="K66" s="231"/>
      <c r="L66" s="231"/>
      <c r="M66" s="231"/>
      <c r="N66" s="231"/>
      <c r="O66" s="231"/>
      <c r="P66" s="231"/>
      <c r="R66" s="90"/>
      <c r="T66" s="309" t="s">
        <v>548</v>
      </c>
      <c r="U66" s="310"/>
      <c r="V66" s="310"/>
      <c r="W66" s="310"/>
      <c r="X66" s="310"/>
      <c r="Y66" s="302"/>
      <c r="Z66" s="296">
        <f>AL66+AW66+BG66+1</f>
        <v>9</v>
      </c>
      <c r="AA66" s="334">
        <f>AM66+AX66</f>
        <v>3</v>
      </c>
      <c r="AB66" s="298">
        <f>AN66+AY66</f>
        <v>3</v>
      </c>
      <c r="AC66" s="298">
        <f>AB66-AA66</f>
        <v>0</v>
      </c>
      <c r="AD66" s="298">
        <f>IF(AC66&gt;=0,AC66,AC66*-1)</f>
        <v>0</v>
      </c>
      <c r="AE66" s="84"/>
      <c r="AF66" s="309" t="s">
        <v>549</v>
      </c>
      <c r="AG66" s="310"/>
      <c r="AH66" s="310"/>
      <c r="AI66" s="310"/>
      <c r="AJ66" s="310"/>
      <c r="AK66" s="302"/>
      <c r="AL66" s="296">
        <v>3</v>
      </c>
      <c r="AM66" s="348">
        <v>1</v>
      </c>
      <c r="AN66" s="298">
        <v>1</v>
      </c>
      <c r="AO66" s="298">
        <f>AN66-AM66</f>
        <v>0</v>
      </c>
      <c r="AP66" s="298">
        <f>IF(AO66&gt;=0,AO66,AO66*-1)</f>
        <v>0</v>
      </c>
      <c r="AQ66" s="310" t="s">
        <v>550</v>
      </c>
      <c r="AR66" s="310"/>
      <c r="AS66" s="310"/>
      <c r="AT66" s="310"/>
      <c r="AU66" s="310"/>
      <c r="AV66" s="302"/>
      <c r="AW66" s="296">
        <v>3</v>
      </c>
      <c r="AX66" s="348">
        <v>2</v>
      </c>
      <c r="AY66" s="298">
        <v>2</v>
      </c>
      <c r="AZ66" s="298">
        <f>AY66-AX66</f>
        <v>0</v>
      </c>
      <c r="BA66" s="298">
        <f>IF(AZ66&gt;=0,AZ66,AZ66*-1)</f>
        <v>0</v>
      </c>
      <c r="BB66" s="378" t="s">
        <v>679</v>
      </c>
      <c r="BC66" s="378"/>
      <c r="BD66" s="378"/>
      <c r="BE66" s="378"/>
      <c r="BF66" s="302"/>
      <c r="BG66" s="296">
        <v>2</v>
      </c>
      <c r="BH66" s="348"/>
      <c r="BI66" s="298"/>
      <c r="BJ66" s="323">
        <f>BI66-BH66</f>
        <v>0</v>
      </c>
      <c r="BK66" s="298">
        <f>IF(BJ66&gt;=0,BJ66,BJ66*-1)</f>
        <v>0</v>
      </c>
      <c r="BL66" s="139"/>
      <c r="BM66" s="139"/>
    </row>
    <row r="67" spans="1:65" ht="8.4499999999999993" customHeight="1" thickBot="1" x14ac:dyDescent="0.2">
      <c r="B67" s="74"/>
      <c r="E67" s="74"/>
      <c r="F67" s="306"/>
      <c r="G67" s="306"/>
      <c r="H67" s="306"/>
      <c r="I67" s="231"/>
      <c r="J67" s="231"/>
      <c r="K67" s="231"/>
      <c r="L67" s="231"/>
      <c r="M67" s="231"/>
      <c r="N67" s="231"/>
      <c r="O67" s="231"/>
      <c r="P67" s="231"/>
      <c r="S67" s="88"/>
      <c r="T67" s="311"/>
      <c r="U67" s="312"/>
      <c r="V67" s="312"/>
      <c r="W67" s="312"/>
      <c r="X67" s="312"/>
      <c r="Y67" s="303"/>
      <c r="Z67" s="297"/>
      <c r="AA67" s="335"/>
      <c r="AB67" s="299"/>
      <c r="AC67" s="299"/>
      <c r="AD67" s="299"/>
      <c r="AF67" s="311"/>
      <c r="AG67" s="312"/>
      <c r="AH67" s="312"/>
      <c r="AI67" s="312"/>
      <c r="AJ67" s="312"/>
      <c r="AK67" s="303"/>
      <c r="AL67" s="297"/>
      <c r="AM67" s="349"/>
      <c r="AN67" s="299"/>
      <c r="AO67" s="299"/>
      <c r="AP67" s="299"/>
      <c r="AQ67" s="312"/>
      <c r="AR67" s="312"/>
      <c r="AS67" s="312"/>
      <c r="AT67" s="312"/>
      <c r="AU67" s="312"/>
      <c r="AV67" s="303"/>
      <c r="AW67" s="297"/>
      <c r="AX67" s="349"/>
      <c r="AY67" s="299"/>
      <c r="AZ67" s="299"/>
      <c r="BA67" s="299"/>
      <c r="BB67" s="379"/>
      <c r="BC67" s="379"/>
      <c r="BD67" s="379"/>
      <c r="BE67" s="379"/>
      <c r="BF67" s="303"/>
      <c r="BG67" s="297"/>
      <c r="BH67" s="349"/>
      <c r="BI67" s="299"/>
      <c r="BJ67" s="324"/>
      <c r="BK67" s="299"/>
      <c r="BL67" s="139"/>
      <c r="BM67" s="139"/>
    </row>
    <row r="68" spans="1:65" ht="8.25" customHeight="1" x14ac:dyDescent="0.15">
      <c r="B68" s="74"/>
      <c r="E68" s="74"/>
      <c r="F68" s="306"/>
      <c r="G68" s="306"/>
      <c r="H68" s="306"/>
      <c r="I68" s="231"/>
      <c r="J68" s="231"/>
      <c r="K68" s="231"/>
      <c r="L68" s="231"/>
      <c r="M68" s="231"/>
      <c r="N68" s="231"/>
      <c r="O68" s="231"/>
      <c r="P68" s="231"/>
      <c r="T68" s="165"/>
      <c r="U68" s="165"/>
      <c r="V68" s="165"/>
      <c r="W68" s="165"/>
      <c r="X68" s="165"/>
      <c r="Y68" s="140"/>
      <c r="Z68" s="140"/>
      <c r="AA68" s="140"/>
      <c r="AB68" s="140"/>
      <c r="AC68" s="140"/>
      <c r="AD68" s="140"/>
      <c r="AF68" s="165"/>
      <c r="AG68" s="165"/>
      <c r="AH68" s="165"/>
      <c r="AI68" s="165"/>
      <c r="AJ68" s="165"/>
      <c r="AK68" s="140"/>
      <c r="AL68" s="129"/>
      <c r="AM68" s="129"/>
      <c r="AN68" s="129"/>
      <c r="AO68" s="129"/>
      <c r="AP68" s="129"/>
      <c r="AQ68" s="139"/>
      <c r="AR68" s="139"/>
      <c r="AS68" s="139"/>
      <c r="AT68" s="139"/>
      <c r="AU68" s="139"/>
      <c r="AV68" s="140"/>
      <c r="AW68" s="129"/>
      <c r="AX68" s="129"/>
      <c r="AY68" s="129"/>
      <c r="AZ68" s="129"/>
      <c r="BA68" s="129"/>
      <c r="BB68" s="139"/>
      <c r="BC68" s="229"/>
      <c r="BD68" s="229"/>
      <c r="BE68" s="229"/>
      <c r="BF68" s="229"/>
      <c r="BG68" s="229"/>
      <c r="BH68" s="229"/>
      <c r="BI68" s="229"/>
      <c r="BJ68" s="229"/>
      <c r="BK68" s="229"/>
      <c r="BL68" s="139"/>
      <c r="BM68" s="139"/>
    </row>
    <row r="69" spans="1:65" ht="4.5" customHeight="1" x14ac:dyDescent="0.15">
      <c r="B69" s="264"/>
      <c r="C69" s="130"/>
      <c r="D69" s="263"/>
      <c r="E69" s="248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T69" s="139"/>
      <c r="U69" s="139"/>
      <c r="V69" s="139"/>
      <c r="W69" s="139"/>
      <c r="X69" s="139"/>
      <c r="Y69" s="140"/>
      <c r="Z69" s="140"/>
      <c r="AA69" s="140"/>
      <c r="AB69" s="140"/>
      <c r="AC69" s="140"/>
      <c r="AD69" s="140"/>
      <c r="AF69" s="377" t="s">
        <v>678</v>
      </c>
      <c r="AG69" s="377"/>
      <c r="AH69" s="377"/>
      <c r="AI69" s="377"/>
      <c r="AJ69" s="377"/>
      <c r="AK69" s="377"/>
      <c r="AL69" s="377"/>
      <c r="AM69" s="377"/>
      <c r="AN69" s="377"/>
      <c r="AO69" s="377"/>
      <c r="AP69" s="377"/>
      <c r="AQ69" s="139"/>
      <c r="AR69" s="139"/>
      <c r="AS69" s="139"/>
      <c r="AT69" s="139"/>
      <c r="AU69" s="139"/>
      <c r="AV69" s="140"/>
      <c r="AW69" s="140"/>
      <c r="AX69" s="140"/>
      <c r="AY69" s="140"/>
      <c r="AZ69" s="140"/>
      <c r="BA69" s="140"/>
      <c r="BB69" s="139"/>
      <c r="BC69" s="139"/>
      <c r="BD69" s="139"/>
      <c r="BE69" s="139"/>
      <c r="BF69" s="140"/>
      <c r="BG69" s="140"/>
      <c r="BH69" s="140"/>
      <c r="BI69" s="140"/>
      <c r="BJ69" s="140"/>
      <c r="BK69" s="140"/>
    </row>
    <row r="70" spans="1:65" ht="5.25" customHeight="1" thickBot="1" x14ac:dyDescent="0.2">
      <c r="A70" s="93"/>
      <c r="B70" s="95"/>
      <c r="C70" s="139"/>
      <c r="D70" s="94"/>
      <c r="E70" s="248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T70" s="142"/>
      <c r="AF70" s="377"/>
      <c r="AG70" s="377"/>
      <c r="AH70" s="377"/>
      <c r="AI70" s="377"/>
      <c r="AJ70" s="377"/>
      <c r="AK70" s="377"/>
      <c r="AL70" s="377"/>
      <c r="AM70" s="377"/>
      <c r="AN70" s="377"/>
      <c r="AO70" s="377"/>
      <c r="AP70" s="377"/>
    </row>
    <row r="71" spans="1:65" ht="8.4499999999999993" customHeight="1" x14ac:dyDescent="0.15">
      <c r="A71" s="93"/>
      <c r="B71" s="74"/>
      <c r="D71" s="93"/>
      <c r="E71" s="248"/>
      <c r="F71" s="313" t="s">
        <v>677</v>
      </c>
      <c r="G71" s="300"/>
      <c r="H71" s="300"/>
      <c r="I71" s="300"/>
      <c r="J71" s="300"/>
      <c r="K71" s="302"/>
      <c r="L71" s="296">
        <f>Z71+Z74+Z77+I73+I75</f>
        <v>69</v>
      </c>
      <c r="M71" s="302">
        <f>SUM(AA71,AA74,AA77)</f>
        <v>64</v>
      </c>
      <c r="N71" s="298">
        <f>SUM(AB71,AB74,AB77)</f>
        <v>55</v>
      </c>
      <c r="O71" s="298">
        <f>N71-M71</f>
        <v>-9</v>
      </c>
      <c r="P71" s="298">
        <f>IF(O71&gt;=0,O71,O71*-1)</f>
        <v>9</v>
      </c>
      <c r="R71" s="142"/>
      <c r="S71" s="142"/>
      <c r="T71" s="313" t="s">
        <v>151</v>
      </c>
      <c r="U71" s="300"/>
      <c r="V71" s="300"/>
      <c r="W71" s="300"/>
      <c r="X71" s="300"/>
      <c r="Y71" s="302"/>
      <c r="Z71" s="296">
        <f>AL71+AW71+BG71</f>
        <v>11</v>
      </c>
      <c r="AA71" s="336">
        <f>AM71+AX71+BH71</f>
        <v>11</v>
      </c>
      <c r="AB71" s="298">
        <f>AN71+AY71+BI71</f>
        <v>9</v>
      </c>
      <c r="AC71" s="298">
        <f>AB71-AA71</f>
        <v>-2</v>
      </c>
      <c r="AD71" s="298">
        <f>IF(AC71&gt;=0,AC71,AC71*-1)</f>
        <v>2</v>
      </c>
      <c r="AE71" s="84"/>
      <c r="AF71" s="313" t="s">
        <v>114</v>
      </c>
      <c r="AG71" s="300"/>
      <c r="AH71" s="300"/>
      <c r="AI71" s="300"/>
      <c r="AJ71" s="300"/>
      <c r="AK71" s="302"/>
      <c r="AL71" s="296">
        <v>2</v>
      </c>
      <c r="AM71" s="348">
        <v>1</v>
      </c>
      <c r="AN71" s="298">
        <v>2</v>
      </c>
      <c r="AO71" s="298">
        <f>AN71-AM71</f>
        <v>1</v>
      </c>
      <c r="AP71" s="298">
        <f>IF(AO71&gt;=0,AO71,AO71*-1)</f>
        <v>1</v>
      </c>
      <c r="AQ71" s="313" t="s">
        <v>115</v>
      </c>
      <c r="AR71" s="300"/>
      <c r="AS71" s="300"/>
      <c r="AT71" s="300"/>
      <c r="AU71" s="300"/>
      <c r="AV71" s="302"/>
      <c r="AW71" s="296">
        <v>6</v>
      </c>
      <c r="AX71" s="348">
        <v>7</v>
      </c>
      <c r="AY71" s="298">
        <v>4</v>
      </c>
      <c r="AZ71" s="298">
        <f>AY71-AX71</f>
        <v>-3</v>
      </c>
      <c r="BA71" s="298">
        <f>IF(AZ71&gt;=0,AZ71,AZ71*-1)</f>
        <v>3</v>
      </c>
      <c r="BB71" s="300" t="s">
        <v>254</v>
      </c>
      <c r="BC71" s="300"/>
      <c r="BD71" s="300"/>
      <c r="BE71" s="300"/>
      <c r="BF71" s="302"/>
      <c r="BG71" s="296">
        <v>3</v>
      </c>
      <c r="BH71" s="348">
        <v>3</v>
      </c>
      <c r="BI71" s="298">
        <v>3</v>
      </c>
      <c r="BJ71" s="298">
        <f>BI71-BH71</f>
        <v>0</v>
      </c>
      <c r="BK71" s="298">
        <f>IF(BJ71&gt;=0,BJ71,BJ71*-1)</f>
        <v>0</v>
      </c>
    </row>
    <row r="72" spans="1:65" ht="8.4499999999999993" customHeight="1" thickBot="1" x14ac:dyDescent="0.2">
      <c r="A72" s="93"/>
      <c r="B72" s="74"/>
      <c r="D72" s="93"/>
      <c r="E72" s="262"/>
      <c r="F72" s="314"/>
      <c r="G72" s="301"/>
      <c r="H72" s="301"/>
      <c r="I72" s="301"/>
      <c r="J72" s="301"/>
      <c r="K72" s="303"/>
      <c r="L72" s="297"/>
      <c r="M72" s="303"/>
      <c r="N72" s="299"/>
      <c r="O72" s="299"/>
      <c r="P72" s="299"/>
      <c r="Q72" s="254"/>
      <c r="R72" s="85"/>
      <c r="S72" s="141"/>
      <c r="T72" s="314"/>
      <c r="U72" s="301"/>
      <c r="V72" s="301"/>
      <c r="W72" s="301"/>
      <c r="X72" s="301"/>
      <c r="Y72" s="303"/>
      <c r="Z72" s="297"/>
      <c r="AA72" s="337"/>
      <c r="AB72" s="299"/>
      <c r="AC72" s="299"/>
      <c r="AD72" s="299"/>
      <c r="AE72" s="88"/>
      <c r="AF72" s="314"/>
      <c r="AG72" s="301"/>
      <c r="AH72" s="301"/>
      <c r="AI72" s="301"/>
      <c r="AJ72" s="301"/>
      <c r="AK72" s="303"/>
      <c r="AL72" s="297"/>
      <c r="AM72" s="349"/>
      <c r="AN72" s="299"/>
      <c r="AO72" s="299"/>
      <c r="AP72" s="299"/>
      <c r="AQ72" s="314"/>
      <c r="AR72" s="301"/>
      <c r="AS72" s="301"/>
      <c r="AT72" s="301"/>
      <c r="AU72" s="301"/>
      <c r="AV72" s="303"/>
      <c r="AW72" s="297"/>
      <c r="AX72" s="349"/>
      <c r="AY72" s="299"/>
      <c r="AZ72" s="299"/>
      <c r="BA72" s="299"/>
      <c r="BB72" s="301"/>
      <c r="BC72" s="301"/>
      <c r="BD72" s="301"/>
      <c r="BE72" s="301"/>
      <c r="BF72" s="303"/>
      <c r="BG72" s="297"/>
      <c r="BH72" s="349"/>
      <c r="BI72" s="299"/>
      <c r="BJ72" s="299"/>
      <c r="BK72" s="299"/>
    </row>
    <row r="73" spans="1:65" ht="6.75" customHeight="1" thickBot="1" x14ac:dyDescent="0.2">
      <c r="B73" s="74"/>
      <c r="E73" s="248"/>
      <c r="F73" s="300" t="s">
        <v>116</v>
      </c>
      <c r="G73" s="300"/>
      <c r="H73" s="300"/>
      <c r="I73" s="307">
        <v>1</v>
      </c>
      <c r="L73" s="247"/>
      <c r="M73" s="247"/>
      <c r="N73" s="247"/>
      <c r="O73" s="247"/>
      <c r="P73" s="247"/>
      <c r="R73" s="74"/>
      <c r="T73" s="261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380"/>
      <c r="AR73" s="380"/>
      <c r="AS73" s="380"/>
      <c r="AT73" s="380"/>
      <c r="AU73" s="380"/>
      <c r="AV73" s="380"/>
      <c r="BC73" s="139"/>
      <c r="BD73" s="139"/>
      <c r="BE73" s="139"/>
      <c r="BF73" s="140"/>
      <c r="BG73" s="129"/>
      <c r="BH73" s="128"/>
      <c r="BI73" s="252"/>
      <c r="BJ73" s="252"/>
      <c r="BK73" s="252"/>
      <c r="BL73" s="210"/>
      <c r="BM73" s="210"/>
    </row>
    <row r="74" spans="1:65" ht="8.25" customHeight="1" x14ac:dyDescent="0.15">
      <c r="B74" s="74"/>
      <c r="E74" s="248"/>
      <c r="F74" s="306"/>
      <c r="G74" s="306"/>
      <c r="H74" s="306"/>
      <c r="I74" s="307"/>
      <c r="L74" s="247"/>
      <c r="M74" s="247"/>
      <c r="N74" s="247"/>
      <c r="O74" s="247"/>
      <c r="P74" s="247"/>
      <c r="R74" s="90"/>
      <c r="S74" s="142"/>
      <c r="T74" s="313" t="s">
        <v>676</v>
      </c>
      <c r="U74" s="300"/>
      <c r="V74" s="300"/>
      <c r="W74" s="300"/>
      <c r="X74" s="300"/>
      <c r="Y74" s="302"/>
      <c r="Z74" s="296">
        <f>AL74+AW74+BG74+1</f>
        <v>19</v>
      </c>
      <c r="AA74" s="336">
        <f>AM74+AX74+BH74</f>
        <v>22</v>
      </c>
      <c r="AB74" s="298">
        <f>AN74+AY74+BI74</f>
        <v>22</v>
      </c>
      <c r="AC74" s="298">
        <f>AB74-AA74</f>
        <v>0</v>
      </c>
      <c r="AD74" s="298">
        <f>IF(AC74&gt;=0,AC74,AC74*-1)</f>
        <v>0</v>
      </c>
      <c r="AE74" s="142"/>
      <c r="AF74" s="313" t="s">
        <v>152</v>
      </c>
      <c r="AG74" s="300"/>
      <c r="AH74" s="300"/>
      <c r="AI74" s="300"/>
      <c r="AJ74" s="300"/>
      <c r="AK74" s="302"/>
      <c r="AL74" s="296">
        <v>6</v>
      </c>
      <c r="AM74" s="348">
        <v>7</v>
      </c>
      <c r="AN74" s="298">
        <v>7</v>
      </c>
      <c r="AO74" s="298">
        <f>AN74-AM74</f>
        <v>0</v>
      </c>
      <c r="AP74" s="298">
        <f>IF(AO74&gt;=0,AO74,AO74*-1)</f>
        <v>0</v>
      </c>
      <c r="AQ74" s="300" t="s">
        <v>153</v>
      </c>
      <c r="AR74" s="300"/>
      <c r="AS74" s="300"/>
      <c r="AT74" s="300"/>
      <c r="AU74" s="300"/>
      <c r="AV74" s="302"/>
      <c r="AW74" s="296">
        <v>10</v>
      </c>
      <c r="AX74" s="348">
        <v>13</v>
      </c>
      <c r="AY74" s="298">
        <v>13</v>
      </c>
      <c r="AZ74" s="298">
        <f>AY74-AX74</f>
        <v>0</v>
      </c>
      <c r="BA74" s="298">
        <f>IF(AZ74&gt;=0,AZ74,AZ74*-1)</f>
        <v>0</v>
      </c>
      <c r="BB74" s="300" t="s">
        <v>568</v>
      </c>
      <c r="BC74" s="300"/>
      <c r="BD74" s="300"/>
      <c r="BE74" s="300"/>
      <c r="BF74" s="302"/>
      <c r="BG74" s="296">
        <v>2</v>
      </c>
      <c r="BH74" s="348">
        <v>2</v>
      </c>
      <c r="BI74" s="298">
        <v>2</v>
      </c>
      <c r="BJ74" s="298">
        <f>BI74-BH74</f>
        <v>0</v>
      </c>
      <c r="BK74" s="298">
        <f>IF(BJ74&gt;=0,BJ74,BJ74*-1)</f>
        <v>0</v>
      </c>
    </row>
    <row r="75" spans="1:65" ht="8.4499999999999993" customHeight="1" thickBot="1" x14ac:dyDescent="0.2">
      <c r="B75" s="74"/>
      <c r="E75" s="248"/>
      <c r="F75" s="306" t="s">
        <v>117</v>
      </c>
      <c r="G75" s="306"/>
      <c r="H75" s="306"/>
      <c r="I75" s="307">
        <v>1</v>
      </c>
      <c r="L75" s="247"/>
      <c r="M75" s="247"/>
      <c r="N75" s="247"/>
      <c r="O75" s="247"/>
      <c r="P75" s="247"/>
      <c r="R75" s="74"/>
      <c r="T75" s="314"/>
      <c r="U75" s="301"/>
      <c r="V75" s="301"/>
      <c r="W75" s="301"/>
      <c r="X75" s="301"/>
      <c r="Y75" s="303"/>
      <c r="Z75" s="297"/>
      <c r="AA75" s="337"/>
      <c r="AB75" s="299"/>
      <c r="AC75" s="299"/>
      <c r="AD75" s="299"/>
      <c r="AF75" s="314"/>
      <c r="AG75" s="301"/>
      <c r="AH75" s="301"/>
      <c r="AI75" s="301"/>
      <c r="AJ75" s="301"/>
      <c r="AK75" s="303"/>
      <c r="AL75" s="297"/>
      <c r="AM75" s="349"/>
      <c r="AN75" s="299"/>
      <c r="AO75" s="299"/>
      <c r="AP75" s="299"/>
      <c r="AQ75" s="301"/>
      <c r="AR75" s="301"/>
      <c r="AS75" s="301"/>
      <c r="AT75" s="301"/>
      <c r="AU75" s="301"/>
      <c r="AV75" s="303"/>
      <c r="AW75" s="297"/>
      <c r="AX75" s="349"/>
      <c r="AY75" s="299"/>
      <c r="AZ75" s="299"/>
      <c r="BA75" s="299"/>
      <c r="BB75" s="301"/>
      <c r="BC75" s="301"/>
      <c r="BD75" s="301"/>
      <c r="BE75" s="301"/>
      <c r="BF75" s="303"/>
      <c r="BG75" s="297"/>
      <c r="BH75" s="349"/>
      <c r="BI75" s="299"/>
      <c r="BJ75" s="299"/>
      <c r="BK75" s="299"/>
    </row>
    <row r="76" spans="1:65" ht="8.4499999999999993" customHeight="1" thickBot="1" x14ac:dyDescent="0.2">
      <c r="B76" s="74"/>
      <c r="E76" s="248"/>
      <c r="F76" s="306"/>
      <c r="G76" s="306"/>
      <c r="H76" s="306"/>
      <c r="I76" s="307"/>
      <c r="L76" s="247"/>
      <c r="M76" s="247"/>
      <c r="N76" s="247"/>
      <c r="O76" s="247"/>
      <c r="P76" s="247"/>
      <c r="R76" s="74"/>
      <c r="T76" s="260"/>
    </row>
    <row r="77" spans="1:65" ht="8.4499999999999993" customHeight="1" x14ac:dyDescent="0.15">
      <c r="B77" s="74"/>
      <c r="E77" s="248"/>
      <c r="F77" s="330" t="s">
        <v>675</v>
      </c>
      <c r="G77" s="330"/>
      <c r="H77" s="330"/>
      <c r="I77" s="330"/>
      <c r="J77" s="330"/>
      <c r="K77" s="330"/>
      <c r="L77" s="247"/>
      <c r="M77" s="247"/>
      <c r="N77" s="247"/>
      <c r="O77" s="247"/>
      <c r="P77" s="247"/>
      <c r="R77" s="90"/>
      <c r="S77" s="142"/>
      <c r="T77" s="313" t="s">
        <v>551</v>
      </c>
      <c r="U77" s="300"/>
      <c r="V77" s="300"/>
      <c r="W77" s="300"/>
      <c r="X77" s="300"/>
      <c r="Y77" s="302"/>
      <c r="Z77" s="296">
        <f>AL77+AW77+BG77+AL79+AW79+BG79+1</f>
        <v>37</v>
      </c>
      <c r="AA77" s="336">
        <f>AM77+AX77+BH77+AM79+AX79+BH79</f>
        <v>31</v>
      </c>
      <c r="AB77" s="298">
        <f>AN77+AY77+BI77+AN79+AY79+BI79</f>
        <v>24</v>
      </c>
      <c r="AC77" s="298">
        <f>AB77-AA77</f>
        <v>-7</v>
      </c>
      <c r="AD77" s="298">
        <f>IF(AC77&gt;=0,AC77,AC77*-1)</f>
        <v>7</v>
      </c>
      <c r="AE77" s="84"/>
      <c r="AF77" s="313" t="s">
        <v>674</v>
      </c>
      <c r="AG77" s="300"/>
      <c r="AH77" s="300"/>
      <c r="AI77" s="300"/>
      <c r="AJ77" s="300"/>
      <c r="AK77" s="302"/>
      <c r="AL77" s="296">
        <v>3</v>
      </c>
      <c r="AM77" s="348">
        <v>1</v>
      </c>
      <c r="AN77" s="298">
        <v>1</v>
      </c>
      <c r="AO77" s="298">
        <f>AN77-AM77</f>
        <v>0</v>
      </c>
      <c r="AP77" s="298">
        <f>IF(AO77&gt;=0,AO77,AO77*-1)</f>
        <v>0</v>
      </c>
      <c r="AQ77" s="300" t="s">
        <v>673</v>
      </c>
      <c r="AR77" s="300"/>
      <c r="AS77" s="300"/>
      <c r="AT77" s="300"/>
      <c r="AU77" s="300"/>
      <c r="AV77" s="302"/>
      <c r="AW77" s="296">
        <v>8</v>
      </c>
      <c r="AX77" s="348">
        <v>4</v>
      </c>
      <c r="AY77" s="298">
        <v>2</v>
      </c>
      <c r="AZ77" s="298">
        <f>AY77-AX77</f>
        <v>-2</v>
      </c>
      <c r="BA77" s="298">
        <f>IF(AZ77&gt;=0,AZ77,AZ77*-1)</f>
        <v>2</v>
      </c>
      <c r="BB77" s="300" t="s">
        <v>672</v>
      </c>
      <c r="BC77" s="300"/>
      <c r="BD77" s="300"/>
      <c r="BE77" s="300"/>
      <c r="BF77" s="302"/>
      <c r="BG77" s="296">
        <v>8</v>
      </c>
      <c r="BH77" s="348">
        <v>5</v>
      </c>
      <c r="BI77" s="298">
        <v>4</v>
      </c>
      <c r="BJ77" s="298">
        <f>BI77-BH77</f>
        <v>-1</v>
      </c>
      <c r="BK77" s="298">
        <f>IF(BJ77&gt;=0,BJ77,BJ77*-1)</f>
        <v>1</v>
      </c>
    </row>
    <row r="78" spans="1:65" ht="8.4499999999999993" customHeight="1" thickBot="1" x14ac:dyDescent="0.2">
      <c r="B78" s="74"/>
      <c r="E78" s="248"/>
      <c r="F78" s="330"/>
      <c r="G78" s="330"/>
      <c r="H78" s="330"/>
      <c r="I78" s="330"/>
      <c r="J78" s="330"/>
      <c r="K78" s="330"/>
      <c r="L78" s="247"/>
      <c r="M78" s="247"/>
      <c r="N78" s="247"/>
      <c r="O78" s="247"/>
      <c r="P78" s="247"/>
      <c r="T78" s="314"/>
      <c r="U78" s="301"/>
      <c r="V78" s="301"/>
      <c r="W78" s="301"/>
      <c r="X78" s="301"/>
      <c r="Y78" s="303"/>
      <c r="Z78" s="297"/>
      <c r="AA78" s="337"/>
      <c r="AB78" s="299"/>
      <c r="AC78" s="299"/>
      <c r="AD78" s="299"/>
      <c r="AF78" s="314"/>
      <c r="AG78" s="301"/>
      <c r="AH78" s="301"/>
      <c r="AI78" s="301"/>
      <c r="AJ78" s="301"/>
      <c r="AK78" s="303"/>
      <c r="AL78" s="297"/>
      <c r="AM78" s="349"/>
      <c r="AN78" s="299"/>
      <c r="AO78" s="299"/>
      <c r="AP78" s="299"/>
      <c r="AQ78" s="301"/>
      <c r="AR78" s="301"/>
      <c r="AS78" s="301"/>
      <c r="AT78" s="301"/>
      <c r="AU78" s="301"/>
      <c r="AV78" s="303"/>
      <c r="AW78" s="297"/>
      <c r="AX78" s="349"/>
      <c r="AY78" s="299"/>
      <c r="AZ78" s="299"/>
      <c r="BA78" s="299"/>
      <c r="BB78" s="301"/>
      <c r="BC78" s="301"/>
      <c r="BD78" s="301"/>
      <c r="BE78" s="301"/>
      <c r="BF78" s="303"/>
      <c r="BG78" s="297"/>
      <c r="BH78" s="349"/>
      <c r="BI78" s="299"/>
      <c r="BJ78" s="299"/>
      <c r="BK78" s="299"/>
    </row>
    <row r="79" spans="1:65" ht="8.4499999999999993" customHeight="1" x14ac:dyDescent="0.15">
      <c r="B79" s="74"/>
      <c r="E79" s="248"/>
      <c r="L79" s="247"/>
      <c r="M79" s="247"/>
      <c r="N79" s="247"/>
      <c r="O79" s="247"/>
      <c r="P79" s="247"/>
      <c r="T79" s="259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58"/>
      <c r="AF79" s="313" t="s">
        <v>260</v>
      </c>
      <c r="AG79" s="300"/>
      <c r="AH79" s="300"/>
      <c r="AI79" s="300"/>
      <c r="AJ79" s="300"/>
      <c r="AK79" s="302"/>
      <c r="AL79" s="296">
        <v>8</v>
      </c>
      <c r="AM79" s="348">
        <v>5</v>
      </c>
      <c r="AN79" s="298">
        <v>2</v>
      </c>
      <c r="AO79" s="298">
        <f>AN79-AM79</f>
        <v>-3</v>
      </c>
      <c r="AP79" s="298">
        <f>IF(AO79&gt;=0,AO79,AO79*-1)</f>
        <v>3</v>
      </c>
      <c r="AQ79" s="310" t="s">
        <v>671</v>
      </c>
      <c r="AR79" s="310"/>
      <c r="AS79" s="310"/>
      <c r="AT79" s="310"/>
      <c r="AU79" s="310"/>
      <c r="AV79" s="302"/>
      <c r="AW79" s="296">
        <v>7</v>
      </c>
      <c r="AX79" s="348">
        <v>5</v>
      </c>
      <c r="AY79" s="298">
        <v>4</v>
      </c>
      <c r="AZ79" s="298">
        <f>AY79-AX79</f>
        <v>-1</v>
      </c>
      <c r="BA79" s="298">
        <f>IF(AZ79&gt;=0,AZ79,AZ79*-1)</f>
        <v>1</v>
      </c>
      <c r="BB79" s="313" t="s">
        <v>552</v>
      </c>
      <c r="BC79" s="300"/>
      <c r="BD79" s="300"/>
      <c r="BE79" s="300"/>
      <c r="BF79" s="302"/>
      <c r="BG79" s="296">
        <v>2</v>
      </c>
      <c r="BH79" s="348">
        <v>11</v>
      </c>
      <c r="BI79" s="298">
        <v>11</v>
      </c>
      <c r="BJ79" s="298">
        <f>BI79-BH79</f>
        <v>0</v>
      </c>
      <c r="BK79" s="298">
        <f>IF(BJ79&gt;=0,BJ79,BJ79*-1)</f>
        <v>0</v>
      </c>
    </row>
    <row r="80" spans="1:65" ht="8.4499999999999993" customHeight="1" thickBot="1" x14ac:dyDescent="0.2">
      <c r="B80" s="74"/>
      <c r="E80" s="248"/>
      <c r="L80" s="247"/>
      <c r="M80" s="247"/>
      <c r="N80" s="247"/>
      <c r="O80" s="247"/>
      <c r="P80" s="247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58"/>
      <c r="AF80" s="314"/>
      <c r="AG80" s="301"/>
      <c r="AH80" s="301"/>
      <c r="AI80" s="301"/>
      <c r="AJ80" s="301"/>
      <c r="AK80" s="303"/>
      <c r="AL80" s="297"/>
      <c r="AM80" s="349"/>
      <c r="AN80" s="299"/>
      <c r="AO80" s="299"/>
      <c r="AP80" s="299"/>
      <c r="AQ80" s="312"/>
      <c r="AR80" s="312"/>
      <c r="AS80" s="312"/>
      <c r="AT80" s="312"/>
      <c r="AU80" s="312"/>
      <c r="AV80" s="303"/>
      <c r="AW80" s="297"/>
      <c r="AX80" s="349"/>
      <c r="AY80" s="299"/>
      <c r="AZ80" s="299"/>
      <c r="BA80" s="299"/>
      <c r="BB80" s="314"/>
      <c r="BC80" s="301"/>
      <c r="BD80" s="301"/>
      <c r="BE80" s="301"/>
      <c r="BF80" s="303"/>
      <c r="BG80" s="297"/>
      <c r="BH80" s="349"/>
      <c r="BI80" s="299"/>
      <c r="BJ80" s="299"/>
      <c r="BK80" s="299"/>
    </row>
    <row r="81" spans="2:65" ht="12" customHeight="1" thickBot="1" x14ac:dyDescent="0.2">
      <c r="B81" s="74"/>
      <c r="E81" s="248"/>
      <c r="L81" s="247"/>
      <c r="M81" s="247"/>
      <c r="N81" s="247"/>
      <c r="O81" s="247"/>
      <c r="P81" s="247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57"/>
      <c r="AG81" s="139"/>
      <c r="AH81" s="139"/>
      <c r="AI81" s="139"/>
      <c r="AJ81" s="139"/>
      <c r="AK81" s="140"/>
      <c r="AL81" s="129"/>
      <c r="AM81" s="129"/>
      <c r="AN81" s="129"/>
      <c r="AO81" s="129"/>
      <c r="AP81" s="129"/>
      <c r="AQ81" s="139"/>
      <c r="AR81" s="139"/>
      <c r="AS81" s="139"/>
      <c r="AT81" s="139"/>
      <c r="AU81" s="139"/>
      <c r="AV81" s="140"/>
      <c r="AW81" s="129"/>
      <c r="AX81" s="129"/>
      <c r="AY81" s="129"/>
      <c r="AZ81" s="129"/>
      <c r="BA81" s="129"/>
      <c r="BB81" s="86"/>
      <c r="BC81" s="86"/>
      <c r="BD81" s="86"/>
      <c r="BE81" s="86"/>
      <c r="BF81" s="86"/>
      <c r="BG81" s="86"/>
      <c r="BH81" s="86"/>
      <c r="BI81" s="256"/>
      <c r="BJ81" s="256"/>
      <c r="BK81" s="256"/>
    </row>
    <row r="82" spans="2:65" ht="8.4499999999999993" customHeight="1" x14ac:dyDescent="0.15">
      <c r="B82" s="74"/>
      <c r="E82" s="248"/>
      <c r="F82" s="313" t="s">
        <v>670</v>
      </c>
      <c r="G82" s="300"/>
      <c r="H82" s="300"/>
      <c r="I82" s="300"/>
      <c r="J82" s="300"/>
      <c r="K82" s="302"/>
      <c r="L82" s="296">
        <f>SUM(Z82,Z86,Z91,I85,I87)</f>
        <v>88</v>
      </c>
      <c r="M82" s="302">
        <f>SUM(AA82,AA86,AA91)</f>
        <v>97</v>
      </c>
      <c r="N82" s="298">
        <f>SUM(AB82,AB86,AB91)</f>
        <v>94</v>
      </c>
      <c r="O82" s="298">
        <f>N82-M82</f>
        <v>-3</v>
      </c>
      <c r="P82" s="298">
        <f>IF(O82&gt;=0,O82,O82*-1)</f>
        <v>3</v>
      </c>
      <c r="Q82" s="197"/>
      <c r="R82" s="142"/>
      <c r="T82" s="309" t="s">
        <v>553</v>
      </c>
      <c r="U82" s="310"/>
      <c r="V82" s="310"/>
      <c r="W82" s="310"/>
      <c r="X82" s="310"/>
      <c r="Y82" s="302"/>
      <c r="Z82" s="296">
        <f>AL82+AW82+BG82+1</f>
        <v>8</v>
      </c>
      <c r="AA82" s="336">
        <f>SUM(AM82,AX82,BH82)</f>
        <v>4</v>
      </c>
      <c r="AB82" s="298">
        <f>SUM(AN82,AY82,BI82)</f>
        <v>1</v>
      </c>
      <c r="AC82" s="298">
        <f>AB82-AA82</f>
        <v>-3</v>
      </c>
      <c r="AD82" s="298">
        <f>IF(AC82&gt;=0,AC82,AC82*-1)</f>
        <v>3</v>
      </c>
      <c r="AE82" s="255"/>
      <c r="AF82" s="381" t="s">
        <v>554</v>
      </c>
      <c r="AG82" s="382"/>
      <c r="AH82" s="382"/>
      <c r="AI82" s="382"/>
      <c r="AJ82" s="382"/>
      <c r="AK82" s="302"/>
      <c r="AL82" s="296">
        <v>4</v>
      </c>
      <c r="AM82" s="348">
        <v>0</v>
      </c>
      <c r="AN82" s="298">
        <v>1</v>
      </c>
      <c r="AO82" s="298">
        <f>AN82-AM82</f>
        <v>1</v>
      </c>
      <c r="AP82" s="298">
        <f>IF(AO82&gt;=0,AO82,AO82*-1)</f>
        <v>1</v>
      </c>
      <c r="AQ82" s="313" t="s">
        <v>259</v>
      </c>
      <c r="AR82" s="300"/>
      <c r="AS82" s="300"/>
      <c r="AT82" s="300"/>
      <c r="AU82" s="300"/>
      <c r="AV82" s="302"/>
      <c r="AW82" s="296">
        <v>3</v>
      </c>
      <c r="AX82" s="357">
        <v>4</v>
      </c>
      <c r="AY82" s="298">
        <v>0</v>
      </c>
      <c r="AZ82" s="298">
        <f>AY82-AX82</f>
        <v>-4</v>
      </c>
      <c r="BA82" s="323">
        <f>IF(AZ82&gt;=0,AZ82,AZ82*-1)</f>
        <v>4</v>
      </c>
      <c r="BB82" s="351"/>
      <c r="BC82" s="306"/>
      <c r="BD82" s="306"/>
      <c r="BE82" s="306"/>
      <c r="BF82" s="307"/>
      <c r="BG82" s="346"/>
      <c r="BH82" s="346"/>
      <c r="BI82" s="346"/>
      <c r="BJ82" s="346"/>
      <c r="BK82" s="346"/>
    </row>
    <row r="83" spans="2:65" ht="8.4499999999999993" customHeight="1" thickBot="1" x14ac:dyDescent="0.2">
      <c r="B83" s="74"/>
      <c r="E83" s="248"/>
      <c r="F83" s="314"/>
      <c r="G83" s="301"/>
      <c r="H83" s="301"/>
      <c r="I83" s="301"/>
      <c r="J83" s="301"/>
      <c r="K83" s="303"/>
      <c r="L83" s="297"/>
      <c r="M83" s="303"/>
      <c r="N83" s="299"/>
      <c r="O83" s="299"/>
      <c r="P83" s="299"/>
      <c r="Q83" s="254"/>
      <c r="R83" s="74"/>
      <c r="S83" s="88"/>
      <c r="T83" s="311"/>
      <c r="U83" s="312"/>
      <c r="V83" s="312"/>
      <c r="W83" s="312"/>
      <c r="X83" s="312"/>
      <c r="Y83" s="303"/>
      <c r="Z83" s="297"/>
      <c r="AA83" s="337"/>
      <c r="AB83" s="299"/>
      <c r="AC83" s="299"/>
      <c r="AD83" s="299"/>
      <c r="AF83" s="383"/>
      <c r="AG83" s="384"/>
      <c r="AH83" s="384"/>
      <c r="AI83" s="384"/>
      <c r="AJ83" s="384"/>
      <c r="AK83" s="303"/>
      <c r="AL83" s="297"/>
      <c r="AM83" s="349"/>
      <c r="AN83" s="299"/>
      <c r="AO83" s="299"/>
      <c r="AP83" s="299"/>
      <c r="AQ83" s="314"/>
      <c r="AR83" s="301"/>
      <c r="AS83" s="301"/>
      <c r="AT83" s="301"/>
      <c r="AU83" s="301"/>
      <c r="AV83" s="303"/>
      <c r="AW83" s="297"/>
      <c r="AX83" s="358"/>
      <c r="AY83" s="299"/>
      <c r="AZ83" s="299"/>
      <c r="BA83" s="324"/>
      <c r="BB83" s="351"/>
      <c r="BC83" s="306"/>
      <c r="BD83" s="306"/>
      <c r="BE83" s="306"/>
      <c r="BF83" s="307"/>
      <c r="BG83" s="346"/>
      <c r="BH83" s="346"/>
      <c r="BI83" s="346"/>
      <c r="BJ83" s="346"/>
      <c r="BK83" s="346"/>
      <c r="BL83" s="210"/>
      <c r="BM83" s="210"/>
    </row>
    <row r="84" spans="2:65" ht="13.5" x14ac:dyDescent="0.15">
      <c r="B84" s="74"/>
      <c r="E84" s="248"/>
      <c r="F84" s="139"/>
      <c r="G84" s="139"/>
      <c r="H84" s="139"/>
      <c r="I84" s="139"/>
      <c r="J84" s="139"/>
      <c r="K84" s="140"/>
      <c r="L84" s="128"/>
      <c r="M84" s="140"/>
      <c r="N84" s="128"/>
      <c r="O84" s="128"/>
      <c r="P84" s="128"/>
      <c r="R84" s="74"/>
      <c r="T84" s="143" t="s">
        <v>669</v>
      </c>
      <c r="U84" s="165"/>
      <c r="V84" s="165"/>
      <c r="W84" s="165"/>
      <c r="X84" s="165"/>
      <c r="Y84" s="140"/>
      <c r="Z84" s="128"/>
      <c r="AA84" s="140"/>
      <c r="AB84" s="128"/>
      <c r="AC84" s="128"/>
      <c r="AD84" s="128"/>
      <c r="AF84" s="180" t="s">
        <v>668</v>
      </c>
      <c r="AG84" s="180"/>
      <c r="AH84" s="180"/>
      <c r="AI84" s="180"/>
      <c r="AJ84" s="180"/>
      <c r="AK84" s="180"/>
      <c r="AL84" s="180"/>
      <c r="AM84" s="180"/>
      <c r="AN84" s="180"/>
      <c r="AO84" s="180"/>
      <c r="AP84" s="180"/>
      <c r="AQ84" s="180"/>
      <c r="AR84" s="180"/>
      <c r="AS84" s="180"/>
      <c r="AT84" s="180"/>
      <c r="AU84" s="180"/>
      <c r="AV84" s="180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210"/>
      <c r="BM84" s="210"/>
    </row>
    <row r="85" spans="2:65" ht="13.5" customHeight="1" thickBot="1" x14ac:dyDescent="0.2">
      <c r="B85" s="74"/>
      <c r="E85" s="248"/>
      <c r="F85" s="306" t="s">
        <v>116</v>
      </c>
      <c r="G85" s="306"/>
      <c r="H85" s="306"/>
      <c r="I85" s="307">
        <v>1</v>
      </c>
      <c r="L85" s="247"/>
      <c r="M85" s="247"/>
      <c r="N85" s="247"/>
      <c r="O85" s="247"/>
      <c r="P85" s="247"/>
      <c r="R85" s="74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F85" s="212" t="s">
        <v>667</v>
      </c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385"/>
      <c r="AR85" s="385"/>
      <c r="AS85" s="385"/>
      <c r="AT85" s="385"/>
      <c r="AU85" s="385"/>
      <c r="AV85" s="385"/>
      <c r="BC85" s="253"/>
      <c r="BD85" s="253"/>
      <c r="BE85" s="253"/>
      <c r="BF85" s="253"/>
      <c r="BG85" s="253"/>
      <c r="BH85" s="253"/>
      <c r="BI85" s="252"/>
      <c r="BJ85" s="252"/>
      <c r="BK85" s="252"/>
      <c r="BL85" s="210"/>
      <c r="BM85" s="210"/>
    </row>
    <row r="86" spans="2:65" ht="8.4499999999999993" customHeight="1" x14ac:dyDescent="0.15">
      <c r="B86" s="74"/>
      <c r="E86" s="248"/>
      <c r="F86" s="306"/>
      <c r="G86" s="306"/>
      <c r="H86" s="306"/>
      <c r="I86" s="307"/>
      <c r="L86" s="247"/>
      <c r="M86" s="247"/>
      <c r="N86" s="247"/>
      <c r="O86" s="247"/>
      <c r="P86" s="247"/>
      <c r="Q86" s="93"/>
      <c r="R86" s="90"/>
      <c r="S86" s="142"/>
      <c r="T86" s="309" t="s">
        <v>666</v>
      </c>
      <c r="U86" s="310"/>
      <c r="V86" s="310"/>
      <c r="W86" s="310"/>
      <c r="X86" s="310"/>
      <c r="Y86" s="302"/>
      <c r="Z86" s="296">
        <f>AL86+AW86+BG86+AL88+AW88+1</f>
        <v>47</v>
      </c>
      <c r="AA86" s="334">
        <f>SUM(AM86,AX86,BH86,AM88,AX88)</f>
        <v>58</v>
      </c>
      <c r="AB86" s="298">
        <f>SUM(AN86,AY86,BI86,AN88,AY88)</f>
        <v>58</v>
      </c>
      <c r="AC86" s="298">
        <f>AB86-AA86</f>
        <v>0</v>
      </c>
      <c r="AD86" s="298">
        <f>IF(AC86&gt;=0,AC86,AC86*-1)</f>
        <v>0</v>
      </c>
      <c r="AE86" s="84"/>
      <c r="AF86" s="313" t="s">
        <v>665</v>
      </c>
      <c r="AG86" s="300"/>
      <c r="AH86" s="300"/>
      <c r="AI86" s="300"/>
      <c r="AJ86" s="300"/>
      <c r="AK86" s="302"/>
      <c r="AL86" s="296">
        <v>11</v>
      </c>
      <c r="AM86" s="348">
        <v>10</v>
      </c>
      <c r="AN86" s="298">
        <v>10</v>
      </c>
      <c r="AO86" s="298">
        <f>AN86-AM86</f>
        <v>0</v>
      </c>
      <c r="AP86" s="298">
        <f>IF(AO86&gt;=0,AO86,AO86*-1)</f>
        <v>0</v>
      </c>
      <c r="AQ86" s="300" t="s">
        <v>573</v>
      </c>
      <c r="AR86" s="300"/>
      <c r="AS86" s="300"/>
      <c r="AT86" s="300"/>
      <c r="AU86" s="300"/>
      <c r="AV86" s="302"/>
      <c r="AW86" s="296">
        <v>4</v>
      </c>
      <c r="AX86" s="348">
        <v>0</v>
      </c>
      <c r="AY86" s="298">
        <v>0</v>
      </c>
      <c r="AZ86" s="298">
        <f>AY86-AX86</f>
        <v>0</v>
      </c>
      <c r="BA86" s="298">
        <f>IF(AZ86&gt;=0,AZ86,AZ86*-1)</f>
        <v>0</v>
      </c>
      <c r="BB86" s="310" t="s">
        <v>574</v>
      </c>
      <c r="BC86" s="310"/>
      <c r="BD86" s="310"/>
      <c r="BE86" s="310"/>
      <c r="BF86" s="302"/>
      <c r="BG86" s="296">
        <v>2</v>
      </c>
      <c r="BH86" s="357">
        <v>4</v>
      </c>
      <c r="BI86" s="298">
        <v>4</v>
      </c>
      <c r="BJ86" s="298">
        <f>BI86-BH86</f>
        <v>0</v>
      </c>
      <c r="BK86" s="298">
        <f>IF(BJ86&gt;=0,BJ86,BJ86*-1)</f>
        <v>0</v>
      </c>
    </row>
    <row r="87" spans="2:65" ht="8.4499999999999993" customHeight="1" thickBot="1" x14ac:dyDescent="0.2">
      <c r="B87" s="74"/>
      <c r="E87" s="248"/>
      <c r="F87" s="306" t="s">
        <v>117</v>
      </c>
      <c r="G87" s="306"/>
      <c r="H87" s="306"/>
      <c r="I87" s="307">
        <v>1</v>
      </c>
      <c r="L87" s="247"/>
      <c r="M87" s="247"/>
      <c r="N87" s="247"/>
      <c r="O87" s="247"/>
      <c r="P87" s="247"/>
      <c r="Q87" s="93"/>
      <c r="R87" s="85"/>
      <c r="S87" s="141"/>
      <c r="T87" s="311"/>
      <c r="U87" s="312"/>
      <c r="V87" s="312"/>
      <c r="W87" s="312"/>
      <c r="X87" s="312"/>
      <c r="Y87" s="303"/>
      <c r="Z87" s="297"/>
      <c r="AA87" s="335"/>
      <c r="AB87" s="299"/>
      <c r="AC87" s="299"/>
      <c r="AD87" s="299"/>
      <c r="AF87" s="314"/>
      <c r="AG87" s="301"/>
      <c r="AH87" s="301"/>
      <c r="AI87" s="301"/>
      <c r="AJ87" s="301"/>
      <c r="AK87" s="303"/>
      <c r="AL87" s="297"/>
      <c r="AM87" s="349"/>
      <c r="AN87" s="299"/>
      <c r="AO87" s="299"/>
      <c r="AP87" s="299"/>
      <c r="AQ87" s="301"/>
      <c r="AR87" s="301"/>
      <c r="AS87" s="301"/>
      <c r="AT87" s="301"/>
      <c r="AU87" s="301"/>
      <c r="AV87" s="303"/>
      <c r="AW87" s="297"/>
      <c r="AX87" s="349"/>
      <c r="AY87" s="299"/>
      <c r="AZ87" s="299"/>
      <c r="BA87" s="299"/>
      <c r="BB87" s="312"/>
      <c r="BC87" s="312"/>
      <c r="BD87" s="312"/>
      <c r="BE87" s="312"/>
      <c r="BF87" s="303"/>
      <c r="BG87" s="297"/>
      <c r="BH87" s="358"/>
      <c r="BI87" s="299"/>
      <c r="BJ87" s="299"/>
      <c r="BK87" s="299"/>
    </row>
    <row r="88" spans="2:65" ht="8.4499999999999993" customHeight="1" x14ac:dyDescent="0.15">
      <c r="B88" s="74"/>
      <c r="E88" s="248"/>
      <c r="F88" s="306"/>
      <c r="G88" s="306"/>
      <c r="H88" s="306"/>
      <c r="I88" s="307"/>
      <c r="L88" s="247"/>
      <c r="M88" s="247"/>
      <c r="N88" s="247"/>
      <c r="O88" s="247"/>
      <c r="P88" s="247"/>
      <c r="Q88" s="93"/>
      <c r="R88" s="74"/>
      <c r="T88" s="327"/>
      <c r="U88" s="327"/>
      <c r="V88" s="327"/>
      <c r="W88" s="327"/>
      <c r="X88" s="327"/>
      <c r="Y88" s="327"/>
      <c r="Z88" s="327"/>
      <c r="AA88" s="195"/>
      <c r="AB88" s="195"/>
      <c r="AC88" s="195"/>
      <c r="AD88" s="195"/>
      <c r="AF88" s="313" t="s">
        <v>664</v>
      </c>
      <c r="AG88" s="300"/>
      <c r="AH88" s="300"/>
      <c r="AI88" s="300"/>
      <c r="AJ88" s="300"/>
      <c r="AK88" s="302"/>
      <c r="AL88" s="296">
        <v>11</v>
      </c>
      <c r="AM88" s="348">
        <v>19</v>
      </c>
      <c r="AN88" s="298">
        <v>19</v>
      </c>
      <c r="AO88" s="298">
        <f>AN88-AM88</f>
        <v>0</v>
      </c>
      <c r="AP88" s="298">
        <f>IF(AO88&gt;=0,AO88,AO88*-1)</f>
        <v>0</v>
      </c>
      <c r="AQ88" s="310" t="s">
        <v>663</v>
      </c>
      <c r="AR88" s="310"/>
      <c r="AS88" s="310"/>
      <c r="AT88" s="310"/>
      <c r="AU88" s="310"/>
      <c r="AV88" s="302"/>
      <c r="AW88" s="296">
        <v>18</v>
      </c>
      <c r="AX88" s="348">
        <v>25</v>
      </c>
      <c r="AY88" s="298">
        <v>25</v>
      </c>
      <c r="AZ88" s="298">
        <f>AY88-AX88</f>
        <v>0</v>
      </c>
      <c r="BA88" s="298">
        <f>IF(AZ88&gt;=0,AZ88,AZ88*-1)</f>
        <v>0</v>
      </c>
      <c r="BB88" s="251"/>
      <c r="BC88" s="250"/>
      <c r="BD88" s="250"/>
      <c r="BE88" s="250"/>
      <c r="BF88" s="209"/>
      <c r="BG88" s="175"/>
      <c r="BH88" s="175"/>
      <c r="BI88" s="128"/>
      <c r="BJ88" s="128"/>
      <c r="BK88" s="128"/>
    </row>
    <row r="89" spans="2:65" ht="8.4499999999999993" customHeight="1" thickBot="1" x14ac:dyDescent="0.2">
      <c r="B89" s="74"/>
      <c r="E89" s="248"/>
      <c r="F89" s="376" t="s">
        <v>662</v>
      </c>
      <c r="G89" s="376"/>
      <c r="H89" s="376"/>
      <c r="I89" s="376"/>
      <c r="J89" s="376"/>
      <c r="K89" s="376"/>
      <c r="L89" s="247"/>
      <c r="M89" s="247"/>
      <c r="N89" s="247"/>
      <c r="O89" s="247"/>
      <c r="P89" s="247"/>
      <c r="R89" s="74"/>
      <c r="T89" s="327"/>
      <c r="U89" s="327"/>
      <c r="V89" s="327"/>
      <c r="W89" s="327"/>
      <c r="X89" s="327"/>
      <c r="Y89" s="327"/>
      <c r="Z89" s="327"/>
      <c r="AA89" s="195"/>
      <c r="AB89" s="195"/>
      <c r="AC89" s="195"/>
      <c r="AD89" s="195"/>
      <c r="AF89" s="314"/>
      <c r="AG89" s="301"/>
      <c r="AH89" s="301"/>
      <c r="AI89" s="301"/>
      <c r="AJ89" s="301"/>
      <c r="AK89" s="303"/>
      <c r="AL89" s="297"/>
      <c r="AM89" s="349"/>
      <c r="AN89" s="299"/>
      <c r="AO89" s="299"/>
      <c r="AP89" s="299"/>
      <c r="AQ89" s="312"/>
      <c r="AR89" s="312"/>
      <c r="AS89" s="312"/>
      <c r="AT89" s="312"/>
      <c r="AU89" s="312"/>
      <c r="AV89" s="303"/>
      <c r="AW89" s="297"/>
      <c r="AX89" s="349"/>
      <c r="AY89" s="299"/>
      <c r="AZ89" s="299"/>
      <c r="BA89" s="299"/>
      <c r="BB89" s="249"/>
      <c r="BI89" s="129"/>
      <c r="BJ89" s="129"/>
      <c r="BK89" s="129"/>
    </row>
    <row r="90" spans="2:65" ht="8.4499999999999993" customHeight="1" thickBot="1" x14ac:dyDescent="0.2">
      <c r="B90" s="74"/>
      <c r="E90" s="248"/>
      <c r="F90" s="376"/>
      <c r="G90" s="376"/>
      <c r="H90" s="376"/>
      <c r="I90" s="376"/>
      <c r="J90" s="376"/>
      <c r="K90" s="376"/>
      <c r="L90" s="247"/>
      <c r="M90" s="247"/>
      <c r="N90" s="247"/>
      <c r="O90" s="247"/>
      <c r="P90" s="247"/>
      <c r="R90" s="74"/>
      <c r="Z90" s="86"/>
      <c r="AA90" s="86"/>
      <c r="AB90" s="86"/>
      <c r="AC90" s="86"/>
      <c r="AD90" s="86"/>
      <c r="BB90" s="164"/>
      <c r="BC90" s="199"/>
      <c r="BD90" s="199"/>
      <c r="BE90" s="199"/>
      <c r="BF90" s="199"/>
      <c r="BG90" s="199"/>
      <c r="BH90" s="199"/>
      <c r="BI90" s="130"/>
      <c r="BJ90" s="130"/>
      <c r="BK90" s="130"/>
    </row>
    <row r="91" spans="2:65" ht="8.4499999999999993" customHeight="1" x14ac:dyDescent="0.15">
      <c r="B91" s="74"/>
      <c r="E91" s="74"/>
      <c r="G91" s="193"/>
      <c r="H91" s="193"/>
      <c r="I91" s="193"/>
      <c r="K91" s="229"/>
      <c r="L91" s="229"/>
      <c r="M91" s="229"/>
      <c r="N91" s="229"/>
      <c r="O91" s="229"/>
      <c r="P91" s="229"/>
      <c r="R91" s="90"/>
      <c r="S91" s="142"/>
      <c r="T91" s="341" t="s">
        <v>661</v>
      </c>
      <c r="U91" s="342"/>
      <c r="V91" s="342"/>
      <c r="W91" s="342"/>
      <c r="X91" s="342"/>
      <c r="Y91" s="302"/>
      <c r="Z91" s="296">
        <f>SUM(AL91,AW91,BG91,AL93,AW93+3)</f>
        <v>31</v>
      </c>
      <c r="AA91" s="336">
        <f>SUM(AM91,AX91,BH91,AM93,AX93)</f>
        <v>35</v>
      </c>
      <c r="AB91" s="298">
        <f>SUM(AN91,AY91,BI91,AN93,AY93)</f>
        <v>35</v>
      </c>
      <c r="AC91" s="298">
        <f>AB91-AA91</f>
        <v>0</v>
      </c>
      <c r="AD91" s="298">
        <f>IF(AC91&gt;=0,AC91,AC91*-1)</f>
        <v>0</v>
      </c>
      <c r="AE91" s="84"/>
      <c r="AF91" s="313" t="s">
        <v>660</v>
      </c>
      <c r="AG91" s="300"/>
      <c r="AH91" s="300"/>
      <c r="AI91" s="300"/>
      <c r="AJ91" s="300"/>
      <c r="AK91" s="302"/>
      <c r="AL91" s="296">
        <v>6</v>
      </c>
      <c r="AM91" s="348">
        <v>12</v>
      </c>
      <c r="AN91" s="298">
        <v>13</v>
      </c>
      <c r="AO91" s="298">
        <f>AN91-AM91</f>
        <v>1</v>
      </c>
      <c r="AP91" s="298">
        <f>IF(AO91&gt;=0,AO91,AO91*-1)</f>
        <v>1</v>
      </c>
      <c r="AQ91" s="300" t="s">
        <v>659</v>
      </c>
      <c r="AR91" s="300"/>
      <c r="AS91" s="300"/>
      <c r="AT91" s="300"/>
      <c r="AU91" s="300"/>
      <c r="AV91" s="302"/>
      <c r="AW91" s="296">
        <v>5</v>
      </c>
      <c r="AX91" s="348">
        <v>7</v>
      </c>
      <c r="AY91" s="298">
        <v>7</v>
      </c>
      <c r="AZ91" s="298">
        <f>AY91-AX91</f>
        <v>0</v>
      </c>
      <c r="BA91" s="298">
        <f>IF(AZ91&gt;=0,AZ91,AZ91*-1)</f>
        <v>0</v>
      </c>
      <c r="BB91" s="300" t="s">
        <v>658</v>
      </c>
      <c r="BC91" s="300"/>
      <c r="BD91" s="300"/>
      <c r="BE91" s="300"/>
      <c r="BF91" s="302"/>
      <c r="BG91" s="296">
        <v>4</v>
      </c>
      <c r="BH91" s="348">
        <v>3</v>
      </c>
      <c r="BI91" s="298">
        <v>1</v>
      </c>
      <c r="BJ91" s="298">
        <f>BI91-BH91</f>
        <v>-2</v>
      </c>
      <c r="BK91" s="298">
        <f>IF(BJ91&gt;=0,BJ91,BJ91*-1)</f>
        <v>2</v>
      </c>
    </row>
    <row r="92" spans="2:65" ht="8.4499999999999993" customHeight="1" thickBot="1" x14ac:dyDescent="0.2">
      <c r="B92" s="74"/>
      <c r="E92" s="74"/>
      <c r="R92" s="141"/>
      <c r="T92" s="343"/>
      <c r="U92" s="344"/>
      <c r="V92" s="344"/>
      <c r="W92" s="344"/>
      <c r="X92" s="344"/>
      <c r="Y92" s="303"/>
      <c r="Z92" s="297"/>
      <c r="AA92" s="337"/>
      <c r="AB92" s="299"/>
      <c r="AC92" s="299"/>
      <c r="AD92" s="299"/>
      <c r="AF92" s="314"/>
      <c r="AG92" s="301"/>
      <c r="AH92" s="301"/>
      <c r="AI92" s="301"/>
      <c r="AJ92" s="301"/>
      <c r="AK92" s="303"/>
      <c r="AL92" s="297"/>
      <c r="AM92" s="349"/>
      <c r="AN92" s="299"/>
      <c r="AO92" s="299"/>
      <c r="AP92" s="299"/>
      <c r="AQ92" s="301"/>
      <c r="AR92" s="301"/>
      <c r="AS92" s="301"/>
      <c r="AT92" s="301"/>
      <c r="AU92" s="301"/>
      <c r="AV92" s="303"/>
      <c r="AW92" s="297"/>
      <c r="AX92" s="349"/>
      <c r="AY92" s="299"/>
      <c r="AZ92" s="299"/>
      <c r="BA92" s="299"/>
      <c r="BB92" s="301"/>
      <c r="BC92" s="301"/>
      <c r="BD92" s="301"/>
      <c r="BE92" s="301"/>
      <c r="BF92" s="303"/>
      <c r="BG92" s="297"/>
      <c r="BH92" s="349"/>
      <c r="BI92" s="299"/>
      <c r="BJ92" s="299"/>
      <c r="BK92" s="299"/>
    </row>
    <row r="93" spans="2:65" ht="8.4499999999999993" customHeight="1" x14ac:dyDescent="0.15">
      <c r="B93" s="74"/>
      <c r="E93" s="74"/>
      <c r="T93" s="386" t="s">
        <v>657</v>
      </c>
      <c r="U93" s="386"/>
      <c r="V93" s="386"/>
      <c r="W93" s="386"/>
      <c r="X93" s="386"/>
      <c r="Y93" s="386"/>
      <c r="Z93" s="386"/>
      <c r="AA93" s="386"/>
      <c r="AB93" s="386"/>
      <c r="AC93" s="386"/>
      <c r="AD93" s="386"/>
      <c r="AE93" s="246"/>
      <c r="AF93" s="309" t="s">
        <v>165</v>
      </c>
      <c r="AG93" s="310"/>
      <c r="AH93" s="310"/>
      <c r="AI93" s="310"/>
      <c r="AJ93" s="310"/>
      <c r="AK93" s="302"/>
      <c r="AL93" s="296">
        <v>10</v>
      </c>
      <c r="AM93" s="348">
        <v>8</v>
      </c>
      <c r="AN93" s="298">
        <v>8</v>
      </c>
      <c r="AO93" s="298">
        <f>AN93-AM93</f>
        <v>0</v>
      </c>
      <c r="AP93" s="298">
        <f>IF(AO93&gt;=0,AO93,AO93*-1)</f>
        <v>0</v>
      </c>
      <c r="AQ93" s="309" t="s">
        <v>656</v>
      </c>
      <c r="AR93" s="310"/>
      <c r="AS93" s="310"/>
      <c r="AT93" s="310"/>
      <c r="AU93" s="310"/>
      <c r="AV93" s="302"/>
      <c r="AW93" s="296">
        <v>3</v>
      </c>
      <c r="AX93" s="348">
        <v>5</v>
      </c>
      <c r="AY93" s="298">
        <v>6</v>
      </c>
      <c r="AZ93" s="298">
        <f>AY93-AX93</f>
        <v>1</v>
      </c>
      <c r="BA93" s="298">
        <f>IF(AZ93&gt;=0,AZ93,AZ93*-1)</f>
        <v>1</v>
      </c>
      <c r="BB93" s="139"/>
      <c r="BC93" s="139"/>
      <c r="BD93" s="139"/>
      <c r="BE93" s="139"/>
      <c r="BF93" s="140"/>
      <c r="BG93" s="128"/>
      <c r="BH93" s="128"/>
      <c r="BI93" s="128"/>
      <c r="BJ93" s="128"/>
      <c r="BK93" s="128"/>
    </row>
    <row r="94" spans="2:65" ht="8.4499999999999993" customHeight="1" thickBot="1" x14ac:dyDescent="0.2">
      <c r="B94" s="74"/>
      <c r="E94" s="74"/>
      <c r="T94" s="386"/>
      <c r="U94" s="386"/>
      <c r="V94" s="386"/>
      <c r="W94" s="386"/>
      <c r="X94" s="386"/>
      <c r="Y94" s="386"/>
      <c r="Z94" s="386"/>
      <c r="AA94" s="386"/>
      <c r="AB94" s="386"/>
      <c r="AC94" s="386"/>
      <c r="AD94" s="386"/>
      <c r="AE94" s="246"/>
      <c r="AF94" s="311"/>
      <c r="AG94" s="312"/>
      <c r="AH94" s="312"/>
      <c r="AI94" s="312"/>
      <c r="AJ94" s="312"/>
      <c r="AK94" s="303"/>
      <c r="AL94" s="297"/>
      <c r="AM94" s="349"/>
      <c r="AN94" s="299"/>
      <c r="AO94" s="299"/>
      <c r="AP94" s="299"/>
      <c r="AQ94" s="311"/>
      <c r="AR94" s="312"/>
      <c r="AS94" s="312"/>
      <c r="AT94" s="312"/>
      <c r="AU94" s="312"/>
      <c r="AV94" s="303"/>
      <c r="AW94" s="297"/>
      <c r="AX94" s="349"/>
      <c r="AY94" s="299"/>
      <c r="AZ94" s="299"/>
      <c r="BA94" s="299"/>
      <c r="BB94" s="139"/>
      <c r="BC94" s="139"/>
      <c r="BD94" s="139"/>
      <c r="BE94" s="139"/>
      <c r="BF94" s="140"/>
      <c r="BG94" s="128"/>
      <c r="BH94" s="128"/>
      <c r="BI94" s="128"/>
      <c r="BJ94" s="128"/>
      <c r="BK94" s="128"/>
    </row>
    <row r="95" spans="2:65" ht="8.4499999999999993" customHeight="1" x14ac:dyDescent="0.15">
      <c r="B95" s="74"/>
      <c r="E95" s="74"/>
      <c r="T95" s="386"/>
      <c r="U95" s="386"/>
      <c r="V95" s="386"/>
      <c r="W95" s="386"/>
      <c r="X95" s="386"/>
      <c r="Y95" s="386"/>
      <c r="Z95" s="386"/>
      <c r="AA95" s="386"/>
      <c r="AB95" s="386"/>
      <c r="AC95" s="386"/>
      <c r="AD95" s="386"/>
      <c r="AF95" s="387"/>
      <c r="AG95" s="387"/>
      <c r="AH95" s="387"/>
      <c r="AI95" s="387"/>
      <c r="AJ95" s="387"/>
      <c r="AK95" s="210"/>
      <c r="AL95" s="210"/>
      <c r="AM95" s="210"/>
      <c r="AN95" s="210"/>
      <c r="AO95" s="210"/>
      <c r="AP95" s="210"/>
      <c r="AV95" s="140"/>
      <c r="AW95" s="140"/>
      <c r="AX95" s="140"/>
      <c r="AY95" s="140"/>
      <c r="AZ95" s="140"/>
      <c r="BA95" s="140"/>
      <c r="BC95" s="199"/>
      <c r="BD95" s="199"/>
      <c r="BE95" s="199"/>
      <c r="BF95" s="199"/>
      <c r="BG95" s="199"/>
      <c r="BH95" s="199"/>
      <c r="BI95" s="86"/>
      <c r="BJ95" s="86"/>
      <c r="BK95" s="86"/>
    </row>
    <row r="96" spans="2:65" ht="8.4499999999999993" customHeight="1" x14ac:dyDescent="0.15">
      <c r="B96" s="74"/>
      <c r="E96" s="74"/>
      <c r="T96" s="386"/>
      <c r="U96" s="386"/>
      <c r="V96" s="386"/>
      <c r="W96" s="386"/>
      <c r="X96" s="386"/>
      <c r="Y96" s="386"/>
      <c r="Z96" s="386"/>
      <c r="AA96" s="386"/>
      <c r="AB96" s="386"/>
      <c r="AC96" s="386"/>
      <c r="AD96" s="386"/>
      <c r="AF96" s="388"/>
      <c r="AG96" s="388"/>
      <c r="AH96" s="388"/>
      <c r="AI96" s="388"/>
      <c r="AJ96" s="388"/>
      <c r="AK96" s="210"/>
      <c r="AL96" s="210"/>
      <c r="AM96" s="210"/>
      <c r="AN96" s="210"/>
      <c r="AO96" s="210"/>
      <c r="AP96" s="210"/>
      <c r="AV96" s="140"/>
      <c r="AW96" s="140"/>
      <c r="AX96" s="140"/>
      <c r="AY96" s="140"/>
      <c r="AZ96" s="140"/>
      <c r="BA96" s="140"/>
      <c r="BC96" s="199"/>
      <c r="BD96" s="199"/>
      <c r="BE96" s="199"/>
      <c r="BF96" s="199"/>
      <c r="BG96" s="199"/>
      <c r="BH96" s="199"/>
      <c r="BI96" s="86"/>
      <c r="BJ96" s="86"/>
      <c r="BK96" s="86"/>
    </row>
    <row r="97" spans="2:65" ht="3.75" customHeight="1" x14ac:dyDescent="0.15">
      <c r="B97" s="74"/>
      <c r="E97" s="74"/>
      <c r="T97" s="386"/>
      <c r="U97" s="386"/>
      <c r="V97" s="386"/>
      <c r="W97" s="386"/>
      <c r="X97" s="386"/>
      <c r="Y97" s="386"/>
      <c r="Z97" s="386"/>
      <c r="AA97" s="386"/>
      <c r="AB97" s="386"/>
      <c r="AC97" s="386"/>
      <c r="AD97" s="386"/>
      <c r="AF97" s="388"/>
      <c r="AG97" s="388"/>
      <c r="AH97" s="388"/>
      <c r="AI97" s="388"/>
      <c r="AJ97" s="388"/>
      <c r="AK97" s="210"/>
      <c r="AL97" s="210"/>
      <c r="AM97" s="210"/>
      <c r="AN97" s="210"/>
      <c r="AO97" s="210"/>
      <c r="AP97" s="210"/>
      <c r="AV97" s="140"/>
      <c r="AW97" s="140"/>
      <c r="AX97" s="140"/>
      <c r="AY97" s="140"/>
      <c r="AZ97" s="140"/>
      <c r="BA97" s="140"/>
      <c r="BC97" s="199"/>
      <c r="BD97" s="199"/>
      <c r="BE97" s="199"/>
      <c r="BF97" s="199"/>
      <c r="BG97" s="199"/>
      <c r="BH97" s="199"/>
      <c r="BI97" s="86"/>
      <c r="BJ97" s="86"/>
      <c r="BK97" s="86"/>
    </row>
    <row r="98" spans="2:65" ht="3.75" customHeight="1" x14ac:dyDescent="0.15">
      <c r="B98" s="74"/>
      <c r="E98" s="74"/>
      <c r="T98" s="386"/>
      <c r="U98" s="386"/>
      <c r="V98" s="386"/>
      <c r="W98" s="386"/>
      <c r="X98" s="386"/>
      <c r="Y98" s="386"/>
      <c r="Z98" s="386"/>
      <c r="AA98" s="386"/>
      <c r="AB98" s="386"/>
      <c r="AC98" s="386"/>
      <c r="AD98" s="386"/>
      <c r="AF98" s="245"/>
      <c r="AG98" s="245"/>
      <c r="AH98" s="245"/>
      <c r="AI98" s="245"/>
      <c r="AJ98" s="245"/>
      <c r="AK98" s="210"/>
      <c r="AL98" s="210"/>
      <c r="AM98" s="210"/>
      <c r="AN98" s="210"/>
      <c r="AO98" s="210"/>
      <c r="AP98" s="210"/>
      <c r="AV98" s="140"/>
      <c r="AW98" s="140"/>
      <c r="AX98" s="140"/>
      <c r="AY98" s="140"/>
      <c r="AZ98" s="140"/>
      <c r="BA98" s="140"/>
      <c r="BC98" s="199"/>
      <c r="BD98" s="199"/>
      <c r="BE98" s="199"/>
      <c r="BF98" s="199"/>
      <c r="BG98" s="199"/>
      <c r="BH98" s="199"/>
      <c r="BI98" s="86"/>
      <c r="BJ98" s="86"/>
      <c r="BK98" s="86"/>
    </row>
    <row r="99" spans="2:65" ht="8.4499999999999993" customHeight="1" thickBot="1" x14ac:dyDescent="0.2">
      <c r="B99" s="74"/>
      <c r="E99" s="74"/>
      <c r="F99" s="165"/>
      <c r="G99" s="165"/>
      <c r="H99" s="165"/>
      <c r="I99" s="140"/>
      <c r="T99" s="386"/>
      <c r="U99" s="386"/>
      <c r="V99" s="386"/>
      <c r="W99" s="386"/>
      <c r="X99" s="386"/>
      <c r="Y99" s="386"/>
      <c r="Z99" s="386"/>
      <c r="AA99" s="386"/>
      <c r="AB99" s="386"/>
      <c r="AC99" s="386"/>
      <c r="AD99" s="386"/>
      <c r="AQ99" s="199"/>
      <c r="AR99" s="244"/>
      <c r="AS99" s="244"/>
      <c r="AT99" s="244"/>
      <c r="AU99" s="244"/>
      <c r="AV99" s="199"/>
      <c r="AW99" s="199"/>
      <c r="AX99" s="199"/>
      <c r="AY99" s="199"/>
      <c r="AZ99" s="199"/>
      <c r="BA99" s="199"/>
      <c r="BB99" s="243"/>
      <c r="BC99" s="243"/>
      <c r="BD99" s="199"/>
      <c r="BE99" s="243"/>
      <c r="BF99" s="243"/>
      <c r="BG99" s="86"/>
      <c r="BH99" s="86"/>
      <c r="BI99" s="86"/>
      <c r="BJ99" s="86"/>
      <c r="BK99" s="86"/>
    </row>
    <row r="100" spans="2:65" ht="8.4499999999999993" customHeight="1" x14ac:dyDescent="0.15">
      <c r="B100" s="74"/>
      <c r="E100" s="92"/>
      <c r="F100" s="309" t="s">
        <v>236</v>
      </c>
      <c r="G100" s="310"/>
      <c r="H100" s="310"/>
      <c r="I100" s="310"/>
      <c r="J100" s="310"/>
      <c r="K100" s="302"/>
      <c r="L100" s="296">
        <f>Z100+Z105+I102+I104+Z110</f>
        <v>59</v>
      </c>
      <c r="M100" s="302">
        <f>SUM(AA100,AA105,AA110)</f>
        <v>93</v>
      </c>
      <c r="N100" s="298">
        <f>SUM(AB100,AB105,AB110)</f>
        <v>92</v>
      </c>
      <c r="O100" s="298">
        <f>N100-M100</f>
        <v>-1</v>
      </c>
      <c r="P100" s="298">
        <f>IF(O100&gt;=0,O100,O100*-1)</f>
        <v>1</v>
      </c>
      <c r="Q100" s="142"/>
      <c r="R100" s="142"/>
      <c r="S100" s="142"/>
      <c r="T100" s="313" t="s">
        <v>154</v>
      </c>
      <c r="U100" s="300"/>
      <c r="V100" s="300"/>
      <c r="W100" s="300"/>
      <c r="X100" s="300"/>
      <c r="Y100" s="302"/>
      <c r="Z100" s="296">
        <f>AL100+AW100+BG100+AL102+1</f>
        <v>21</v>
      </c>
      <c r="AA100" s="336">
        <f>AM100+AX100+BH100+AM102</f>
        <v>27</v>
      </c>
      <c r="AB100" s="298">
        <f>AN100+AY100+BI100+AN102</f>
        <v>27</v>
      </c>
      <c r="AC100" s="298">
        <f>AB100-AA100</f>
        <v>0</v>
      </c>
      <c r="AD100" s="298">
        <f>IF(AC100&gt;=0,AC100,AC100*-1)</f>
        <v>0</v>
      </c>
      <c r="AE100" s="84"/>
      <c r="AF100" s="313" t="s">
        <v>114</v>
      </c>
      <c r="AG100" s="300"/>
      <c r="AH100" s="300"/>
      <c r="AI100" s="300"/>
      <c r="AJ100" s="300"/>
      <c r="AK100" s="302"/>
      <c r="AL100" s="296">
        <v>2</v>
      </c>
      <c r="AM100" s="348">
        <v>1</v>
      </c>
      <c r="AN100" s="298">
        <v>1</v>
      </c>
      <c r="AO100" s="298">
        <f>AN100-AM100</f>
        <v>0</v>
      </c>
      <c r="AP100" s="298">
        <f>IF(AO100&gt;=0,AO100,AO100*-1)</f>
        <v>0</v>
      </c>
      <c r="AQ100" s="300" t="s">
        <v>155</v>
      </c>
      <c r="AR100" s="300"/>
      <c r="AS100" s="300"/>
      <c r="AT100" s="300"/>
      <c r="AU100" s="300"/>
      <c r="AV100" s="302"/>
      <c r="AW100" s="296">
        <v>8</v>
      </c>
      <c r="AX100" s="348">
        <v>14</v>
      </c>
      <c r="AY100" s="298">
        <v>14</v>
      </c>
      <c r="AZ100" s="298">
        <f>AY100-AX100</f>
        <v>0</v>
      </c>
      <c r="BA100" s="298">
        <f>IF(AZ100&gt;=0,AZ100,AZ100*-1)</f>
        <v>0</v>
      </c>
      <c r="BB100" s="300" t="s">
        <v>156</v>
      </c>
      <c r="BC100" s="300"/>
      <c r="BD100" s="300"/>
      <c r="BE100" s="300"/>
      <c r="BF100" s="302"/>
      <c r="BG100" s="296">
        <v>7</v>
      </c>
      <c r="BH100" s="357">
        <v>10</v>
      </c>
      <c r="BI100" s="298">
        <v>10</v>
      </c>
      <c r="BJ100" s="298">
        <f>BI100-BH100</f>
        <v>0</v>
      </c>
      <c r="BK100" s="298">
        <f>IF(BJ100&gt;=0,BJ100,BJ100*-1)</f>
        <v>0</v>
      </c>
      <c r="BM100" s="389"/>
    </row>
    <row r="101" spans="2:65" ht="8.4499999999999993" customHeight="1" thickBot="1" x14ac:dyDescent="0.2">
      <c r="B101" s="74"/>
      <c r="E101" s="74"/>
      <c r="F101" s="311"/>
      <c r="G101" s="312"/>
      <c r="H101" s="312"/>
      <c r="I101" s="312"/>
      <c r="J101" s="312"/>
      <c r="K101" s="303"/>
      <c r="L101" s="297"/>
      <c r="M101" s="303"/>
      <c r="N101" s="299"/>
      <c r="O101" s="299"/>
      <c r="P101" s="299"/>
      <c r="R101" s="74"/>
      <c r="T101" s="356"/>
      <c r="U101" s="306"/>
      <c r="V101" s="306"/>
      <c r="W101" s="306"/>
      <c r="X101" s="306"/>
      <c r="Y101" s="303"/>
      <c r="Z101" s="297"/>
      <c r="AA101" s="337"/>
      <c r="AB101" s="299"/>
      <c r="AC101" s="299"/>
      <c r="AD101" s="299"/>
      <c r="AE101" s="93"/>
      <c r="AF101" s="314"/>
      <c r="AG101" s="301"/>
      <c r="AH101" s="301"/>
      <c r="AI101" s="301"/>
      <c r="AJ101" s="301"/>
      <c r="AK101" s="303"/>
      <c r="AL101" s="297"/>
      <c r="AM101" s="349"/>
      <c r="AN101" s="299"/>
      <c r="AO101" s="299"/>
      <c r="AP101" s="299"/>
      <c r="AQ101" s="301"/>
      <c r="AR101" s="301"/>
      <c r="AS101" s="301"/>
      <c r="AT101" s="301"/>
      <c r="AU101" s="301"/>
      <c r="AV101" s="303"/>
      <c r="AW101" s="297"/>
      <c r="AX101" s="349"/>
      <c r="AY101" s="299"/>
      <c r="AZ101" s="299"/>
      <c r="BA101" s="299"/>
      <c r="BB101" s="301"/>
      <c r="BC101" s="301"/>
      <c r="BD101" s="301"/>
      <c r="BE101" s="301"/>
      <c r="BF101" s="303"/>
      <c r="BG101" s="297"/>
      <c r="BH101" s="358"/>
      <c r="BI101" s="299"/>
      <c r="BJ101" s="299"/>
      <c r="BK101" s="299"/>
      <c r="BM101" s="389"/>
    </row>
    <row r="102" spans="2:65" ht="8.4499999999999993" customHeight="1" x14ac:dyDescent="0.15">
      <c r="B102" s="74"/>
      <c r="E102" s="74"/>
      <c r="F102" s="329" t="s">
        <v>116</v>
      </c>
      <c r="G102" s="365"/>
      <c r="H102" s="365"/>
      <c r="I102" s="307">
        <v>1</v>
      </c>
      <c r="R102" s="74"/>
      <c r="T102" s="390" t="s">
        <v>655</v>
      </c>
      <c r="U102" s="390"/>
      <c r="V102" s="390"/>
      <c r="W102" s="390"/>
      <c r="X102" s="390"/>
      <c r="Y102" s="390"/>
      <c r="Z102" s="325"/>
      <c r="AA102" s="325"/>
      <c r="AB102" s="325"/>
      <c r="AC102" s="143"/>
      <c r="AD102" s="143"/>
      <c r="AF102" s="313" t="s">
        <v>157</v>
      </c>
      <c r="AG102" s="300"/>
      <c r="AH102" s="300"/>
      <c r="AI102" s="300"/>
      <c r="AJ102" s="300"/>
      <c r="AK102" s="302"/>
      <c r="AL102" s="296">
        <v>3</v>
      </c>
      <c r="AM102" s="348">
        <v>2</v>
      </c>
      <c r="AN102" s="298">
        <v>2</v>
      </c>
      <c r="AO102" s="298">
        <f>AN102-AM102</f>
        <v>0</v>
      </c>
      <c r="AP102" s="298">
        <f>IF(AO102&gt;=0,AO102,AO102*-1)</f>
        <v>0</v>
      </c>
      <c r="BB102" s="141"/>
      <c r="BC102" s="141"/>
      <c r="BD102" s="141"/>
      <c r="BE102" s="141"/>
      <c r="BF102" s="209"/>
      <c r="BG102" s="179"/>
      <c r="BH102" s="179"/>
      <c r="BI102" s="128"/>
      <c r="BJ102" s="128"/>
      <c r="BK102" s="128"/>
      <c r="BL102" s="139"/>
      <c r="BM102" s="139"/>
    </row>
    <row r="103" spans="2:65" ht="8.4499999999999993" customHeight="1" thickBot="1" x14ac:dyDescent="0.2">
      <c r="B103" s="74"/>
      <c r="E103" s="74"/>
      <c r="F103" s="365"/>
      <c r="G103" s="365"/>
      <c r="H103" s="365"/>
      <c r="I103" s="365"/>
      <c r="R103" s="74"/>
      <c r="T103" s="325"/>
      <c r="U103" s="325"/>
      <c r="V103" s="325"/>
      <c r="W103" s="325"/>
      <c r="X103" s="325"/>
      <c r="Y103" s="325"/>
      <c r="Z103" s="325"/>
      <c r="AA103" s="325"/>
      <c r="AB103" s="325"/>
      <c r="AC103" s="143"/>
      <c r="AD103" s="143"/>
      <c r="AF103" s="314"/>
      <c r="AG103" s="301"/>
      <c r="AH103" s="301"/>
      <c r="AI103" s="301"/>
      <c r="AJ103" s="301"/>
      <c r="AK103" s="303"/>
      <c r="AL103" s="297"/>
      <c r="AM103" s="349"/>
      <c r="AN103" s="299"/>
      <c r="AO103" s="299"/>
      <c r="AP103" s="299"/>
      <c r="AQ103" s="199"/>
      <c r="AR103" s="199"/>
      <c r="AS103" s="199"/>
      <c r="AT103" s="199"/>
      <c r="AU103" s="199"/>
      <c r="AV103" s="199"/>
      <c r="AW103" s="199"/>
      <c r="AX103" s="199"/>
      <c r="AY103" s="199"/>
      <c r="AZ103" s="199"/>
      <c r="BA103" s="199"/>
      <c r="BF103" s="175"/>
      <c r="BG103" s="178"/>
      <c r="BH103" s="178"/>
      <c r="BI103" s="129"/>
      <c r="BJ103" s="129"/>
      <c r="BK103" s="129"/>
      <c r="BL103" s="139"/>
      <c r="BM103" s="139"/>
    </row>
    <row r="104" spans="2:65" ht="12.75" customHeight="1" thickBot="1" x14ac:dyDescent="0.2">
      <c r="B104" s="74"/>
      <c r="E104" s="74"/>
      <c r="F104" s="329" t="s">
        <v>117</v>
      </c>
      <c r="G104" s="329"/>
      <c r="H104" s="329"/>
      <c r="I104" s="140">
        <v>1</v>
      </c>
      <c r="R104" s="74"/>
      <c r="S104" s="15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39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39"/>
      <c r="BB104" s="139"/>
      <c r="BG104" s="86"/>
      <c r="BH104" s="86"/>
      <c r="BI104" s="86"/>
      <c r="BJ104" s="86"/>
      <c r="BK104" s="86"/>
      <c r="BL104" s="139"/>
      <c r="BM104" s="139"/>
    </row>
    <row r="105" spans="2:65" ht="8.4499999999999993" customHeight="1" x14ac:dyDescent="0.15">
      <c r="B105" s="74"/>
      <c r="E105" s="74"/>
      <c r="F105" s="330" t="s">
        <v>654</v>
      </c>
      <c r="G105" s="330"/>
      <c r="H105" s="330"/>
      <c r="I105" s="330"/>
      <c r="J105" s="330"/>
      <c r="K105" s="330"/>
      <c r="L105" s="165"/>
      <c r="M105" s="165"/>
      <c r="N105" s="165"/>
      <c r="O105" s="165"/>
      <c r="P105" s="165"/>
      <c r="R105" s="90"/>
      <c r="S105" s="84"/>
      <c r="T105" s="309" t="s">
        <v>158</v>
      </c>
      <c r="U105" s="310"/>
      <c r="V105" s="310"/>
      <c r="W105" s="310"/>
      <c r="X105" s="310"/>
      <c r="Y105" s="302"/>
      <c r="Z105" s="296">
        <f>SUM(AL105,AW105,BG105,AL107+1)</f>
        <v>21</v>
      </c>
      <c r="AA105" s="336">
        <f>SUM(AM105,AX105,BH105,AM107)</f>
        <v>36</v>
      </c>
      <c r="AB105" s="298">
        <f>SUM(AN105,AY105,BI105,AN107)</f>
        <v>36</v>
      </c>
      <c r="AC105" s="298">
        <f>AB105-AA105</f>
        <v>0</v>
      </c>
      <c r="AD105" s="298">
        <f>IF(AC105&gt;=0,AC105,AC105*-1)</f>
        <v>0</v>
      </c>
      <c r="AE105" s="84"/>
      <c r="AF105" s="313" t="s">
        <v>159</v>
      </c>
      <c r="AG105" s="300"/>
      <c r="AH105" s="300"/>
      <c r="AI105" s="300"/>
      <c r="AJ105" s="300"/>
      <c r="AK105" s="302"/>
      <c r="AL105" s="296">
        <v>3</v>
      </c>
      <c r="AM105" s="348">
        <v>0</v>
      </c>
      <c r="AN105" s="298">
        <v>0</v>
      </c>
      <c r="AO105" s="298">
        <f>AN105-AM105</f>
        <v>0</v>
      </c>
      <c r="AP105" s="298">
        <f>IF(AO105&gt;=0,AO105,AO105*-1)</f>
        <v>0</v>
      </c>
      <c r="AQ105" s="313" t="s">
        <v>160</v>
      </c>
      <c r="AR105" s="300"/>
      <c r="AS105" s="300"/>
      <c r="AT105" s="300"/>
      <c r="AU105" s="300"/>
      <c r="AV105" s="302"/>
      <c r="AW105" s="296">
        <v>5</v>
      </c>
      <c r="AX105" s="357">
        <v>15</v>
      </c>
      <c r="AY105" s="298">
        <v>15</v>
      </c>
      <c r="AZ105" s="298">
        <f>AY105-AX105</f>
        <v>0</v>
      </c>
      <c r="BA105" s="298">
        <f>IF(AZ105&gt;=0,AZ105,AZ105*-1)</f>
        <v>0</v>
      </c>
      <c r="BB105" s="300" t="s">
        <v>161</v>
      </c>
      <c r="BC105" s="300"/>
      <c r="BD105" s="300"/>
      <c r="BE105" s="300"/>
      <c r="BF105" s="302"/>
      <c r="BG105" s="296">
        <v>8</v>
      </c>
      <c r="BH105" s="348">
        <v>18</v>
      </c>
      <c r="BI105" s="298">
        <v>18</v>
      </c>
      <c r="BJ105" s="298">
        <f>BI105-BH105</f>
        <v>0</v>
      </c>
      <c r="BK105" s="298">
        <f>IF(BJ105&gt;=0,BJ105,BJ105*-1)</f>
        <v>0</v>
      </c>
    </row>
    <row r="106" spans="2:65" ht="8.4499999999999993" customHeight="1" thickBot="1" x14ac:dyDescent="0.2">
      <c r="B106" s="74"/>
      <c r="E106" s="74"/>
      <c r="F106" s="330"/>
      <c r="G106" s="330"/>
      <c r="H106" s="330"/>
      <c r="I106" s="330"/>
      <c r="J106" s="330"/>
      <c r="K106" s="330"/>
      <c r="R106" s="74"/>
      <c r="T106" s="311"/>
      <c r="U106" s="312"/>
      <c r="V106" s="312"/>
      <c r="W106" s="312"/>
      <c r="X106" s="312"/>
      <c r="Y106" s="303"/>
      <c r="Z106" s="297"/>
      <c r="AA106" s="337"/>
      <c r="AB106" s="299"/>
      <c r="AC106" s="299"/>
      <c r="AD106" s="299"/>
      <c r="AF106" s="314"/>
      <c r="AG106" s="301"/>
      <c r="AH106" s="301"/>
      <c r="AI106" s="301"/>
      <c r="AJ106" s="301"/>
      <c r="AK106" s="303"/>
      <c r="AL106" s="297"/>
      <c r="AM106" s="349"/>
      <c r="AN106" s="299"/>
      <c r="AO106" s="299"/>
      <c r="AP106" s="299"/>
      <c r="AQ106" s="314"/>
      <c r="AR106" s="301"/>
      <c r="AS106" s="301"/>
      <c r="AT106" s="301"/>
      <c r="AU106" s="301"/>
      <c r="AV106" s="303"/>
      <c r="AW106" s="297"/>
      <c r="AX106" s="358"/>
      <c r="AY106" s="299"/>
      <c r="AZ106" s="299"/>
      <c r="BA106" s="299"/>
      <c r="BB106" s="301"/>
      <c r="BC106" s="301"/>
      <c r="BD106" s="301"/>
      <c r="BE106" s="301"/>
      <c r="BF106" s="303"/>
      <c r="BG106" s="297"/>
      <c r="BH106" s="349"/>
      <c r="BI106" s="299"/>
      <c r="BJ106" s="299"/>
      <c r="BK106" s="299"/>
    </row>
    <row r="107" spans="2:65" ht="8.4499999999999993" customHeight="1" x14ac:dyDescent="0.15">
      <c r="B107" s="74"/>
      <c r="E107" s="74"/>
      <c r="R107" s="74"/>
      <c r="T107" s="139"/>
      <c r="U107" s="139"/>
      <c r="V107" s="139"/>
      <c r="W107" s="139"/>
      <c r="X107" s="139"/>
      <c r="Y107" s="140"/>
      <c r="Z107" s="140"/>
      <c r="AA107" s="140"/>
      <c r="AB107" s="140"/>
      <c r="AC107" s="140"/>
      <c r="AD107" s="140"/>
      <c r="AF107" s="309" t="s">
        <v>261</v>
      </c>
      <c r="AG107" s="310"/>
      <c r="AH107" s="310"/>
      <c r="AI107" s="310"/>
      <c r="AJ107" s="310"/>
      <c r="AK107" s="302"/>
      <c r="AL107" s="296">
        <v>4</v>
      </c>
      <c r="AM107" s="348">
        <v>3</v>
      </c>
      <c r="AN107" s="298">
        <v>3</v>
      </c>
      <c r="AO107" s="298">
        <f>AN107-AM107</f>
        <v>0</v>
      </c>
      <c r="AP107" s="298">
        <f>IF(AO107&gt;=0,AO107,AO107*-1)</f>
        <v>0</v>
      </c>
      <c r="AQ107" s="192"/>
      <c r="AR107" s="192"/>
      <c r="AS107" s="192"/>
      <c r="AT107" s="192"/>
      <c r="AU107" s="192"/>
      <c r="AV107" s="209"/>
      <c r="AW107" s="179"/>
      <c r="AX107" s="179"/>
      <c r="AY107" s="179"/>
      <c r="AZ107" s="179"/>
      <c r="BA107" s="179"/>
      <c r="BB107" s="139"/>
      <c r="BC107" s="139"/>
      <c r="BD107" s="139"/>
      <c r="BE107" s="139"/>
      <c r="BF107" s="140"/>
      <c r="BG107" s="140"/>
      <c r="BH107" s="140"/>
      <c r="BI107" s="140"/>
      <c r="BJ107" s="140"/>
      <c r="BK107" s="140"/>
    </row>
    <row r="108" spans="2:65" ht="8.4499999999999993" customHeight="1" thickBot="1" x14ac:dyDescent="0.2">
      <c r="B108" s="74"/>
      <c r="E108" s="74"/>
      <c r="R108" s="74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F108" s="311"/>
      <c r="AG108" s="312"/>
      <c r="AH108" s="312"/>
      <c r="AI108" s="312"/>
      <c r="AJ108" s="312"/>
      <c r="AK108" s="303"/>
      <c r="AL108" s="297"/>
      <c r="AM108" s="349"/>
      <c r="AN108" s="299"/>
      <c r="AO108" s="299"/>
      <c r="AP108" s="299"/>
      <c r="AQ108" s="86"/>
      <c r="AR108" s="86"/>
      <c r="AS108" s="86"/>
      <c r="AT108" s="86"/>
      <c r="AU108" s="86"/>
      <c r="AV108" s="175"/>
      <c r="AW108" s="178"/>
      <c r="AX108" s="178"/>
      <c r="AY108" s="178"/>
      <c r="AZ108" s="178"/>
      <c r="BA108" s="178"/>
      <c r="BB108" s="139"/>
      <c r="BC108" s="91"/>
      <c r="BD108" s="91"/>
      <c r="BE108" s="91"/>
      <c r="BF108" s="91"/>
      <c r="BG108" s="91"/>
      <c r="BH108" s="91"/>
      <c r="BI108" s="140"/>
      <c r="BJ108" s="140"/>
      <c r="BK108" s="140"/>
    </row>
    <row r="109" spans="2:65" ht="8.4499999999999993" customHeight="1" thickBot="1" x14ac:dyDescent="0.2">
      <c r="B109" s="74"/>
      <c r="E109" s="74"/>
      <c r="L109" s="155"/>
      <c r="M109" s="155"/>
      <c r="N109" s="155"/>
      <c r="O109" s="155"/>
      <c r="P109" s="155"/>
      <c r="R109" s="74"/>
      <c r="T109" s="139"/>
      <c r="U109" s="139"/>
      <c r="V109" s="139"/>
      <c r="W109" s="139"/>
      <c r="X109" s="139"/>
      <c r="Y109" s="140"/>
      <c r="Z109" s="140"/>
      <c r="AA109" s="140"/>
      <c r="AB109" s="140"/>
      <c r="AC109" s="140"/>
      <c r="AD109" s="140"/>
      <c r="AF109" s="139"/>
      <c r="AG109" s="139"/>
      <c r="AH109" s="139"/>
      <c r="AI109" s="139"/>
      <c r="AJ109" s="139"/>
      <c r="AK109" s="140"/>
      <c r="AL109" s="129"/>
      <c r="AM109" s="129"/>
      <c r="AN109" s="129"/>
      <c r="AO109" s="129"/>
      <c r="AP109" s="129"/>
      <c r="AR109" s="229"/>
      <c r="AS109" s="229"/>
      <c r="AT109" s="229"/>
      <c r="AU109" s="229"/>
      <c r="AV109" s="229"/>
      <c r="AW109" s="229"/>
      <c r="AX109" s="229"/>
      <c r="AY109" s="229"/>
      <c r="AZ109" s="229"/>
      <c r="BA109" s="229"/>
      <c r="BB109" s="229"/>
      <c r="BC109" s="229"/>
      <c r="BD109" s="229"/>
      <c r="BE109" s="229"/>
      <c r="BF109" s="229"/>
    </row>
    <row r="110" spans="2:65" ht="8.4499999999999993" customHeight="1" x14ac:dyDescent="0.15">
      <c r="B110" s="74"/>
      <c r="E110" s="74"/>
      <c r="L110" s="155"/>
      <c r="M110" s="155"/>
      <c r="N110" s="155"/>
      <c r="O110" s="155"/>
      <c r="P110" s="155"/>
      <c r="R110" s="90"/>
      <c r="T110" s="313" t="s">
        <v>162</v>
      </c>
      <c r="U110" s="300"/>
      <c r="V110" s="300"/>
      <c r="W110" s="300"/>
      <c r="X110" s="300"/>
      <c r="Y110" s="302"/>
      <c r="Z110" s="296">
        <f>SUM(AL110,AW110,BG110+1)</f>
        <v>15</v>
      </c>
      <c r="AA110" s="334">
        <f>SUM(AM110,AX110,BH110)</f>
        <v>30</v>
      </c>
      <c r="AB110" s="298">
        <f>SUM(AN110,AY110,BI110)</f>
        <v>29</v>
      </c>
      <c r="AC110" s="298">
        <f>AB110-AA110</f>
        <v>-1</v>
      </c>
      <c r="AD110" s="298">
        <f>IF(AC110&gt;=0,AC110,AC110*-1)</f>
        <v>1</v>
      </c>
      <c r="AE110" s="84"/>
      <c r="AF110" s="313" t="s">
        <v>163</v>
      </c>
      <c r="AG110" s="300"/>
      <c r="AH110" s="300"/>
      <c r="AI110" s="300"/>
      <c r="AJ110" s="300"/>
      <c r="AK110" s="302"/>
      <c r="AL110" s="296">
        <v>3</v>
      </c>
      <c r="AM110" s="348">
        <v>7</v>
      </c>
      <c r="AN110" s="298">
        <v>6</v>
      </c>
      <c r="AO110" s="298">
        <f>AN110-AM110</f>
        <v>-1</v>
      </c>
      <c r="AP110" s="298">
        <f>IF(AO110&gt;=0,AO110,AO110*-1)</f>
        <v>1</v>
      </c>
      <c r="AQ110" s="313" t="s">
        <v>164</v>
      </c>
      <c r="AR110" s="300"/>
      <c r="AS110" s="300"/>
      <c r="AT110" s="300"/>
      <c r="AU110" s="300"/>
      <c r="AV110" s="302"/>
      <c r="AW110" s="296">
        <v>4</v>
      </c>
      <c r="AX110" s="357">
        <v>5</v>
      </c>
      <c r="AY110" s="298">
        <v>5</v>
      </c>
      <c r="AZ110" s="298">
        <f>AY110-AX110</f>
        <v>0</v>
      </c>
      <c r="BA110" s="298">
        <f>IF(AZ110&gt;=0,AZ110,AZ110*-1)</f>
        <v>0</v>
      </c>
      <c r="BB110" s="313" t="s">
        <v>166</v>
      </c>
      <c r="BC110" s="300"/>
      <c r="BD110" s="300"/>
      <c r="BE110" s="300"/>
      <c r="BF110" s="302"/>
      <c r="BG110" s="296">
        <v>7</v>
      </c>
      <c r="BH110" s="348">
        <v>18</v>
      </c>
      <c r="BI110" s="298">
        <v>18</v>
      </c>
      <c r="BJ110" s="298">
        <f>BI110-BH110</f>
        <v>0</v>
      </c>
      <c r="BK110" s="298">
        <f>IF(BJ110&gt;=0,BJ110,BJ110*-1)</f>
        <v>0</v>
      </c>
    </row>
    <row r="111" spans="2:65" ht="8.4499999999999993" customHeight="1" thickBot="1" x14ac:dyDescent="0.2">
      <c r="B111" s="74"/>
      <c r="E111" s="74"/>
      <c r="L111" s="155"/>
      <c r="M111" s="155"/>
      <c r="N111" s="155"/>
      <c r="O111" s="155"/>
      <c r="P111" s="155"/>
      <c r="R111" s="141"/>
      <c r="S111" s="88"/>
      <c r="T111" s="314"/>
      <c r="U111" s="301"/>
      <c r="V111" s="301"/>
      <c r="W111" s="301"/>
      <c r="X111" s="301"/>
      <c r="Y111" s="303"/>
      <c r="Z111" s="297"/>
      <c r="AA111" s="335"/>
      <c r="AB111" s="299"/>
      <c r="AC111" s="299"/>
      <c r="AD111" s="299"/>
      <c r="AF111" s="314"/>
      <c r="AG111" s="301"/>
      <c r="AH111" s="301"/>
      <c r="AI111" s="301"/>
      <c r="AJ111" s="301"/>
      <c r="AK111" s="303"/>
      <c r="AL111" s="297"/>
      <c r="AM111" s="349"/>
      <c r="AN111" s="299"/>
      <c r="AO111" s="299"/>
      <c r="AP111" s="299"/>
      <c r="AQ111" s="314"/>
      <c r="AR111" s="301"/>
      <c r="AS111" s="301"/>
      <c r="AT111" s="301"/>
      <c r="AU111" s="301"/>
      <c r="AV111" s="303"/>
      <c r="AW111" s="297"/>
      <c r="AX111" s="358"/>
      <c r="AY111" s="299"/>
      <c r="AZ111" s="299"/>
      <c r="BA111" s="299"/>
      <c r="BB111" s="314"/>
      <c r="BC111" s="301"/>
      <c r="BD111" s="301"/>
      <c r="BE111" s="301"/>
      <c r="BF111" s="303"/>
      <c r="BG111" s="297"/>
      <c r="BH111" s="349"/>
      <c r="BI111" s="299"/>
      <c r="BJ111" s="299"/>
      <c r="BK111" s="299"/>
    </row>
    <row r="112" spans="2:65" ht="8.4499999999999993" customHeight="1" x14ac:dyDescent="0.15">
      <c r="B112" s="74"/>
      <c r="E112" s="74"/>
      <c r="L112" s="155"/>
      <c r="M112" s="155"/>
      <c r="N112" s="155"/>
      <c r="O112" s="155"/>
      <c r="P112" s="155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Q112" s="300"/>
      <c r="AR112" s="300"/>
      <c r="AS112" s="300"/>
      <c r="AT112" s="300"/>
      <c r="AU112" s="300"/>
      <c r="AV112" s="152"/>
      <c r="AW112" s="128"/>
      <c r="AX112" s="128"/>
      <c r="AY112" s="242"/>
      <c r="AZ112" s="128"/>
      <c r="BA112" s="128"/>
      <c r="BB112" s="329"/>
      <c r="BC112" s="329"/>
      <c r="BD112" s="329"/>
      <c r="BE112" s="329"/>
      <c r="BF112" s="140"/>
      <c r="BG112" s="128"/>
      <c r="BH112" s="128"/>
    </row>
    <row r="113" spans="2:64" ht="8.4499999999999993" customHeight="1" x14ac:dyDescent="0.15">
      <c r="B113" s="74"/>
      <c r="E113" s="74"/>
      <c r="L113" s="155"/>
      <c r="M113" s="155"/>
      <c r="N113" s="155"/>
      <c r="O113" s="155"/>
      <c r="P113" s="155"/>
      <c r="T113" s="143"/>
      <c r="U113" s="143"/>
      <c r="V113" s="143"/>
      <c r="W113" s="143"/>
      <c r="X113" s="143"/>
      <c r="Y113" s="143"/>
      <c r="Z113" s="143"/>
      <c r="AA113" s="143"/>
      <c r="AB113" s="143"/>
      <c r="AC113" s="143"/>
      <c r="AD113" s="143"/>
      <c r="AF113" s="139"/>
      <c r="AG113" s="139"/>
      <c r="AH113" s="139"/>
      <c r="AI113" s="139"/>
      <c r="AJ113" s="139"/>
      <c r="AK113" s="140"/>
      <c r="AL113" s="129"/>
      <c r="AM113" s="129"/>
      <c r="AN113" s="128"/>
      <c r="AO113" s="128"/>
      <c r="AP113" s="128"/>
      <c r="AQ113" s="139"/>
      <c r="AR113" s="139"/>
      <c r="AS113" s="139"/>
      <c r="AT113" s="139"/>
      <c r="AU113" s="139"/>
      <c r="AV113" s="140"/>
      <c r="AW113" s="129"/>
      <c r="AX113" s="129"/>
      <c r="AY113" s="128"/>
      <c r="AZ113" s="128"/>
      <c r="BA113" s="128"/>
      <c r="BB113" s="165"/>
      <c r="BC113" s="165"/>
      <c r="BD113" s="165"/>
      <c r="BE113" s="165"/>
      <c r="BF113" s="140"/>
      <c r="BG113" s="129"/>
      <c r="BH113" s="128"/>
      <c r="BI113" s="156"/>
      <c r="BJ113" s="156"/>
      <c r="BK113" s="156"/>
    </row>
    <row r="114" spans="2:64" ht="8.4499999999999993" customHeight="1" x14ac:dyDescent="0.15">
      <c r="B114" s="74"/>
      <c r="E114" s="74"/>
      <c r="L114" s="155"/>
      <c r="M114" s="155"/>
      <c r="N114" s="155"/>
      <c r="O114" s="155"/>
      <c r="P114" s="155"/>
      <c r="T114" s="143"/>
      <c r="U114" s="143"/>
      <c r="V114" s="143"/>
      <c r="W114" s="143"/>
      <c r="X114" s="143"/>
      <c r="Y114" s="143"/>
      <c r="Z114" s="143"/>
      <c r="AA114" s="143"/>
      <c r="AB114" s="143"/>
      <c r="AC114" s="143"/>
      <c r="AD114" s="143"/>
      <c r="AF114" s="139"/>
      <c r="AG114" s="139"/>
      <c r="AH114" s="139"/>
      <c r="AI114" s="139"/>
      <c r="AJ114" s="139"/>
      <c r="AK114" s="140"/>
      <c r="AL114" s="129"/>
      <c r="AM114" s="129"/>
      <c r="AN114" s="128"/>
      <c r="AO114" s="128"/>
      <c r="AP114" s="128"/>
      <c r="AQ114" s="139"/>
      <c r="AR114" s="139"/>
      <c r="AS114" s="139"/>
      <c r="AT114" s="139"/>
      <c r="AU114" s="139"/>
      <c r="AV114" s="140"/>
      <c r="AW114" s="129"/>
      <c r="AX114" s="129"/>
      <c r="AY114" s="128"/>
      <c r="AZ114" s="128"/>
      <c r="BA114" s="128"/>
      <c r="BB114" s="165"/>
      <c r="BC114" s="165"/>
      <c r="BD114" s="165"/>
      <c r="BE114" s="165"/>
      <c r="BF114" s="140"/>
      <c r="BG114" s="129"/>
      <c r="BH114" s="128"/>
      <c r="BI114" s="156"/>
      <c r="BJ114" s="156"/>
      <c r="BK114" s="156"/>
    </row>
    <row r="115" spans="2:64" ht="8.4499999999999993" customHeight="1" thickBot="1" x14ac:dyDescent="0.2">
      <c r="B115" s="74"/>
      <c r="E115" s="74"/>
      <c r="T115" s="142"/>
      <c r="U115" s="142"/>
      <c r="AF115" s="139"/>
      <c r="AG115" s="139"/>
      <c r="AH115" s="139"/>
      <c r="AI115" s="139"/>
      <c r="AJ115" s="139"/>
      <c r="AK115" s="140"/>
      <c r="AL115" s="140"/>
      <c r="AM115" s="140"/>
      <c r="AN115" s="140"/>
      <c r="AO115" s="140"/>
      <c r="AP115" s="140"/>
      <c r="AR115" s="391"/>
      <c r="AS115" s="391"/>
      <c r="AT115" s="391"/>
      <c r="AU115" s="391"/>
      <c r="AV115" s="391"/>
      <c r="AW115" s="391"/>
      <c r="AX115" s="241"/>
      <c r="AY115" s="180"/>
      <c r="AZ115" s="180"/>
      <c r="BA115" s="180"/>
      <c r="BB115" s="376"/>
      <c r="BC115" s="376"/>
      <c r="BD115" s="376"/>
      <c r="BE115" s="376"/>
      <c r="BF115" s="376"/>
      <c r="BG115" s="376"/>
      <c r="BH115" s="376"/>
      <c r="BI115" s="156"/>
      <c r="BJ115" s="156"/>
      <c r="BK115" s="156"/>
    </row>
    <row r="116" spans="2:64" ht="8.4499999999999993" customHeight="1" x14ac:dyDescent="0.15">
      <c r="B116" s="74"/>
      <c r="E116" s="92"/>
      <c r="F116" s="313" t="s">
        <v>167</v>
      </c>
      <c r="G116" s="300"/>
      <c r="H116" s="300"/>
      <c r="I116" s="300"/>
      <c r="J116" s="300"/>
      <c r="K116" s="302"/>
      <c r="L116" s="296">
        <f>SUM(I118,I120,Z116,Z121,Z124,Z127,Z130,Z133,Z138,I123)</f>
        <v>75</v>
      </c>
      <c r="M116" s="302">
        <f>SUM(AA116,AA121,AA124,AA127,AA130,AA133,AA138)</f>
        <v>16</v>
      </c>
      <c r="N116" s="298">
        <f>SUM(AB116,AB121,AB124,AB127,AB130,AB133,AB138)</f>
        <v>15</v>
      </c>
      <c r="O116" s="298">
        <f>N116-M116</f>
        <v>-1</v>
      </c>
      <c r="P116" s="298">
        <f>IF(O116&gt;=0,O116,O116*-1)</f>
        <v>1</v>
      </c>
      <c r="Q116" s="142"/>
      <c r="R116" s="142"/>
      <c r="S116" s="84"/>
      <c r="T116" s="313" t="s">
        <v>168</v>
      </c>
      <c r="U116" s="300"/>
      <c r="V116" s="300"/>
      <c r="W116" s="300"/>
      <c r="X116" s="300"/>
      <c r="Y116" s="302"/>
      <c r="Z116" s="296">
        <f>AL116+AW116+BG116+AL118+1</f>
        <v>13</v>
      </c>
      <c r="AA116" s="336">
        <f>AM116+AX116+BH116+AM118</f>
        <v>2</v>
      </c>
      <c r="AB116" s="298">
        <f>AN116+AY116+BI116+AN118</f>
        <v>2</v>
      </c>
      <c r="AC116" s="298">
        <f>AB116-AA116</f>
        <v>0</v>
      </c>
      <c r="AD116" s="298">
        <f>IF(AC116&gt;=0,AC116,AC116*-1)</f>
        <v>0</v>
      </c>
      <c r="AE116" s="84"/>
      <c r="AF116" s="313" t="s">
        <v>569</v>
      </c>
      <c r="AG116" s="300"/>
      <c r="AH116" s="300"/>
      <c r="AI116" s="300"/>
      <c r="AJ116" s="300"/>
      <c r="AK116" s="302"/>
      <c r="AL116" s="296">
        <v>2</v>
      </c>
      <c r="AM116" s="348">
        <v>0</v>
      </c>
      <c r="AN116" s="298">
        <v>0</v>
      </c>
      <c r="AO116" s="298">
        <f>AN116-AM116</f>
        <v>0</v>
      </c>
      <c r="AP116" s="298">
        <f>IF(AO116&gt;=0,AO116,AO116*-1)</f>
        <v>0</v>
      </c>
      <c r="AQ116" s="300" t="s">
        <v>237</v>
      </c>
      <c r="AR116" s="300"/>
      <c r="AS116" s="300"/>
      <c r="AT116" s="300"/>
      <c r="AU116" s="300"/>
      <c r="AV116" s="302"/>
      <c r="AW116" s="296">
        <v>3</v>
      </c>
      <c r="AX116" s="348">
        <v>1</v>
      </c>
      <c r="AY116" s="298">
        <v>1</v>
      </c>
      <c r="AZ116" s="298">
        <f>AY116-AX116</f>
        <v>0</v>
      </c>
      <c r="BA116" s="298">
        <f>IF(AZ116&gt;=0,AZ116,AZ116*-1)</f>
        <v>0</v>
      </c>
      <c r="BB116" s="310" t="s">
        <v>169</v>
      </c>
      <c r="BC116" s="310"/>
      <c r="BD116" s="310"/>
      <c r="BE116" s="310"/>
      <c r="BF116" s="302"/>
      <c r="BG116" s="296">
        <v>4</v>
      </c>
      <c r="BH116" s="348">
        <v>1</v>
      </c>
      <c r="BI116" s="298">
        <v>1</v>
      </c>
      <c r="BJ116" s="298">
        <f>BI116-BH116</f>
        <v>0</v>
      </c>
      <c r="BK116" s="298">
        <f>IF(BJ116&gt;=0,BJ116,BJ116*-1)</f>
        <v>0</v>
      </c>
    </row>
    <row r="117" spans="2:64" ht="8.4499999999999993" customHeight="1" thickBot="1" x14ac:dyDescent="0.2">
      <c r="B117" s="74"/>
      <c r="E117" s="74"/>
      <c r="F117" s="314"/>
      <c r="G117" s="301"/>
      <c r="H117" s="301"/>
      <c r="I117" s="301"/>
      <c r="J117" s="301"/>
      <c r="K117" s="303"/>
      <c r="L117" s="297"/>
      <c r="M117" s="303"/>
      <c r="N117" s="299"/>
      <c r="O117" s="299"/>
      <c r="P117" s="299"/>
      <c r="R117" s="85"/>
      <c r="S117" s="141"/>
      <c r="T117" s="314"/>
      <c r="U117" s="301"/>
      <c r="V117" s="301"/>
      <c r="W117" s="301"/>
      <c r="X117" s="301"/>
      <c r="Y117" s="303"/>
      <c r="Z117" s="297"/>
      <c r="AA117" s="337"/>
      <c r="AB117" s="299"/>
      <c r="AC117" s="299"/>
      <c r="AD117" s="299"/>
      <c r="AF117" s="314"/>
      <c r="AG117" s="301"/>
      <c r="AH117" s="301"/>
      <c r="AI117" s="301"/>
      <c r="AJ117" s="301"/>
      <c r="AK117" s="303"/>
      <c r="AL117" s="297"/>
      <c r="AM117" s="349"/>
      <c r="AN117" s="299"/>
      <c r="AO117" s="299"/>
      <c r="AP117" s="299"/>
      <c r="AQ117" s="301"/>
      <c r="AR117" s="301"/>
      <c r="AS117" s="301"/>
      <c r="AT117" s="301"/>
      <c r="AU117" s="301"/>
      <c r="AV117" s="303"/>
      <c r="AW117" s="297"/>
      <c r="AX117" s="349"/>
      <c r="AY117" s="299"/>
      <c r="AZ117" s="299"/>
      <c r="BA117" s="299"/>
      <c r="BB117" s="312"/>
      <c r="BC117" s="312"/>
      <c r="BD117" s="312"/>
      <c r="BE117" s="312"/>
      <c r="BF117" s="303"/>
      <c r="BG117" s="297"/>
      <c r="BH117" s="349"/>
      <c r="BI117" s="299"/>
      <c r="BJ117" s="299"/>
      <c r="BK117" s="299"/>
    </row>
    <row r="118" spans="2:64" ht="8.4499999999999993" customHeight="1" x14ac:dyDescent="0.15">
      <c r="B118" s="74"/>
      <c r="E118" s="74"/>
      <c r="F118" s="300" t="s">
        <v>116</v>
      </c>
      <c r="G118" s="300"/>
      <c r="H118" s="300"/>
      <c r="I118" s="307">
        <v>1</v>
      </c>
      <c r="L118" s="129"/>
      <c r="M118" s="129"/>
      <c r="N118" s="129"/>
      <c r="O118" s="129"/>
      <c r="P118" s="129"/>
      <c r="R118" s="74"/>
      <c r="T118" s="328" t="s">
        <v>653</v>
      </c>
      <c r="U118" s="328"/>
      <c r="V118" s="328"/>
      <c r="W118" s="328"/>
      <c r="X118" s="328"/>
      <c r="Y118" s="328"/>
      <c r="Z118" s="328"/>
      <c r="AA118" s="328"/>
      <c r="AB118" s="328"/>
      <c r="AC118" s="328"/>
      <c r="AD118" s="328"/>
      <c r="AF118" s="309" t="s">
        <v>652</v>
      </c>
      <c r="AG118" s="310"/>
      <c r="AH118" s="310"/>
      <c r="AI118" s="310"/>
      <c r="AJ118" s="310"/>
      <c r="AK118" s="302"/>
      <c r="AL118" s="296">
        <v>3</v>
      </c>
      <c r="AM118" s="348">
        <v>0</v>
      </c>
      <c r="AN118" s="298">
        <v>0</v>
      </c>
      <c r="AO118" s="298">
        <f>AN118-AM118</f>
        <v>0</v>
      </c>
      <c r="AP118" s="298">
        <f>IF(AO118&gt;=0,AO118,AO118*-1)</f>
        <v>0</v>
      </c>
      <c r="AQ118" s="139"/>
      <c r="AR118" s="139"/>
      <c r="AS118" s="139"/>
      <c r="AT118" s="139"/>
      <c r="AU118" s="139"/>
      <c r="AV118" s="140"/>
      <c r="AW118" s="129"/>
      <c r="AX118" s="129"/>
      <c r="AY118" s="128"/>
      <c r="AZ118" s="128"/>
      <c r="BA118" s="128"/>
      <c r="BB118" s="165"/>
      <c r="BC118" s="165"/>
      <c r="BD118" s="165"/>
      <c r="BE118" s="165"/>
      <c r="BF118" s="140"/>
      <c r="BG118" s="129"/>
      <c r="BH118" s="128"/>
      <c r="BI118" s="129"/>
      <c r="BJ118" s="129"/>
      <c r="BK118" s="129"/>
    </row>
    <row r="119" spans="2:64" ht="8.4499999999999993" customHeight="1" thickBot="1" x14ac:dyDescent="0.2">
      <c r="B119" s="74"/>
      <c r="E119" s="74"/>
      <c r="F119" s="306"/>
      <c r="G119" s="306"/>
      <c r="H119" s="306"/>
      <c r="I119" s="307"/>
      <c r="L119" s="129"/>
      <c r="M119" s="129"/>
      <c r="N119" s="129"/>
      <c r="O119" s="129"/>
      <c r="P119" s="129"/>
      <c r="R119" s="74"/>
      <c r="T119" s="328"/>
      <c r="U119" s="328"/>
      <c r="V119" s="328"/>
      <c r="W119" s="328"/>
      <c r="X119" s="328"/>
      <c r="Y119" s="328"/>
      <c r="Z119" s="328"/>
      <c r="AA119" s="328"/>
      <c r="AB119" s="328"/>
      <c r="AC119" s="328"/>
      <c r="AD119" s="328"/>
      <c r="AF119" s="311"/>
      <c r="AG119" s="312"/>
      <c r="AH119" s="312"/>
      <c r="AI119" s="312"/>
      <c r="AJ119" s="312"/>
      <c r="AK119" s="303"/>
      <c r="AL119" s="297"/>
      <c r="AM119" s="349"/>
      <c r="AN119" s="299"/>
      <c r="AO119" s="299"/>
      <c r="AP119" s="299"/>
      <c r="AQ119" s="139"/>
      <c r="AR119" s="139"/>
      <c r="AS119" s="139"/>
      <c r="AT119" s="139"/>
      <c r="AU119" s="139"/>
      <c r="AV119" s="140"/>
      <c r="AW119" s="129"/>
      <c r="AX119" s="129"/>
      <c r="AY119" s="128"/>
      <c r="AZ119" s="128"/>
      <c r="BA119" s="128"/>
      <c r="BB119" s="165"/>
      <c r="BC119" s="165"/>
      <c r="BD119" s="165"/>
      <c r="BE119" s="165"/>
      <c r="BF119" s="140"/>
      <c r="BG119" s="129"/>
      <c r="BH119" s="128"/>
      <c r="BI119" s="129"/>
      <c r="BJ119" s="129"/>
      <c r="BK119" s="129"/>
    </row>
    <row r="120" spans="2:64" ht="12" customHeight="1" thickBot="1" x14ac:dyDescent="0.2">
      <c r="B120" s="74"/>
      <c r="E120" s="74"/>
      <c r="F120" s="306" t="s">
        <v>117</v>
      </c>
      <c r="G120" s="306"/>
      <c r="H120" s="306"/>
      <c r="I120" s="140">
        <v>1</v>
      </c>
      <c r="R120" s="74"/>
      <c r="T120" s="328"/>
      <c r="U120" s="328"/>
      <c r="V120" s="328"/>
      <c r="W120" s="328"/>
      <c r="X120" s="328"/>
      <c r="Y120" s="328"/>
      <c r="Z120" s="328"/>
      <c r="AA120" s="328"/>
      <c r="AB120" s="328"/>
      <c r="AC120" s="328"/>
      <c r="AD120" s="328"/>
      <c r="AF120" s="325" t="s">
        <v>651</v>
      </c>
      <c r="AG120" s="325"/>
      <c r="AH120" s="325"/>
      <c r="AI120" s="325"/>
      <c r="AJ120" s="325"/>
      <c r="AK120" s="140"/>
      <c r="AL120" s="128"/>
      <c r="AM120" s="128"/>
      <c r="AN120" s="128"/>
      <c r="AO120" s="128"/>
      <c r="AP120" s="128"/>
      <c r="AQ120" s="86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  <c r="BB120" s="325"/>
      <c r="BC120" s="325"/>
      <c r="BD120" s="325"/>
      <c r="BE120" s="325"/>
      <c r="BF120" s="325"/>
      <c r="BG120" s="325"/>
      <c r="BH120" s="143"/>
      <c r="BI120" s="140"/>
      <c r="BJ120" s="140"/>
      <c r="BK120" s="140"/>
    </row>
    <row r="121" spans="2:64" ht="8.4499999999999993" customHeight="1" x14ac:dyDescent="0.15">
      <c r="B121" s="74"/>
      <c r="E121" s="74"/>
      <c r="F121" s="330" t="s">
        <v>650</v>
      </c>
      <c r="G121" s="330"/>
      <c r="H121" s="330"/>
      <c r="I121" s="330"/>
      <c r="J121" s="330"/>
      <c r="K121" s="330"/>
      <c r="R121" s="90"/>
      <c r="S121" s="84"/>
      <c r="T121" s="313" t="s">
        <v>649</v>
      </c>
      <c r="U121" s="300"/>
      <c r="V121" s="300"/>
      <c r="W121" s="300"/>
      <c r="X121" s="300"/>
      <c r="Y121" s="302"/>
      <c r="Z121" s="296">
        <f>AL121+AW121+1</f>
        <v>7</v>
      </c>
      <c r="AA121" s="336">
        <f>SUM(AM121,AX121)</f>
        <v>1</v>
      </c>
      <c r="AB121" s="298">
        <f>SUM(AN121,AY121)</f>
        <v>1</v>
      </c>
      <c r="AC121" s="298">
        <f>AB121-AA121</f>
        <v>0</v>
      </c>
      <c r="AD121" s="298">
        <f>IF(AC121&gt;=0,AC121,AC121*-1)</f>
        <v>0</v>
      </c>
      <c r="AE121" s="84"/>
      <c r="AF121" s="313" t="s">
        <v>171</v>
      </c>
      <c r="AG121" s="300"/>
      <c r="AH121" s="300"/>
      <c r="AI121" s="300"/>
      <c r="AJ121" s="300"/>
      <c r="AK121" s="302"/>
      <c r="AL121" s="296">
        <v>3</v>
      </c>
      <c r="AM121" s="348">
        <v>0</v>
      </c>
      <c r="AN121" s="298">
        <v>0</v>
      </c>
      <c r="AO121" s="298">
        <f>AN121-AM121</f>
        <v>0</v>
      </c>
      <c r="AP121" s="298">
        <f>IF(AO121&gt;=0,AO121,AO121*-1)</f>
        <v>0</v>
      </c>
      <c r="AQ121" s="300" t="s">
        <v>555</v>
      </c>
      <c r="AR121" s="300"/>
      <c r="AS121" s="300"/>
      <c r="AT121" s="300"/>
      <c r="AU121" s="300"/>
      <c r="AV121" s="302"/>
      <c r="AW121" s="296">
        <v>3</v>
      </c>
      <c r="AX121" s="348">
        <v>1</v>
      </c>
      <c r="AY121" s="298">
        <v>1</v>
      </c>
      <c r="AZ121" s="298">
        <f>AY121-AX121</f>
        <v>0</v>
      </c>
      <c r="BA121" s="298">
        <f>IF(AZ121&gt;=0,AZ121,AZ121*-1)</f>
        <v>0</v>
      </c>
      <c r="BB121" s="356"/>
      <c r="BC121" s="306"/>
      <c r="BD121" s="306"/>
      <c r="BE121" s="306"/>
      <c r="BF121" s="307"/>
      <c r="BG121" s="346"/>
      <c r="BH121" s="346"/>
      <c r="BI121" s="128"/>
      <c r="BJ121" s="128"/>
      <c r="BK121" s="128"/>
    </row>
    <row r="122" spans="2:64" ht="8.4499999999999993" customHeight="1" thickBot="1" x14ac:dyDescent="0.2">
      <c r="B122" s="74"/>
      <c r="E122" s="74"/>
      <c r="F122" s="330"/>
      <c r="G122" s="330"/>
      <c r="H122" s="330"/>
      <c r="I122" s="330"/>
      <c r="J122" s="330"/>
      <c r="K122" s="330"/>
      <c r="L122" s="165"/>
      <c r="M122" s="165"/>
      <c r="N122" s="165"/>
      <c r="O122" s="165"/>
      <c r="P122" s="165"/>
      <c r="R122" s="74"/>
      <c r="T122" s="314"/>
      <c r="U122" s="301"/>
      <c r="V122" s="301"/>
      <c r="W122" s="301"/>
      <c r="X122" s="301"/>
      <c r="Y122" s="303"/>
      <c r="Z122" s="297"/>
      <c r="AA122" s="337"/>
      <c r="AB122" s="299"/>
      <c r="AC122" s="299"/>
      <c r="AD122" s="299"/>
      <c r="AF122" s="314"/>
      <c r="AG122" s="301"/>
      <c r="AH122" s="301"/>
      <c r="AI122" s="301"/>
      <c r="AJ122" s="301"/>
      <c r="AK122" s="303"/>
      <c r="AL122" s="297"/>
      <c r="AM122" s="349"/>
      <c r="AN122" s="299"/>
      <c r="AO122" s="299"/>
      <c r="AP122" s="299"/>
      <c r="AQ122" s="301"/>
      <c r="AR122" s="301"/>
      <c r="AS122" s="301"/>
      <c r="AT122" s="301"/>
      <c r="AU122" s="301"/>
      <c r="AV122" s="303"/>
      <c r="AW122" s="297"/>
      <c r="AX122" s="349"/>
      <c r="AY122" s="299"/>
      <c r="AZ122" s="299"/>
      <c r="BA122" s="299"/>
      <c r="BB122" s="356"/>
      <c r="BC122" s="306"/>
      <c r="BD122" s="306"/>
      <c r="BE122" s="306"/>
      <c r="BF122" s="307"/>
      <c r="BG122" s="347"/>
      <c r="BH122" s="346"/>
      <c r="BI122" s="129"/>
      <c r="BJ122" s="129"/>
      <c r="BK122" s="129"/>
    </row>
    <row r="123" spans="2:64" ht="8.4499999999999993" customHeight="1" thickBot="1" x14ac:dyDescent="0.2">
      <c r="B123" s="74"/>
      <c r="E123" s="74"/>
      <c r="F123" s="306" t="s">
        <v>648</v>
      </c>
      <c r="G123" s="306"/>
      <c r="H123" s="306"/>
      <c r="I123" s="307">
        <v>1</v>
      </c>
      <c r="L123" s="165"/>
      <c r="M123" s="165"/>
      <c r="N123" s="165"/>
      <c r="O123" s="165"/>
      <c r="P123" s="165"/>
      <c r="R123" s="74"/>
      <c r="T123" s="139"/>
      <c r="U123" s="139"/>
      <c r="V123" s="139"/>
      <c r="W123" s="139"/>
      <c r="X123" s="139"/>
      <c r="Y123" s="140"/>
      <c r="Z123" s="140"/>
      <c r="AA123" s="140"/>
      <c r="AB123" s="140"/>
      <c r="AC123" s="140"/>
      <c r="AD123" s="140"/>
      <c r="AF123" s="139"/>
      <c r="AG123" s="139"/>
      <c r="AH123" s="139"/>
      <c r="AI123" s="139"/>
      <c r="AJ123" s="139"/>
      <c r="AK123" s="140"/>
      <c r="AL123" s="129"/>
      <c r="AM123" s="129"/>
      <c r="AN123" s="128"/>
      <c r="AO123" s="128"/>
      <c r="AP123" s="128"/>
      <c r="AQ123" s="139"/>
      <c r="AR123" s="139"/>
      <c r="AS123" s="139"/>
      <c r="AT123" s="139"/>
      <c r="AU123" s="139"/>
      <c r="AV123" s="140"/>
      <c r="AW123" s="129"/>
      <c r="AX123" s="129"/>
      <c r="AY123" s="128"/>
      <c r="AZ123" s="128"/>
      <c r="BA123" s="128"/>
      <c r="BB123" s="139"/>
      <c r="BC123" s="139"/>
      <c r="BD123" s="139"/>
      <c r="BE123" s="139"/>
      <c r="BF123" s="140"/>
      <c r="BG123" s="129"/>
      <c r="BH123" s="128"/>
      <c r="BI123" s="129"/>
      <c r="BJ123" s="129"/>
      <c r="BK123" s="129"/>
    </row>
    <row r="124" spans="2:64" ht="8.4499999999999993" customHeight="1" x14ac:dyDescent="0.15">
      <c r="B124" s="74"/>
      <c r="E124" s="74"/>
      <c r="F124" s="306"/>
      <c r="G124" s="306"/>
      <c r="H124" s="306"/>
      <c r="I124" s="307"/>
      <c r="R124" s="90"/>
      <c r="S124" s="84"/>
      <c r="T124" s="313" t="s">
        <v>170</v>
      </c>
      <c r="U124" s="300"/>
      <c r="V124" s="300"/>
      <c r="W124" s="300"/>
      <c r="X124" s="300"/>
      <c r="Y124" s="302"/>
      <c r="Z124" s="296">
        <f>AL124+AW124</f>
        <v>8</v>
      </c>
      <c r="AA124" s="336">
        <f>SUM(AM124,AX124)</f>
        <v>3</v>
      </c>
      <c r="AB124" s="298">
        <f>SUM(AN124,AY124)</f>
        <v>3</v>
      </c>
      <c r="AC124" s="298">
        <f>AB124-AA124</f>
        <v>0</v>
      </c>
      <c r="AD124" s="298">
        <f>IF(AC124&gt;=0,AC124,AC124*-1)</f>
        <v>0</v>
      </c>
      <c r="AE124" s="84"/>
      <c r="AF124" s="313" t="s">
        <v>556</v>
      </c>
      <c r="AG124" s="300"/>
      <c r="AH124" s="300"/>
      <c r="AI124" s="300"/>
      <c r="AJ124" s="300"/>
      <c r="AK124" s="302"/>
      <c r="AL124" s="296">
        <v>2</v>
      </c>
      <c r="AM124" s="348">
        <v>2</v>
      </c>
      <c r="AN124" s="298">
        <v>2</v>
      </c>
      <c r="AO124" s="298">
        <f>AN124-AM124</f>
        <v>0</v>
      </c>
      <c r="AP124" s="298">
        <f>IF(AO124&gt;=0,AO124,AO124*-1)</f>
        <v>0</v>
      </c>
      <c r="AQ124" s="300" t="s">
        <v>172</v>
      </c>
      <c r="AR124" s="300"/>
      <c r="AS124" s="300"/>
      <c r="AT124" s="300"/>
      <c r="AU124" s="300"/>
      <c r="AV124" s="302"/>
      <c r="AW124" s="296">
        <v>6</v>
      </c>
      <c r="AX124" s="348">
        <v>1</v>
      </c>
      <c r="AY124" s="298">
        <v>1</v>
      </c>
      <c r="AZ124" s="298">
        <f>AY124-AX124</f>
        <v>0</v>
      </c>
      <c r="BA124" s="298">
        <f>IF(AZ124&gt;=0,AZ124,AZ124*-1)</f>
        <v>0</v>
      </c>
      <c r="BB124" s="356"/>
      <c r="BC124" s="306"/>
      <c r="BD124" s="306"/>
      <c r="BE124" s="306"/>
      <c r="BF124" s="307"/>
      <c r="BG124" s="346"/>
      <c r="BH124" s="346"/>
      <c r="BI124" s="128"/>
      <c r="BJ124" s="128"/>
      <c r="BK124" s="128"/>
    </row>
    <row r="125" spans="2:64" ht="8.4499999999999993" customHeight="1" thickBot="1" x14ac:dyDescent="0.2">
      <c r="B125" s="74"/>
      <c r="E125" s="74"/>
      <c r="F125" s="327" t="s">
        <v>647</v>
      </c>
      <c r="G125" s="327"/>
      <c r="H125" s="327"/>
      <c r="I125" s="327"/>
      <c r="J125" s="327"/>
      <c r="K125" s="327"/>
      <c r="L125" s="165"/>
      <c r="M125" s="165"/>
      <c r="N125" s="165"/>
      <c r="O125" s="165"/>
      <c r="P125" s="165"/>
      <c r="R125" s="74"/>
      <c r="T125" s="314"/>
      <c r="U125" s="301"/>
      <c r="V125" s="301"/>
      <c r="W125" s="301"/>
      <c r="X125" s="301"/>
      <c r="Y125" s="303"/>
      <c r="Z125" s="297"/>
      <c r="AA125" s="337"/>
      <c r="AB125" s="299"/>
      <c r="AC125" s="299"/>
      <c r="AD125" s="299"/>
      <c r="AF125" s="314"/>
      <c r="AG125" s="301"/>
      <c r="AH125" s="301"/>
      <c r="AI125" s="301"/>
      <c r="AJ125" s="301"/>
      <c r="AK125" s="303"/>
      <c r="AL125" s="297"/>
      <c r="AM125" s="349"/>
      <c r="AN125" s="299"/>
      <c r="AO125" s="299"/>
      <c r="AP125" s="299"/>
      <c r="AQ125" s="301"/>
      <c r="AR125" s="301"/>
      <c r="AS125" s="301"/>
      <c r="AT125" s="301"/>
      <c r="AU125" s="301"/>
      <c r="AV125" s="303"/>
      <c r="AW125" s="297"/>
      <c r="AX125" s="349"/>
      <c r="AY125" s="299"/>
      <c r="AZ125" s="299"/>
      <c r="BA125" s="299"/>
      <c r="BB125" s="356"/>
      <c r="BC125" s="306"/>
      <c r="BD125" s="306"/>
      <c r="BE125" s="306"/>
      <c r="BF125" s="307"/>
      <c r="BG125" s="347"/>
      <c r="BH125" s="346"/>
      <c r="BI125" s="129"/>
      <c r="BJ125" s="129"/>
      <c r="BK125" s="129"/>
    </row>
    <row r="126" spans="2:64" ht="8.4499999999999993" customHeight="1" thickBot="1" x14ac:dyDescent="0.2">
      <c r="B126" s="74"/>
      <c r="E126" s="74"/>
      <c r="F126" s="327"/>
      <c r="G126" s="327"/>
      <c r="H126" s="327"/>
      <c r="I126" s="327"/>
      <c r="J126" s="327"/>
      <c r="K126" s="327"/>
      <c r="L126" s="165"/>
      <c r="M126" s="165"/>
      <c r="N126" s="165"/>
      <c r="O126" s="165"/>
      <c r="P126" s="165"/>
      <c r="R126" s="74"/>
      <c r="T126" s="180"/>
      <c r="U126" s="180"/>
      <c r="V126" s="180"/>
      <c r="W126" s="180"/>
      <c r="X126" s="180"/>
      <c r="Y126" s="180"/>
      <c r="Z126" s="180"/>
      <c r="AA126" s="180"/>
      <c r="AB126" s="180"/>
      <c r="AC126" s="180"/>
      <c r="AD126" s="180"/>
      <c r="AF126" s="392"/>
      <c r="AG126" s="392"/>
      <c r="AH126" s="392"/>
      <c r="AI126" s="392"/>
      <c r="AJ126" s="392"/>
      <c r="AK126" s="392"/>
      <c r="AL126" s="129"/>
      <c r="AM126" s="129"/>
      <c r="AN126" s="128"/>
      <c r="AO126" s="128"/>
      <c r="AP126" s="128"/>
      <c r="AQ126" s="139"/>
      <c r="AR126" s="139"/>
      <c r="AS126" s="139"/>
      <c r="AT126" s="139"/>
      <c r="AU126" s="139"/>
      <c r="AV126" s="140"/>
      <c r="AW126" s="129"/>
      <c r="AX126" s="129"/>
      <c r="AY126" s="128"/>
      <c r="AZ126" s="128"/>
      <c r="BA126" s="128"/>
      <c r="BB126" s="139"/>
      <c r="BC126" s="139"/>
      <c r="BD126" s="139"/>
      <c r="BE126" s="139"/>
      <c r="BF126" s="140"/>
      <c r="BG126" s="129"/>
      <c r="BH126" s="128"/>
      <c r="BI126" s="129"/>
      <c r="BJ126" s="129"/>
      <c r="BK126" s="129"/>
    </row>
    <row r="127" spans="2:64" ht="8.4499999999999993" customHeight="1" x14ac:dyDescent="0.15">
      <c r="B127" s="74"/>
      <c r="E127" s="74"/>
      <c r="I127" s="175"/>
      <c r="J127" s="89"/>
      <c r="R127" s="90"/>
      <c r="S127" s="84"/>
      <c r="T127" s="313" t="s">
        <v>557</v>
      </c>
      <c r="U127" s="300"/>
      <c r="V127" s="300"/>
      <c r="W127" s="300"/>
      <c r="X127" s="300"/>
      <c r="Y127" s="302"/>
      <c r="Z127" s="296">
        <f>AL127+AW127+BG127+1</f>
        <v>10</v>
      </c>
      <c r="AA127" s="336">
        <f>SUM(AM127,AX127,BH127)</f>
        <v>5</v>
      </c>
      <c r="AB127" s="298">
        <f>SUM(AN127,AY127,BI127)</f>
        <v>5</v>
      </c>
      <c r="AC127" s="298">
        <f>AB127-AA127</f>
        <v>0</v>
      </c>
      <c r="AD127" s="298">
        <f>IF(AC127&gt;=0,AC127,AC127*-1)</f>
        <v>0</v>
      </c>
      <c r="AE127" s="84"/>
      <c r="AF127" s="313" t="s">
        <v>558</v>
      </c>
      <c r="AG127" s="300"/>
      <c r="AH127" s="300"/>
      <c r="AI127" s="300"/>
      <c r="AJ127" s="300"/>
      <c r="AK127" s="302"/>
      <c r="AL127" s="296">
        <v>4</v>
      </c>
      <c r="AM127" s="348">
        <v>5</v>
      </c>
      <c r="AN127" s="298">
        <v>5</v>
      </c>
      <c r="AO127" s="298">
        <f>AN127-AM127</f>
        <v>0</v>
      </c>
      <c r="AP127" s="298">
        <f>IF(AO127&gt;=0,AO127,AO127*-1)</f>
        <v>0</v>
      </c>
      <c r="AQ127" s="313" t="s">
        <v>559</v>
      </c>
      <c r="AR127" s="300"/>
      <c r="AS127" s="300"/>
      <c r="AT127" s="300"/>
      <c r="AU127" s="300"/>
      <c r="AV127" s="302"/>
      <c r="AW127" s="296">
        <v>2</v>
      </c>
      <c r="AX127" s="348">
        <v>0</v>
      </c>
      <c r="AY127" s="298">
        <v>0</v>
      </c>
      <c r="AZ127" s="298">
        <f>AY127-AX127</f>
        <v>0</v>
      </c>
      <c r="BA127" s="298">
        <f>IF(AZ127&gt;=0,AZ127,AZ127*-1)</f>
        <v>0</v>
      </c>
      <c r="BB127" s="300" t="s">
        <v>560</v>
      </c>
      <c r="BC127" s="300"/>
      <c r="BD127" s="300"/>
      <c r="BE127" s="300"/>
      <c r="BF127" s="302"/>
      <c r="BG127" s="296">
        <v>3</v>
      </c>
      <c r="BH127" s="348">
        <v>0</v>
      </c>
      <c r="BI127" s="298">
        <v>0</v>
      </c>
      <c r="BJ127" s="298">
        <f>BI127-BH127</f>
        <v>0</v>
      </c>
      <c r="BK127" s="323">
        <f>IF(BJ127&gt;=0,BJ127,BJ127*-1)</f>
        <v>0</v>
      </c>
      <c r="BL127" s="239"/>
    </row>
    <row r="128" spans="2:64" ht="8.4499999999999993" customHeight="1" thickBot="1" x14ac:dyDescent="0.2">
      <c r="B128" s="74"/>
      <c r="E128" s="74"/>
      <c r="I128" s="175"/>
      <c r="J128" s="89"/>
      <c r="R128" s="74"/>
      <c r="T128" s="314"/>
      <c r="U128" s="301"/>
      <c r="V128" s="301"/>
      <c r="W128" s="301"/>
      <c r="X128" s="301"/>
      <c r="Y128" s="303"/>
      <c r="Z128" s="297"/>
      <c r="AA128" s="337"/>
      <c r="AB128" s="299"/>
      <c r="AC128" s="299"/>
      <c r="AD128" s="299"/>
      <c r="AF128" s="314"/>
      <c r="AG128" s="301"/>
      <c r="AH128" s="301"/>
      <c r="AI128" s="301"/>
      <c r="AJ128" s="301"/>
      <c r="AK128" s="303"/>
      <c r="AL128" s="297"/>
      <c r="AM128" s="349"/>
      <c r="AN128" s="299"/>
      <c r="AO128" s="299"/>
      <c r="AP128" s="299"/>
      <c r="AQ128" s="314"/>
      <c r="AR128" s="301"/>
      <c r="AS128" s="301"/>
      <c r="AT128" s="301"/>
      <c r="AU128" s="301"/>
      <c r="AV128" s="303"/>
      <c r="AW128" s="297"/>
      <c r="AX128" s="349"/>
      <c r="AY128" s="299"/>
      <c r="AZ128" s="299"/>
      <c r="BA128" s="299"/>
      <c r="BB128" s="301"/>
      <c r="BC128" s="301"/>
      <c r="BD128" s="301"/>
      <c r="BE128" s="301"/>
      <c r="BF128" s="303"/>
      <c r="BG128" s="297"/>
      <c r="BH128" s="349"/>
      <c r="BI128" s="299"/>
      <c r="BJ128" s="299"/>
      <c r="BK128" s="324"/>
      <c r="BL128" s="239"/>
    </row>
    <row r="129" spans="2:63" ht="8.4499999999999993" customHeight="1" thickBot="1" x14ac:dyDescent="0.2">
      <c r="B129" s="74"/>
      <c r="E129" s="74"/>
      <c r="F129" s="184"/>
      <c r="G129" s="184"/>
      <c r="H129" s="184"/>
      <c r="I129" s="184"/>
      <c r="J129" s="184"/>
      <c r="K129" s="184"/>
      <c r="L129" s="165"/>
      <c r="M129" s="165"/>
      <c r="N129" s="165"/>
      <c r="O129" s="165"/>
      <c r="P129" s="165"/>
      <c r="R129" s="74"/>
      <c r="AQ129" s="86"/>
      <c r="AR129" s="86"/>
      <c r="AS129" s="86"/>
      <c r="AT129" s="86"/>
      <c r="AU129" s="86"/>
      <c r="AV129" s="86"/>
      <c r="AW129" s="86"/>
      <c r="AX129" s="86"/>
      <c r="AY129" s="86"/>
      <c r="AZ129" s="86"/>
      <c r="BA129" s="86"/>
      <c r="BB129" s="86"/>
      <c r="BC129" s="86"/>
      <c r="BD129" s="86"/>
      <c r="BE129" s="86"/>
      <c r="BF129" s="86"/>
      <c r="BG129" s="86"/>
      <c r="BH129" s="86"/>
      <c r="BI129" s="86"/>
      <c r="BJ129" s="86"/>
      <c r="BK129" s="86"/>
    </row>
    <row r="130" spans="2:63" ht="8.4499999999999993" customHeight="1" x14ac:dyDescent="0.15">
      <c r="B130" s="74"/>
      <c r="E130" s="74"/>
      <c r="F130" s="184"/>
      <c r="G130" s="184"/>
      <c r="H130" s="184"/>
      <c r="I130" s="184"/>
      <c r="J130" s="184"/>
      <c r="K130" s="184"/>
      <c r="L130" s="87"/>
      <c r="M130" s="87"/>
      <c r="N130" s="87"/>
      <c r="O130" s="87"/>
      <c r="P130" s="87"/>
      <c r="R130" s="90"/>
      <c r="S130" s="84"/>
      <c r="T130" s="313" t="s">
        <v>173</v>
      </c>
      <c r="U130" s="300"/>
      <c r="V130" s="300"/>
      <c r="W130" s="300"/>
      <c r="X130" s="300"/>
      <c r="Y130" s="302"/>
      <c r="Z130" s="296">
        <f>AL130+AW130+1</f>
        <v>11</v>
      </c>
      <c r="AA130" s="336">
        <f>SUM(AM130,AX130)</f>
        <v>1</v>
      </c>
      <c r="AB130" s="298">
        <f>SUM(AN130,AY130)</f>
        <v>1</v>
      </c>
      <c r="AC130" s="298">
        <f>AB130-AA130</f>
        <v>0</v>
      </c>
      <c r="AD130" s="298">
        <f>IF(AC130&gt;=0,AC130,AC130*-1)</f>
        <v>0</v>
      </c>
      <c r="AE130" s="84"/>
      <c r="AF130" s="313" t="s">
        <v>561</v>
      </c>
      <c r="AG130" s="300"/>
      <c r="AH130" s="300"/>
      <c r="AI130" s="300"/>
      <c r="AJ130" s="300"/>
      <c r="AK130" s="302"/>
      <c r="AL130" s="296">
        <v>4</v>
      </c>
      <c r="AM130" s="348">
        <v>0</v>
      </c>
      <c r="AN130" s="298">
        <v>0</v>
      </c>
      <c r="AO130" s="298">
        <f>AN130-AM130</f>
        <v>0</v>
      </c>
      <c r="AP130" s="298">
        <f>IF(AO130&gt;=0,AO130,AO130*-1)</f>
        <v>0</v>
      </c>
      <c r="AQ130" s="300" t="s">
        <v>646</v>
      </c>
      <c r="AR130" s="300"/>
      <c r="AS130" s="300"/>
      <c r="AT130" s="300"/>
      <c r="AU130" s="300"/>
      <c r="AV130" s="302"/>
      <c r="AW130" s="296">
        <v>6</v>
      </c>
      <c r="AX130" s="348">
        <v>1</v>
      </c>
      <c r="AY130" s="298">
        <v>1</v>
      </c>
      <c r="AZ130" s="298">
        <f>AY130-AX130</f>
        <v>0</v>
      </c>
      <c r="BA130" s="298">
        <f>IF(AZ130&gt;=0,AZ130,AZ130*-1)</f>
        <v>0</v>
      </c>
      <c r="BB130" s="86"/>
      <c r="BC130" s="86"/>
      <c r="BD130" s="86"/>
      <c r="BE130" s="86"/>
      <c r="BF130" s="86"/>
      <c r="BG130" s="86"/>
      <c r="BH130" s="86"/>
      <c r="BI130" s="86"/>
      <c r="BJ130" s="86"/>
      <c r="BK130" s="86"/>
    </row>
    <row r="131" spans="2:63" ht="8.4499999999999993" customHeight="1" thickBot="1" x14ac:dyDescent="0.2">
      <c r="B131" s="74"/>
      <c r="E131" s="74"/>
      <c r="L131" s="87"/>
      <c r="M131" s="87"/>
      <c r="N131" s="87"/>
      <c r="O131" s="87"/>
      <c r="P131" s="87"/>
      <c r="R131" s="74"/>
      <c r="T131" s="314"/>
      <c r="U131" s="301"/>
      <c r="V131" s="301"/>
      <c r="W131" s="301"/>
      <c r="X131" s="301"/>
      <c r="Y131" s="303"/>
      <c r="Z131" s="297"/>
      <c r="AA131" s="337"/>
      <c r="AB131" s="299"/>
      <c r="AC131" s="299"/>
      <c r="AD131" s="299"/>
      <c r="AE131" s="88"/>
      <c r="AF131" s="314"/>
      <c r="AG131" s="301"/>
      <c r="AH131" s="301"/>
      <c r="AI131" s="301"/>
      <c r="AJ131" s="301"/>
      <c r="AK131" s="303"/>
      <c r="AL131" s="297"/>
      <c r="AM131" s="349"/>
      <c r="AN131" s="299"/>
      <c r="AO131" s="299"/>
      <c r="AP131" s="299"/>
      <c r="AQ131" s="301"/>
      <c r="AR131" s="301"/>
      <c r="AS131" s="301"/>
      <c r="AT131" s="301"/>
      <c r="AU131" s="301"/>
      <c r="AV131" s="303"/>
      <c r="AW131" s="297"/>
      <c r="AX131" s="349"/>
      <c r="AY131" s="299"/>
      <c r="AZ131" s="299"/>
      <c r="BA131" s="299"/>
      <c r="BB131" s="86"/>
      <c r="BC131" s="86"/>
      <c r="BD131" s="86"/>
    </row>
    <row r="132" spans="2:63" ht="8.4499999999999993" customHeight="1" thickBot="1" x14ac:dyDescent="0.2">
      <c r="B132" s="74"/>
      <c r="E132" s="74"/>
      <c r="R132" s="74"/>
      <c r="T132" s="86"/>
      <c r="U132" s="86"/>
      <c r="V132" s="86"/>
      <c r="W132" s="86"/>
      <c r="X132" s="86"/>
      <c r="Y132" s="86"/>
      <c r="Z132" s="86"/>
      <c r="AA132" s="143"/>
      <c r="AB132" s="143"/>
      <c r="AC132" s="143"/>
      <c r="AD132" s="143"/>
    </row>
    <row r="133" spans="2:63" ht="8.4499999999999993" customHeight="1" x14ac:dyDescent="0.15">
      <c r="B133" s="74"/>
      <c r="E133" s="74"/>
      <c r="R133" s="90"/>
      <c r="S133" s="84"/>
      <c r="T133" s="313" t="s">
        <v>238</v>
      </c>
      <c r="U133" s="300"/>
      <c r="V133" s="300"/>
      <c r="W133" s="300"/>
      <c r="X133" s="300"/>
      <c r="Y133" s="302"/>
      <c r="Z133" s="296">
        <f>SUM(AL133,AW133,BG133,AL135,AW135+1)</f>
        <v>18</v>
      </c>
      <c r="AA133" s="336">
        <f>SUM(AM133,AX133,BH133,AM135,AX135)</f>
        <v>3</v>
      </c>
      <c r="AB133" s="298">
        <f>SUM(AN133,AY133,BI133,AN135,AY135)</f>
        <v>3</v>
      </c>
      <c r="AC133" s="298">
        <f>AB133-AA133</f>
        <v>0</v>
      </c>
      <c r="AD133" s="298">
        <f>IF(AC133&gt;=0,AC133,AC133*-1)</f>
        <v>0</v>
      </c>
      <c r="AE133" s="84"/>
      <c r="AF133" s="313" t="s">
        <v>174</v>
      </c>
      <c r="AG133" s="300"/>
      <c r="AH133" s="300"/>
      <c r="AI133" s="300"/>
      <c r="AJ133" s="300"/>
      <c r="AK133" s="302"/>
      <c r="AL133" s="296">
        <v>5</v>
      </c>
      <c r="AM133" s="348">
        <v>1</v>
      </c>
      <c r="AN133" s="298">
        <v>1</v>
      </c>
      <c r="AO133" s="298">
        <f>AN133-AM133</f>
        <v>0</v>
      </c>
      <c r="AP133" s="298">
        <f>IF(AO133&gt;=0,AO133,AO133*-1)</f>
        <v>0</v>
      </c>
      <c r="AQ133" s="313" t="s">
        <v>562</v>
      </c>
      <c r="AR133" s="300"/>
      <c r="AS133" s="300"/>
      <c r="AT133" s="300"/>
      <c r="AU133" s="300"/>
      <c r="AV133" s="302"/>
      <c r="AW133" s="296">
        <v>3</v>
      </c>
      <c r="AX133" s="348">
        <v>0</v>
      </c>
      <c r="AY133" s="298">
        <v>0</v>
      </c>
      <c r="AZ133" s="298">
        <f>AY133-AX133</f>
        <v>0</v>
      </c>
      <c r="BA133" s="298">
        <f>IF(AZ133&gt;=0,AZ133,AZ133*-1)</f>
        <v>0</v>
      </c>
      <c r="BB133" s="300" t="s">
        <v>563</v>
      </c>
      <c r="BC133" s="300"/>
      <c r="BD133" s="300"/>
      <c r="BE133" s="300"/>
      <c r="BF133" s="302">
        <v>3</v>
      </c>
      <c r="BG133" s="296">
        <v>3</v>
      </c>
      <c r="BH133" s="348">
        <v>0</v>
      </c>
      <c r="BI133" s="298">
        <v>0</v>
      </c>
      <c r="BJ133" s="298">
        <f>BI133-BH133</f>
        <v>0</v>
      </c>
      <c r="BK133" s="298">
        <f>IF(BJ133&gt;=0,BJ133,BJ133*-1)</f>
        <v>0</v>
      </c>
    </row>
    <row r="134" spans="2:63" ht="8.4499999999999993" customHeight="1" thickBot="1" x14ac:dyDescent="0.2">
      <c r="B134" s="74"/>
      <c r="E134" s="74"/>
      <c r="Q134" s="198"/>
      <c r="R134" s="85"/>
      <c r="T134" s="314"/>
      <c r="U134" s="301"/>
      <c r="V134" s="301"/>
      <c r="W134" s="301"/>
      <c r="X134" s="301"/>
      <c r="Y134" s="303"/>
      <c r="Z134" s="297"/>
      <c r="AA134" s="337"/>
      <c r="AB134" s="299"/>
      <c r="AC134" s="299"/>
      <c r="AD134" s="299"/>
      <c r="AF134" s="314"/>
      <c r="AG134" s="301"/>
      <c r="AH134" s="301"/>
      <c r="AI134" s="301"/>
      <c r="AJ134" s="301"/>
      <c r="AK134" s="303"/>
      <c r="AL134" s="297"/>
      <c r="AM134" s="349"/>
      <c r="AN134" s="299"/>
      <c r="AO134" s="299"/>
      <c r="AP134" s="299"/>
      <c r="AQ134" s="314"/>
      <c r="AR134" s="301"/>
      <c r="AS134" s="301"/>
      <c r="AT134" s="301"/>
      <c r="AU134" s="301"/>
      <c r="AV134" s="303"/>
      <c r="AW134" s="297"/>
      <c r="AX134" s="349"/>
      <c r="AY134" s="299"/>
      <c r="AZ134" s="299"/>
      <c r="BA134" s="299"/>
      <c r="BB134" s="301"/>
      <c r="BC134" s="301"/>
      <c r="BD134" s="301"/>
      <c r="BE134" s="301"/>
      <c r="BF134" s="303"/>
      <c r="BG134" s="297"/>
      <c r="BH134" s="349"/>
      <c r="BI134" s="299"/>
      <c r="BJ134" s="299"/>
      <c r="BK134" s="299"/>
    </row>
    <row r="135" spans="2:63" ht="8.4499999999999993" customHeight="1" x14ac:dyDescent="0.15">
      <c r="B135" s="74"/>
      <c r="E135" s="74"/>
      <c r="Q135" s="198"/>
      <c r="R135" s="74"/>
      <c r="T135" s="199"/>
      <c r="U135" s="199"/>
      <c r="V135" s="199"/>
      <c r="W135" s="199"/>
      <c r="X135" s="199"/>
      <c r="Y135" s="199"/>
      <c r="Z135" s="199"/>
      <c r="AA135" s="199"/>
      <c r="AB135" s="199"/>
      <c r="AC135" s="199"/>
      <c r="AD135" s="199"/>
      <c r="AE135" s="238"/>
      <c r="AF135" s="313" t="s">
        <v>245</v>
      </c>
      <c r="AG135" s="300"/>
      <c r="AH135" s="300"/>
      <c r="AI135" s="300"/>
      <c r="AJ135" s="300"/>
      <c r="AK135" s="302"/>
      <c r="AL135" s="296">
        <v>4</v>
      </c>
      <c r="AM135" s="348">
        <v>1</v>
      </c>
      <c r="AN135" s="298">
        <v>1</v>
      </c>
      <c r="AO135" s="298">
        <f>AN135-AM135</f>
        <v>0</v>
      </c>
      <c r="AP135" s="298">
        <f>IF(AO135&gt;=0,AO135,AO135*-1)</f>
        <v>0</v>
      </c>
      <c r="AQ135" s="300" t="s">
        <v>645</v>
      </c>
      <c r="AR135" s="300"/>
      <c r="AS135" s="300"/>
      <c r="AT135" s="300"/>
      <c r="AU135" s="300"/>
      <c r="AV135" s="302"/>
      <c r="AW135" s="296">
        <v>2</v>
      </c>
      <c r="AX135" s="348">
        <v>1</v>
      </c>
      <c r="AY135" s="298">
        <v>1</v>
      </c>
      <c r="AZ135" s="298">
        <f>AY135-AX135</f>
        <v>0</v>
      </c>
      <c r="BA135" s="298">
        <f>IF(AZ135&gt;=0,AZ135,AZ135*-1)</f>
        <v>0</v>
      </c>
      <c r="BB135" s="86"/>
      <c r="BC135" s="86"/>
      <c r="BD135" s="86"/>
      <c r="BE135" s="86"/>
      <c r="BF135" s="140"/>
      <c r="BG135" s="129"/>
      <c r="BH135" s="129"/>
      <c r="BI135" s="129"/>
      <c r="BJ135" s="129"/>
      <c r="BK135" s="129"/>
    </row>
    <row r="136" spans="2:63" ht="8.4499999999999993" customHeight="1" thickBot="1" x14ac:dyDescent="0.2">
      <c r="B136" s="74"/>
      <c r="E136" s="74"/>
      <c r="Q136" s="198"/>
      <c r="R136" s="74"/>
      <c r="T136" s="199"/>
      <c r="U136" s="199"/>
      <c r="V136" s="199"/>
      <c r="W136" s="199"/>
      <c r="X136" s="199"/>
      <c r="Y136" s="199"/>
      <c r="Z136" s="199"/>
      <c r="AA136" s="199"/>
      <c r="AB136" s="199"/>
      <c r="AC136" s="199"/>
      <c r="AD136" s="199"/>
      <c r="AE136" s="238"/>
      <c r="AF136" s="314"/>
      <c r="AG136" s="301"/>
      <c r="AH136" s="301"/>
      <c r="AI136" s="301"/>
      <c r="AJ136" s="301"/>
      <c r="AK136" s="303"/>
      <c r="AL136" s="297"/>
      <c r="AM136" s="349"/>
      <c r="AN136" s="299"/>
      <c r="AO136" s="299"/>
      <c r="AP136" s="299"/>
      <c r="AQ136" s="301"/>
      <c r="AR136" s="301"/>
      <c r="AS136" s="301"/>
      <c r="AT136" s="301"/>
      <c r="AU136" s="301"/>
      <c r="AV136" s="303"/>
      <c r="AW136" s="297"/>
      <c r="AX136" s="349"/>
      <c r="AY136" s="299"/>
      <c r="AZ136" s="299"/>
      <c r="BA136" s="299"/>
      <c r="BB136" s="86"/>
      <c r="BC136" s="86"/>
      <c r="BD136" s="86"/>
      <c r="BE136" s="86"/>
      <c r="BF136" s="140"/>
      <c r="BG136" s="129"/>
      <c r="BH136" s="129"/>
      <c r="BI136" s="129"/>
      <c r="BJ136" s="129"/>
      <c r="BK136" s="129"/>
    </row>
    <row r="137" spans="2:63" ht="8.4499999999999993" customHeight="1" thickBot="1" x14ac:dyDescent="0.2">
      <c r="B137" s="74"/>
      <c r="E137" s="74"/>
      <c r="Q137" s="198"/>
      <c r="R137" s="74"/>
      <c r="T137" s="139"/>
      <c r="U137" s="139"/>
      <c r="V137" s="139"/>
      <c r="W137" s="139"/>
      <c r="X137" s="139"/>
      <c r="Y137" s="140"/>
      <c r="AF137" s="139"/>
      <c r="AG137" s="139"/>
      <c r="AH137" s="139"/>
      <c r="AI137" s="139"/>
      <c r="AJ137" s="139"/>
      <c r="AK137" s="140"/>
      <c r="AL137" s="129"/>
      <c r="AM137" s="129"/>
      <c r="AN137" s="129"/>
      <c r="AO137" s="129"/>
      <c r="AP137" s="129"/>
      <c r="AQ137" s="139"/>
      <c r="AR137" s="139"/>
      <c r="AS137" s="139"/>
      <c r="AT137" s="139"/>
      <c r="AU137" s="139"/>
      <c r="AV137" s="140"/>
      <c r="AW137" s="129"/>
      <c r="AX137" s="129"/>
      <c r="AY137" s="129"/>
      <c r="AZ137" s="129"/>
      <c r="BA137" s="129"/>
      <c r="BB137" s="139"/>
      <c r="BC137" s="139"/>
      <c r="BD137" s="139"/>
      <c r="BE137" s="139"/>
      <c r="BF137" s="140"/>
      <c r="BG137" s="129"/>
      <c r="BH137" s="129"/>
      <c r="BI137" s="129"/>
      <c r="BJ137" s="129"/>
      <c r="BK137" s="129"/>
    </row>
    <row r="138" spans="2:63" ht="8.4499999999999993" customHeight="1" x14ac:dyDescent="0.15">
      <c r="B138" s="74"/>
      <c r="E138" s="74"/>
      <c r="R138" s="90"/>
      <c r="S138" s="84"/>
      <c r="T138" s="313" t="s">
        <v>175</v>
      </c>
      <c r="U138" s="300"/>
      <c r="V138" s="300"/>
      <c r="W138" s="300"/>
      <c r="X138" s="300"/>
      <c r="Y138" s="302"/>
      <c r="Z138" s="296">
        <f>AL138+AW138+BG138+1</f>
        <v>5</v>
      </c>
      <c r="AA138" s="336">
        <f>SUM(AM138,AX138,BH138)</f>
        <v>1</v>
      </c>
      <c r="AB138" s="298">
        <f>SUM(AN138,AY138,BI138)</f>
        <v>0</v>
      </c>
      <c r="AC138" s="298">
        <f>AB138-AA138</f>
        <v>-1</v>
      </c>
      <c r="AD138" s="298">
        <f>IF(AC138&gt;=0,AC138,AC138*-1)</f>
        <v>1</v>
      </c>
      <c r="AE138" s="142"/>
      <c r="AF138" s="309" t="s">
        <v>644</v>
      </c>
      <c r="AG138" s="310"/>
      <c r="AH138" s="310"/>
      <c r="AI138" s="310"/>
      <c r="AJ138" s="310"/>
      <c r="AK138" s="302"/>
      <c r="AL138" s="296">
        <v>4</v>
      </c>
      <c r="AM138" s="348">
        <v>1</v>
      </c>
      <c r="AN138" s="298">
        <v>0</v>
      </c>
      <c r="AO138" s="298">
        <f>AN138-AM138</f>
        <v>-1</v>
      </c>
      <c r="AP138" s="323">
        <f>IF(AO138&gt;=0,AO138,AO138*-1)</f>
        <v>1</v>
      </c>
      <c r="AQ138" s="397"/>
      <c r="AR138" s="306"/>
      <c r="AS138" s="306"/>
      <c r="AT138" s="306"/>
      <c r="AU138" s="306"/>
      <c r="AV138" s="307"/>
      <c r="AW138" s="346"/>
      <c r="AX138" s="357">
        <v>0</v>
      </c>
      <c r="AY138" s="298">
        <v>0</v>
      </c>
      <c r="AZ138" s="323">
        <f>AY138-AX138</f>
        <v>0</v>
      </c>
      <c r="BA138" s="398">
        <f>IF(AZ138&gt;=0,AZ138,AZ138*-1)</f>
        <v>0</v>
      </c>
      <c r="BB138" s="306"/>
      <c r="BC138" s="306"/>
      <c r="BD138" s="306"/>
      <c r="BE138" s="306"/>
      <c r="BF138" s="307"/>
      <c r="BG138" s="346"/>
      <c r="BH138" s="346"/>
      <c r="BI138" s="346"/>
      <c r="BJ138" s="346"/>
      <c r="BK138" s="346"/>
    </row>
    <row r="139" spans="2:63" ht="8.4499999999999993" customHeight="1" thickBot="1" x14ac:dyDescent="0.2">
      <c r="B139" s="74"/>
      <c r="E139" s="74"/>
      <c r="R139" s="141"/>
      <c r="T139" s="314"/>
      <c r="U139" s="301"/>
      <c r="V139" s="301"/>
      <c r="W139" s="301"/>
      <c r="X139" s="301"/>
      <c r="Y139" s="303"/>
      <c r="Z139" s="297"/>
      <c r="AA139" s="337"/>
      <c r="AB139" s="299"/>
      <c r="AC139" s="299"/>
      <c r="AD139" s="299"/>
      <c r="AF139" s="311"/>
      <c r="AG139" s="312"/>
      <c r="AH139" s="312"/>
      <c r="AI139" s="312"/>
      <c r="AJ139" s="312"/>
      <c r="AK139" s="303"/>
      <c r="AL139" s="297"/>
      <c r="AM139" s="349"/>
      <c r="AN139" s="299"/>
      <c r="AO139" s="299"/>
      <c r="AP139" s="324"/>
      <c r="AQ139" s="397"/>
      <c r="AR139" s="306"/>
      <c r="AS139" s="306"/>
      <c r="AT139" s="306"/>
      <c r="AU139" s="306"/>
      <c r="AV139" s="307"/>
      <c r="AW139" s="346"/>
      <c r="AX139" s="358"/>
      <c r="AY139" s="299"/>
      <c r="AZ139" s="324"/>
      <c r="BA139" s="399"/>
      <c r="BB139" s="306"/>
      <c r="BC139" s="306"/>
      <c r="BD139" s="306"/>
      <c r="BE139" s="306"/>
      <c r="BF139" s="307"/>
      <c r="BG139" s="346"/>
      <c r="BH139" s="346"/>
      <c r="BI139" s="346"/>
      <c r="BJ139" s="346"/>
      <c r="BK139" s="346"/>
    </row>
    <row r="140" spans="2:63" ht="15.75" customHeight="1" thickBot="1" x14ac:dyDescent="0.2">
      <c r="B140" s="74"/>
      <c r="E140" s="74"/>
      <c r="AF140" s="180"/>
      <c r="AG140" s="237"/>
      <c r="AH140" s="237"/>
      <c r="AI140" s="237"/>
      <c r="AJ140" s="237"/>
      <c r="AK140" s="237"/>
      <c r="AL140" s="237"/>
      <c r="AM140" s="237"/>
      <c r="AN140" s="237"/>
      <c r="AO140" s="237"/>
      <c r="AP140" s="237"/>
      <c r="AQ140" s="237"/>
      <c r="AR140" s="237"/>
      <c r="AS140" s="237"/>
      <c r="BB140" s="156"/>
      <c r="BI140" s="140"/>
      <c r="BJ140" s="140"/>
      <c r="BK140" s="140"/>
    </row>
    <row r="141" spans="2:63" ht="8.4499999999999993" customHeight="1" x14ac:dyDescent="0.15">
      <c r="B141" s="74"/>
      <c r="E141" s="92"/>
      <c r="F141" s="313" t="s">
        <v>176</v>
      </c>
      <c r="G141" s="300"/>
      <c r="H141" s="300"/>
      <c r="I141" s="300"/>
      <c r="J141" s="300"/>
      <c r="K141" s="302"/>
      <c r="L141" s="296">
        <f>SUM(Z141,Z144,Z147,I143,I145)</f>
        <v>10</v>
      </c>
      <c r="M141" s="302">
        <f>SUM(AA141,AA144,AA147)</f>
        <v>5</v>
      </c>
      <c r="N141" s="298">
        <f>SUM(AB141,AB144,AB147)</f>
        <v>5</v>
      </c>
      <c r="O141" s="298">
        <f>N141-M141</f>
        <v>0</v>
      </c>
      <c r="P141" s="298">
        <f>IF(O141&gt;=0,O141,O141*-1)</f>
        <v>0</v>
      </c>
      <c r="Q141" s="142"/>
      <c r="R141" s="142"/>
      <c r="S141" s="84"/>
      <c r="T141" s="313" t="s">
        <v>239</v>
      </c>
      <c r="U141" s="300"/>
      <c r="V141" s="300"/>
      <c r="W141" s="300"/>
      <c r="X141" s="300"/>
      <c r="Y141" s="302"/>
      <c r="Z141" s="296">
        <f>AL141</f>
        <v>2</v>
      </c>
      <c r="AA141" s="336">
        <f>AM141</f>
        <v>3</v>
      </c>
      <c r="AB141" s="298">
        <f>AN141</f>
        <v>3</v>
      </c>
      <c r="AC141" s="298">
        <f>AB141-AA141</f>
        <v>0</v>
      </c>
      <c r="AD141" s="298">
        <f>IF(AC141&gt;=0,AC141,AC141*-1)</f>
        <v>0</v>
      </c>
      <c r="AE141" s="84"/>
      <c r="AF141" s="393" t="s">
        <v>497</v>
      </c>
      <c r="AG141" s="394"/>
      <c r="AH141" s="394"/>
      <c r="AI141" s="394"/>
      <c r="AJ141" s="394"/>
      <c r="AK141" s="302"/>
      <c r="AL141" s="296">
        <v>2</v>
      </c>
      <c r="AM141" s="348">
        <v>3</v>
      </c>
      <c r="AN141" s="298">
        <v>3</v>
      </c>
      <c r="AO141" s="298">
        <f>AN141-AM141</f>
        <v>0</v>
      </c>
      <c r="AP141" s="298">
        <f>IF(AO141&gt;=0,AO141,AO141*-1)</f>
        <v>0</v>
      </c>
      <c r="AQ141" s="400"/>
      <c r="AR141" s="331"/>
      <c r="AS141" s="331"/>
      <c r="AT141" s="331"/>
      <c r="AU141" s="331"/>
      <c r="AV141" s="307"/>
      <c r="AW141" s="346"/>
      <c r="AX141" s="128"/>
      <c r="AY141" s="346"/>
      <c r="AZ141" s="128"/>
      <c r="BA141" s="128"/>
      <c r="BB141" s="86"/>
      <c r="BI141" s="156"/>
      <c r="BJ141" s="156"/>
      <c r="BK141" s="156"/>
    </row>
    <row r="142" spans="2:63" ht="8.4499999999999993" customHeight="1" thickBot="1" x14ac:dyDescent="0.2">
      <c r="B142" s="74"/>
      <c r="F142" s="314"/>
      <c r="G142" s="301"/>
      <c r="H142" s="301"/>
      <c r="I142" s="301"/>
      <c r="J142" s="301"/>
      <c r="K142" s="303"/>
      <c r="L142" s="297"/>
      <c r="M142" s="303"/>
      <c r="N142" s="299"/>
      <c r="O142" s="299"/>
      <c r="P142" s="299"/>
      <c r="R142" s="85"/>
      <c r="S142" s="141"/>
      <c r="T142" s="314"/>
      <c r="U142" s="301"/>
      <c r="V142" s="301"/>
      <c r="W142" s="301"/>
      <c r="X142" s="301"/>
      <c r="Y142" s="303"/>
      <c r="Z142" s="297"/>
      <c r="AA142" s="337"/>
      <c r="AB142" s="299"/>
      <c r="AC142" s="299"/>
      <c r="AD142" s="299"/>
      <c r="AF142" s="395"/>
      <c r="AG142" s="396"/>
      <c r="AH142" s="396"/>
      <c r="AI142" s="396"/>
      <c r="AJ142" s="396"/>
      <c r="AK142" s="303"/>
      <c r="AL142" s="297"/>
      <c r="AM142" s="349"/>
      <c r="AN142" s="299"/>
      <c r="AO142" s="299"/>
      <c r="AP142" s="299"/>
      <c r="AQ142" s="400"/>
      <c r="AR142" s="331"/>
      <c r="AS142" s="331"/>
      <c r="AT142" s="331"/>
      <c r="AU142" s="331"/>
      <c r="AV142" s="307"/>
      <c r="AW142" s="347"/>
      <c r="AX142" s="129"/>
      <c r="AY142" s="346"/>
      <c r="AZ142" s="128"/>
      <c r="BA142" s="128"/>
      <c r="BB142" s="86"/>
      <c r="BI142" s="156"/>
      <c r="BJ142" s="156"/>
      <c r="BK142" s="156"/>
    </row>
    <row r="143" spans="2:63" ht="6.75" customHeight="1" thickBot="1" x14ac:dyDescent="0.2">
      <c r="B143" s="74"/>
      <c r="F143" s="329" t="s">
        <v>116</v>
      </c>
      <c r="G143" s="365"/>
      <c r="H143" s="365"/>
      <c r="I143" s="307">
        <v>1</v>
      </c>
      <c r="R143" s="74"/>
      <c r="T143" s="139"/>
      <c r="U143" s="139"/>
      <c r="V143" s="139"/>
      <c r="W143" s="139"/>
      <c r="X143" s="139"/>
      <c r="Y143" s="140"/>
      <c r="Z143" s="140"/>
      <c r="AA143" s="140"/>
      <c r="AB143" s="140"/>
      <c r="AC143" s="140"/>
      <c r="AD143" s="140"/>
      <c r="AF143" s="139"/>
      <c r="AG143" s="139"/>
      <c r="AH143" s="139"/>
      <c r="AI143" s="139"/>
      <c r="AJ143" s="139"/>
      <c r="AK143" s="140"/>
      <c r="AL143" s="140"/>
      <c r="AM143" s="140"/>
      <c r="AN143" s="140"/>
      <c r="AO143" s="140"/>
      <c r="AP143" s="140"/>
    </row>
    <row r="144" spans="2:63" ht="8.4499999999999993" customHeight="1" x14ac:dyDescent="0.15">
      <c r="B144" s="74"/>
      <c r="F144" s="365"/>
      <c r="G144" s="365"/>
      <c r="H144" s="365"/>
      <c r="I144" s="365"/>
      <c r="Q144" s="232"/>
      <c r="R144" s="234"/>
      <c r="S144" s="233"/>
      <c r="T144" s="313" t="s">
        <v>564</v>
      </c>
      <c r="U144" s="300"/>
      <c r="V144" s="300"/>
      <c r="W144" s="300"/>
      <c r="X144" s="300"/>
      <c r="Y144" s="302"/>
      <c r="Z144" s="296">
        <f>AL144+1</f>
        <v>3</v>
      </c>
      <c r="AA144" s="336">
        <f>AM144</f>
        <v>0</v>
      </c>
      <c r="AB144" s="298">
        <f>AN144</f>
        <v>0</v>
      </c>
      <c r="AC144" s="298">
        <f>AB144-AA144</f>
        <v>0</v>
      </c>
      <c r="AD144" s="298">
        <f>IF(AC144&gt;=0,AC144,AC144*-1)</f>
        <v>0</v>
      </c>
      <c r="AE144" s="84"/>
      <c r="AF144" s="313" t="s">
        <v>498</v>
      </c>
      <c r="AG144" s="300"/>
      <c r="AH144" s="300"/>
      <c r="AI144" s="300"/>
      <c r="AJ144" s="300"/>
      <c r="AK144" s="302"/>
      <c r="AL144" s="296">
        <v>2</v>
      </c>
      <c r="AM144" s="348">
        <v>0</v>
      </c>
      <c r="AN144" s="298">
        <v>0</v>
      </c>
      <c r="AO144" s="298">
        <f>AN144-AM144</f>
        <v>0</v>
      </c>
      <c r="AP144" s="298">
        <f>IF(AO144&gt;=0,AO144,AO144*-1)</f>
        <v>0</v>
      </c>
      <c r="AR144" s="156"/>
      <c r="AS144" s="156"/>
      <c r="AT144" s="156"/>
    </row>
    <row r="145" spans="1:65" ht="8.4499999999999993" customHeight="1" thickBot="1" x14ac:dyDescent="0.2">
      <c r="B145" s="74"/>
      <c r="F145" s="329" t="s">
        <v>117</v>
      </c>
      <c r="G145" s="329"/>
      <c r="H145" s="329"/>
      <c r="I145" s="307">
        <v>1</v>
      </c>
      <c r="Q145" s="232"/>
      <c r="R145" s="236"/>
      <c r="S145" s="232"/>
      <c r="T145" s="314"/>
      <c r="U145" s="301"/>
      <c r="V145" s="301"/>
      <c r="W145" s="301"/>
      <c r="X145" s="301"/>
      <c r="Y145" s="303"/>
      <c r="Z145" s="297"/>
      <c r="AA145" s="337"/>
      <c r="AB145" s="299"/>
      <c r="AC145" s="299"/>
      <c r="AD145" s="299"/>
      <c r="AF145" s="314"/>
      <c r="AG145" s="301"/>
      <c r="AH145" s="301"/>
      <c r="AI145" s="301"/>
      <c r="AJ145" s="301"/>
      <c r="AK145" s="303"/>
      <c r="AL145" s="297"/>
      <c r="AM145" s="349"/>
      <c r="AN145" s="299"/>
      <c r="AO145" s="299"/>
      <c r="AP145" s="299"/>
      <c r="AR145" s="156"/>
      <c r="AS145" s="156"/>
      <c r="AT145" s="156"/>
    </row>
    <row r="146" spans="1:65" ht="6.75" customHeight="1" thickBot="1" x14ac:dyDescent="0.2">
      <c r="B146" s="74"/>
      <c r="F146" s="329"/>
      <c r="G146" s="329"/>
      <c r="H146" s="329"/>
      <c r="I146" s="307"/>
      <c r="Q146" s="232"/>
      <c r="R146" s="235"/>
      <c r="S146" s="232"/>
      <c r="T146" s="180"/>
      <c r="U146" s="180"/>
      <c r="V146" s="180"/>
      <c r="W146" s="180"/>
      <c r="X146" s="180"/>
      <c r="Y146" s="180"/>
      <c r="Z146" s="180"/>
      <c r="AA146" s="180"/>
      <c r="AB146" s="180"/>
      <c r="AC146" s="180"/>
      <c r="AD146" s="180"/>
      <c r="AF146" s="139"/>
      <c r="AG146" s="139"/>
      <c r="AH146" s="139"/>
      <c r="AI146" s="139"/>
      <c r="AJ146" s="139"/>
      <c r="AK146" s="140"/>
      <c r="AL146" s="129"/>
      <c r="AM146" s="129"/>
      <c r="AN146" s="129"/>
      <c r="AO146" s="129"/>
      <c r="AP146" s="129"/>
      <c r="AR146" s="156"/>
      <c r="AS146" s="156"/>
      <c r="AT146" s="156"/>
    </row>
    <row r="147" spans="1:65" ht="8.4499999999999993" customHeight="1" x14ac:dyDescent="0.15">
      <c r="B147" s="74"/>
      <c r="F147" s="330" t="s">
        <v>643</v>
      </c>
      <c r="G147" s="330"/>
      <c r="H147" s="330"/>
      <c r="I147" s="330"/>
      <c r="J147" s="330"/>
      <c r="K147" s="330"/>
      <c r="Q147" s="232"/>
      <c r="R147" s="234"/>
      <c r="S147" s="233"/>
      <c r="T147" s="313" t="s">
        <v>177</v>
      </c>
      <c r="U147" s="300"/>
      <c r="V147" s="300"/>
      <c r="W147" s="300"/>
      <c r="X147" s="300"/>
      <c r="Y147" s="302"/>
      <c r="Z147" s="296">
        <f>AL147+1</f>
        <v>3</v>
      </c>
      <c r="AA147" s="336">
        <f>AM147</f>
        <v>2</v>
      </c>
      <c r="AB147" s="298">
        <f>AN147</f>
        <v>2</v>
      </c>
      <c r="AC147" s="298">
        <f>AB147-AA147</f>
        <v>0</v>
      </c>
      <c r="AD147" s="298">
        <f>IF(AC147&gt;=0,AC147,AC147*-1)</f>
        <v>0</v>
      </c>
      <c r="AE147" s="84"/>
      <c r="AF147" s="313" t="s">
        <v>178</v>
      </c>
      <c r="AG147" s="300"/>
      <c r="AH147" s="300"/>
      <c r="AI147" s="300"/>
      <c r="AJ147" s="300"/>
      <c r="AK147" s="302"/>
      <c r="AL147" s="296">
        <v>2</v>
      </c>
      <c r="AM147" s="348">
        <v>2</v>
      </c>
      <c r="AN147" s="298">
        <v>2</v>
      </c>
      <c r="AO147" s="298">
        <f>AN147-AM147</f>
        <v>0</v>
      </c>
      <c r="AP147" s="298">
        <f>IF(AO147&gt;=0,AO147,AO147*-1)</f>
        <v>0</v>
      </c>
      <c r="AR147" s="156"/>
      <c r="AS147" s="156"/>
      <c r="AT147" s="156"/>
    </row>
    <row r="148" spans="1:65" ht="8.4499999999999993" customHeight="1" thickBot="1" x14ac:dyDescent="0.2">
      <c r="B148" s="74"/>
      <c r="F148" s="330"/>
      <c r="G148" s="330"/>
      <c r="H148" s="330"/>
      <c r="I148" s="330"/>
      <c r="J148" s="330"/>
      <c r="K148" s="330"/>
      <c r="Q148" s="232"/>
      <c r="R148" s="232"/>
      <c r="S148" s="232"/>
      <c r="T148" s="314"/>
      <c r="U148" s="301"/>
      <c r="V148" s="301"/>
      <c r="W148" s="301"/>
      <c r="X148" s="301"/>
      <c r="Y148" s="303"/>
      <c r="Z148" s="297"/>
      <c r="AA148" s="337"/>
      <c r="AB148" s="299"/>
      <c r="AC148" s="299"/>
      <c r="AD148" s="299"/>
      <c r="AF148" s="314"/>
      <c r="AG148" s="301"/>
      <c r="AH148" s="301"/>
      <c r="AI148" s="301"/>
      <c r="AJ148" s="301"/>
      <c r="AK148" s="303"/>
      <c r="AL148" s="297"/>
      <c r="AM148" s="349"/>
      <c r="AN148" s="299"/>
      <c r="AO148" s="299"/>
      <c r="AP148" s="299"/>
      <c r="AR148" s="156"/>
      <c r="AS148" s="156"/>
      <c r="AT148" s="156"/>
    </row>
    <row r="149" spans="1:65" ht="8.4499999999999993" customHeight="1" thickBot="1" x14ac:dyDescent="0.2">
      <c r="B149" s="74"/>
      <c r="Q149" s="232"/>
      <c r="R149" s="232"/>
      <c r="S149" s="232"/>
      <c r="T149" s="232"/>
      <c r="U149" s="232"/>
      <c r="V149" s="232"/>
      <c r="W149" s="232"/>
      <c r="X149" s="231"/>
      <c r="Y149" s="231"/>
      <c r="Z149" s="231"/>
      <c r="AA149" s="231"/>
      <c r="AB149" s="231"/>
      <c r="AC149" s="231"/>
      <c r="AD149" s="231"/>
      <c r="AE149" s="231"/>
      <c r="AF149" s="229"/>
      <c r="AG149" s="229"/>
      <c r="AH149" s="229"/>
      <c r="AI149" s="229"/>
      <c r="AJ149" s="229"/>
      <c r="AK149" s="229"/>
      <c r="AL149" s="229"/>
      <c r="AM149" s="230"/>
      <c r="AN149" s="230"/>
      <c r="AO149" s="230"/>
      <c r="AP149" s="230"/>
      <c r="AQ149" s="229"/>
      <c r="AR149" s="156"/>
      <c r="AS149" s="156"/>
      <c r="AT149" s="156"/>
    </row>
    <row r="150" spans="1:65" ht="8.4499999999999993" customHeight="1" x14ac:dyDescent="0.15">
      <c r="B150" s="90"/>
      <c r="C150" s="142"/>
      <c r="D150" s="142"/>
      <c r="E150" s="142"/>
      <c r="F150" s="313" t="s">
        <v>179</v>
      </c>
      <c r="G150" s="300"/>
      <c r="H150" s="300"/>
      <c r="I150" s="300"/>
      <c r="J150" s="300"/>
      <c r="K150" s="302"/>
      <c r="L150" s="296">
        <f>Z150+I152</f>
        <v>6</v>
      </c>
      <c r="M150" s="302">
        <f>AA150</f>
        <v>2</v>
      </c>
      <c r="N150" s="298">
        <f>AB150</f>
        <v>2</v>
      </c>
      <c r="O150" s="298">
        <f>N150-M150</f>
        <v>0</v>
      </c>
      <c r="P150" s="298">
        <f>IF(O150&gt;=0,O150,O150*-1)</f>
        <v>0</v>
      </c>
      <c r="Q150" s="142"/>
      <c r="R150" s="142"/>
      <c r="S150" s="84"/>
      <c r="T150" s="313" t="s">
        <v>180</v>
      </c>
      <c r="U150" s="300"/>
      <c r="V150" s="300"/>
      <c r="W150" s="300"/>
      <c r="X150" s="300"/>
      <c r="Y150" s="302"/>
      <c r="Z150" s="296">
        <f>AL150+1</f>
        <v>5</v>
      </c>
      <c r="AA150" s="336">
        <f>AM150</f>
        <v>2</v>
      </c>
      <c r="AB150" s="298">
        <f>AN150</f>
        <v>2</v>
      </c>
      <c r="AC150" s="298">
        <f>AB150-AA150</f>
        <v>0</v>
      </c>
      <c r="AD150" s="298">
        <f>IF(AC150&gt;=0,AC150,AC150*-1)</f>
        <v>0</v>
      </c>
      <c r="AE150" s="84"/>
      <c r="AF150" s="313" t="s">
        <v>181</v>
      </c>
      <c r="AG150" s="300"/>
      <c r="AH150" s="300"/>
      <c r="AI150" s="300"/>
      <c r="AJ150" s="300"/>
      <c r="AK150" s="302"/>
      <c r="AL150" s="296">
        <v>4</v>
      </c>
      <c r="AM150" s="348">
        <v>2</v>
      </c>
      <c r="AN150" s="298">
        <v>2</v>
      </c>
      <c r="AO150" s="298">
        <f>AN150-AM150</f>
        <v>0</v>
      </c>
      <c r="AP150" s="298">
        <f>IF(AO150&gt;=0,AO150,AO150*-1)</f>
        <v>0</v>
      </c>
    </row>
    <row r="151" spans="1:65" ht="8.4499999999999993" customHeight="1" thickBot="1" x14ac:dyDescent="0.2">
      <c r="B151" s="151"/>
      <c r="C151" s="151"/>
      <c r="D151" s="141"/>
      <c r="E151" s="141"/>
      <c r="F151" s="314"/>
      <c r="G151" s="301"/>
      <c r="H151" s="301"/>
      <c r="I151" s="301"/>
      <c r="J151" s="301"/>
      <c r="K151" s="303"/>
      <c r="L151" s="297"/>
      <c r="M151" s="303"/>
      <c r="N151" s="299"/>
      <c r="O151" s="299"/>
      <c r="P151" s="299"/>
      <c r="T151" s="314"/>
      <c r="U151" s="301"/>
      <c r="V151" s="301"/>
      <c r="W151" s="301"/>
      <c r="X151" s="301"/>
      <c r="Y151" s="303"/>
      <c r="Z151" s="297"/>
      <c r="AA151" s="337"/>
      <c r="AB151" s="299"/>
      <c r="AC151" s="299"/>
      <c r="AD151" s="299"/>
      <c r="AF151" s="314"/>
      <c r="AG151" s="301"/>
      <c r="AH151" s="301"/>
      <c r="AI151" s="301"/>
      <c r="AJ151" s="301"/>
      <c r="AK151" s="303"/>
      <c r="AL151" s="297"/>
      <c r="AM151" s="349"/>
      <c r="AN151" s="299"/>
      <c r="AO151" s="299"/>
      <c r="AP151" s="299"/>
      <c r="AR151" s="156"/>
      <c r="AS151" s="156"/>
      <c r="AT151" s="156"/>
    </row>
    <row r="152" spans="1:65" ht="8.4499999999999993" customHeight="1" x14ac:dyDescent="0.15">
      <c r="A152" s="186"/>
      <c r="B152" s="186"/>
      <c r="C152" s="186"/>
      <c r="D152" s="186"/>
      <c r="F152" s="306" t="s">
        <v>240</v>
      </c>
      <c r="G152" s="306"/>
      <c r="H152" s="306"/>
      <c r="I152" s="307">
        <v>1</v>
      </c>
      <c r="T152" s="403" t="s">
        <v>642</v>
      </c>
      <c r="U152" s="403"/>
      <c r="V152" s="403"/>
      <c r="W152" s="403"/>
      <c r="X152" s="403"/>
      <c r="Y152" s="403"/>
      <c r="AR152" s="156"/>
      <c r="AS152" s="156"/>
      <c r="AT152" s="156"/>
    </row>
    <row r="153" spans="1:65" ht="8.4499999999999993" customHeight="1" x14ac:dyDescent="0.15">
      <c r="A153" s="186"/>
      <c r="B153" s="186"/>
      <c r="C153" s="186"/>
      <c r="D153" s="186"/>
      <c r="F153" s="306"/>
      <c r="G153" s="306"/>
      <c r="H153" s="306"/>
      <c r="I153" s="307"/>
      <c r="T153" s="325"/>
      <c r="U153" s="325"/>
      <c r="V153" s="325"/>
      <c r="W153" s="325"/>
      <c r="X153" s="325"/>
      <c r="Y153" s="325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56"/>
      <c r="AS153" s="156"/>
      <c r="AT153" s="156"/>
    </row>
    <row r="154" spans="1:65" ht="8.4499999999999993" customHeight="1" x14ac:dyDescent="0.15">
      <c r="A154" s="186"/>
      <c r="B154" s="186"/>
      <c r="C154" s="186"/>
      <c r="D154" s="186"/>
      <c r="F154" s="330"/>
      <c r="G154" s="330"/>
      <c r="H154" s="330"/>
      <c r="I154" s="330"/>
      <c r="J154" s="330"/>
      <c r="K154" s="330"/>
      <c r="U154" s="229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229"/>
      <c r="AT154" s="229"/>
      <c r="AU154" s="229"/>
      <c r="AV154" s="229"/>
      <c r="AW154" s="229"/>
      <c r="AX154" s="229"/>
      <c r="AY154" s="229"/>
      <c r="AZ154" s="229"/>
      <c r="BA154" s="229"/>
      <c r="BB154" s="229"/>
      <c r="BC154" s="229"/>
      <c r="BD154" s="229"/>
      <c r="BE154" s="229"/>
    </row>
    <row r="155" spans="1:65" ht="31.5" customHeight="1" x14ac:dyDescent="0.15">
      <c r="A155" s="404" t="s">
        <v>641</v>
      </c>
      <c r="B155" s="405"/>
      <c r="C155" s="405"/>
      <c r="D155" s="405"/>
      <c r="E155" s="405"/>
      <c r="F155" s="405"/>
      <c r="G155" s="405"/>
      <c r="H155" s="405"/>
      <c r="I155" s="405"/>
      <c r="J155" s="405"/>
      <c r="K155" s="405"/>
      <c r="L155" s="405"/>
      <c r="M155" s="405"/>
      <c r="N155" s="405"/>
      <c r="O155" s="405"/>
      <c r="P155" s="405"/>
      <c r="Q155" s="405"/>
      <c r="R155" s="405"/>
      <c r="S155" s="405"/>
      <c r="T155" s="405"/>
      <c r="U155" s="306"/>
      <c r="V155" s="306"/>
      <c r="W155" s="406"/>
      <c r="X155" s="406"/>
      <c r="Y155" s="406"/>
      <c r="Z155" s="406"/>
      <c r="AA155" s="406"/>
      <c r="AB155" s="406"/>
      <c r="AC155" s="406"/>
      <c r="AD155" s="406"/>
      <c r="AE155" s="406"/>
      <c r="AF155" s="406"/>
      <c r="AG155" s="406"/>
      <c r="AH155" s="406"/>
      <c r="AI155" s="406"/>
      <c r="AJ155" s="406"/>
      <c r="AK155" s="406"/>
      <c r="AL155" s="406"/>
      <c r="AM155" s="406"/>
      <c r="AN155" s="406"/>
      <c r="AO155" s="406"/>
      <c r="AP155" s="406"/>
      <c r="AQ155" s="406"/>
      <c r="AR155" s="406"/>
      <c r="AS155" s="406"/>
      <c r="AT155" s="406"/>
      <c r="AU155" s="406"/>
      <c r="AV155" s="228"/>
      <c r="AW155" s="228"/>
      <c r="AX155" s="228"/>
      <c r="AY155" s="228"/>
      <c r="AZ155" s="228"/>
      <c r="BA155" s="228"/>
      <c r="BB155" s="228"/>
      <c r="BC155" s="227" t="s">
        <v>262</v>
      </c>
      <c r="BI155" s="226"/>
      <c r="BJ155" s="226"/>
      <c r="BK155" s="226"/>
      <c r="BL155" s="226"/>
      <c r="BM155" s="225"/>
    </row>
    <row r="156" spans="1:65" ht="8.1" customHeight="1" x14ac:dyDescent="0.15">
      <c r="AI156" s="91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F156" s="401"/>
      <c r="BG156" s="401"/>
      <c r="BH156" s="401" t="s">
        <v>627</v>
      </c>
      <c r="BL156" s="401" t="s">
        <v>627</v>
      </c>
    </row>
    <row r="157" spans="1:65" ht="8.1" customHeight="1" thickBot="1" x14ac:dyDescent="0.2"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130"/>
      <c r="AX157" s="130"/>
      <c r="AY157" s="130"/>
      <c r="AZ157" s="130"/>
      <c r="BA157" s="130"/>
      <c r="BB157" s="130"/>
      <c r="BC157" s="197"/>
      <c r="BD157" s="197"/>
      <c r="BE157" s="197"/>
      <c r="BF157" s="407"/>
      <c r="BG157" s="401"/>
      <c r="BH157" s="402"/>
      <c r="BL157" s="401"/>
    </row>
    <row r="158" spans="1:65" ht="8.1" customHeight="1" thickBot="1" x14ac:dyDescent="0.2">
      <c r="R158" s="142"/>
      <c r="S158" s="84"/>
      <c r="T158" s="313" t="s">
        <v>113</v>
      </c>
      <c r="U158" s="300"/>
      <c r="V158" s="300"/>
      <c r="W158" s="300"/>
      <c r="X158" s="300"/>
      <c r="Y158" s="302"/>
      <c r="Z158" s="296">
        <v>3</v>
      </c>
      <c r="AA158" s="334">
        <f>AM158</f>
        <v>1</v>
      </c>
      <c r="AB158" s="298">
        <f>AN158</f>
        <v>1</v>
      </c>
      <c r="AC158" s="298">
        <f>AB158-AA158</f>
        <v>0</v>
      </c>
      <c r="AD158" s="298">
        <f>IF(AC158&gt;=0,AC158,AC158*-1)</f>
        <v>0</v>
      </c>
      <c r="AE158" s="84"/>
      <c r="AF158" s="313" t="s">
        <v>115</v>
      </c>
      <c r="AG158" s="300"/>
      <c r="AH158" s="300"/>
      <c r="AI158" s="300"/>
      <c r="AJ158" s="300"/>
      <c r="AK158" s="302"/>
      <c r="AL158" s="296">
        <v>3</v>
      </c>
      <c r="AM158" s="348">
        <v>1</v>
      </c>
      <c r="AN158" s="298">
        <v>1</v>
      </c>
      <c r="AO158" s="298">
        <f>AN158-AM158</f>
        <v>0</v>
      </c>
      <c r="AP158" s="298">
        <f>IF(AO158&gt;=0,AO158,AO158*-1)</f>
        <v>0</v>
      </c>
      <c r="AQ158" s="96"/>
      <c r="AR158" s="96"/>
      <c r="AS158" s="96"/>
      <c r="AT158" s="96"/>
      <c r="AU158" s="96"/>
      <c r="AV158" s="130"/>
      <c r="AW158" s="130"/>
      <c r="AX158" s="130"/>
      <c r="AY158" s="130"/>
      <c r="AZ158" s="130"/>
      <c r="BA158" s="130"/>
      <c r="BB158" s="86"/>
      <c r="BC158" s="408" t="s">
        <v>640</v>
      </c>
      <c r="BD158" s="409"/>
      <c r="BE158" s="409"/>
      <c r="BF158" s="409"/>
      <c r="BG158" s="412"/>
      <c r="BH158" s="413">
        <v>1</v>
      </c>
      <c r="BI158" s="130"/>
      <c r="BJ158" s="130"/>
      <c r="BL158" s="414">
        <v>3</v>
      </c>
    </row>
    <row r="159" spans="1:65" ht="8.1" customHeight="1" thickBot="1" x14ac:dyDescent="0.2">
      <c r="R159" s="74"/>
      <c r="S159" s="141"/>
      <c r="T159" s="314"/>
      <c r="U159" s="301"/>
      <c r="V159" s="301"/>
      <c r="W159" s="301"/>
      <c r="X159" s="301"/>
      <c r="Y159" s="303"/>
      <c r="Z159" s="297"/>
      <c r="AA159" s="335"/>
      <c r="AB159" s="299"/>
      <c r="AC159" s="299"/>
      <c r="AD159" s="299"/>
      <c r="AF159" s="314"/>
      <c r="AG159" s="301"/>
      <c r="AH159" s="301"/>
      <c r="AI159" s="301"/>
      <c r="AJ159" s="301"/>
      <c r="AK159" s="303"/>
      <c r="AL159" s="297"/>
      <c r="AM159" s="349"/>
      <c r="AN159" s="299"/>
      <c r="AO159" s="299"/>
      <c r="AP159" s="299"/>
      <c r="AQ159" s="96"/>
      <c r="AR159" s="96"/>
      <c r="AS159" s="96"/>
      <c r="AT159" s="96"/>
      <c r="AU159" s="96"/>
      <c r="AV159" s="86"/>
      <c r="AW159" s="86"/>
      <c r="AX159" s="86"/>
      <c r="AY159" s="86"/>
      <c r="AZ159" s="86"/>
      <c r="BA159" s="86"/>
      <c r="BC159" s="410"/>
      <c r="BD159" s="411"/>
      <c r="BE159" s="411"/>
      <c r="BF159" s="411"/>
      <c r="BG159" s="412"/>
      <c r="BH159" s="413"/>
      <c r="BI159" s="130"/>
      <c r="BJ159" s="130"/>
      <c r="BL159" s="414"/>
    </row>
    <row r="160" spans="1:65" ht="8.1" customHeight="1" thickBot="1" x14ac:dyDescent="0.2">
      <c r="R160" s="74"/>
      <c r="T160" s="415"/>
      <c r="U160" s="415"/>
      <c r="V160" s="415"/>
      <c r="W160" s="415"/>
      <c r="X160" s="415"/>
      <c r="Y160" s="86"/>
      <c r="Z160" s="86"/>
      <c r="AA160" s="86"/>
      <c r="AB160" s="86"/>
      <c r="AC160" s="86"/>
      <c r="AD160" s="86"/>
      <c r="AE160" s="86"/>
      <c r="AF160" s="86"/>
      <c r="AG160" s="86"/>
      <c r="AH160" s="86"/>
      <c r="AI160" s="86"/>
      <c r="AJ160" s="86"/>
      <c r="AK160" s="86"/>
      <c r="AL160" s="86"/>
      <c r="AM160" s="86"/>
      <c r="AN160" s="86"/>
      <c r="AO160" s="86"/>
      <c r="AP160" s="86"/>
      <c r="AQ160" s="86"/>
      <c r="AR160" s="86"/>
      <c r="AS160" s="86"/>
      <c r="AT160" s="86"/>
      <c r="AU160" s="86"/>
      <c r="AV160" s="86"/>
      <c r="AW160" s="86"/>
      <c r="AX160" s="86"/>
      <c r="AY160" s="86"/>
      <c r="AZ160" s="86"/>
      <c r="BA160" s="86"/>
      <c r="BB160" s="86"/>
      <c r="BC160" s="416" t="s">
        <v>639</v>
      </c>
      <c r="BD160" s="417"/>
      <c r="BE160" s="417"/>
      <c r="BF160" s="417"/>
      <c r="BG160" s="412"/>
      <c r="BH160" s="413">
        <v>0</v>
      </c>
      <c r="BI160" s="130"/>
      <c r="BJ160" s="130"/>
      <c r="BL160" s="414">
        <v>0</v>
      </c>
    </row>
    <row r="161" spans="1:65" ht="8.1" customHeight="1" thickBot="1" x14ac:dyDescent="0.2">
      <c r="F161" s="313" t="s">
        <v>26</v>
      </c>
      <c r="G161" s="300"/>
      <c r="H161" s="300"/>
      <c r="I161" s="300"/>
      <c r="J161" s="300"/>
      <c r="K161" s="302"/>
      <c r="L161" s="296">
        <f>Z158+Z161+Z164+Z167+Z172+Z177+I163+I165</f>
        <v>92</v>
      </c>
      <c r="M161" s="302">
        <f>SUM(AA158,AA161,AA164,AA167,AA172,AA177)</f>
        <v>2</v>
      </c>
      <c r="N161" s="298">
        <f>SUM(AB158,AB161,AB164,AB167,AB172,AB177)</f>
        <v>2</v>
      </c>
      <c r="O161" s="298">
        <f>N161-M161</f>
        <v>0</v>
      </c>
      <c r="P161" s="298">
        <f>IF(O161&gt;=0,O161,O161*-1)</f>
        <v>0</v>
      </c>
      <c r="Q161" s="142"/>
      <c r="R161" s="90"/>
      <c r="S161" s="84"/>
      <c r="T161" s="313" t="s">
        <v>182</v>
      </c>
      <c r="U161" s="300"/>
      <c r="V161" s="300"/>
      <c r="W161" s="300"/>
      <c r="X161" s="300"/>
      <c r="Y161" s="302"/>
      <c r="Z161" s="296">
        <f>AL161+AW161+1</f>
        <v>7</v>
      </c>
      <c r="AA161" s="334">
        <f>SUM(AM161,AX161)</f>
        <v>1</v>
      </c>
      <c r="AB161" s="298">
        <f>SUM(AN161,AY161)</f>
        <v>1</v>
      </c>
      <c r="AC161" s="298">
        <f>AB161-AA161</f>
        <v>0</v>
      </c>
      <c r="AD161" s="298">
        <f>IF(AC161&gt;=0,AC161,AC161*-1)</f>
        <v>0</v>
      </c>
      <c r="AE161" s="84"/>
      <c r="AF161" s="313" t="s">
        <v>163</v>
      </c>
      <c r="AG161" s="300"/>
      <c r="AH161" s="300"/>
      <c r="AI161" s="300"/>
      <c r="AJ161" s="300"/>
      <c r="AK161" s="302"/>
      <c r="AL161" s="296">
        <v>4</v>
      </c>
      <c r="AM161" s="348">
        <v>1</v>
      </c>
      <c r="AN161" s="298">
        <v>1</v>
      </c>
      <c r="AO161" s="298">
        <f>AN161-AM161</f>
        <v>0</v>
      </c>
      <c r="AP161" s="298">
        <f>IF(AO161&gt;=0,AO161,AO161*-1)</f>
        <v>0</v>
      </c>
      <c r="AQ161" s="313" t="s">
        <v>171</v>
      </c>
      <c r="AR161" s="300"/>
      <c r="AS161" s="300"/>
      <c r="AT161" s="300"/>
      <c r="AU161" s="300"/>
      <c r="AV161" s="302"/>
      <c r="AW161" s="296">
        <v>2</v>
      </c>
      <c r="AX161" s="348">
        <v>0</v>
      </c>
      <c r="AY161" s="298">
        <v>0</v>
      </c>
      <c r="AZ161" s="298">
        <f>AY161-AX161</f>
        <v>0</v>
      </c>
      <c r="BA161" s="298">
        <f>IF(AZ161&gt;=0,AZ161,AZ161*-1)</f>
        <v>0</v>
      </c>
      <c r="BC161" s="410"/>
      <c r="BD161" s="411"/>
      <c r="BE161" s="411"/>
      <c r="BF161" s="411"/>
      <c r="BG161" s="412"/>
      <c r="BH161" s="413"/>
      <c r="BI161" s="130"/>
      <c r="BJ161" s="130"/>
      <c r="BL161" s="414"/>
    </row>
    <row r="162" spans="1:65" ht="8.1" customHeight="1" thickBot="1" x14ac:dyDescent="0.2">
      <c r="F162" s="314"/>
      <c r="G162" s="301"/>
      <c r="H162" s="301"/>
      <c r="I162" s="301"/>
      <c r="J162" s="301"/>
      <c r="K162" s="303"/>
      <c r="L162" s="297"/>
      <c r="M162" s="303"/>
      <c r="N162" s="299"/>
      <c r="O162" s="299"/>
      <c r="P162" s="299"/>
      <c r="R162" s="85"/>
      <c r="T162" s="314"/>
      <c r="U162" s="301"/>
      <c r="V162" s="301"/>
      <c r="W162" s="301"/>
      <c r="X162" s="301"/>
      <c r="Y162" s="303"/>
      <c r="Z162" s="297"/>
      <c r="AA162" s="335"/>
      <c r="AB162" s="299"/>
      <c r="AC162" s="299"/>
      <c r="AD162" s="299"/>
      <c r="AF162" s="314"/>
      <c r="AG162" s="301"/>
      <c r="AH162" s="301"/>
      <c r="AI162" s="301"/>
      <c r="AJ162" s="301"/>
      <c r="AK162" s="303"/>
      <c r="AL162" s="297"/>
      <c r="AM162" s="349"/>
      <c r="AN162" s="299"/>
      <c r="AO162" s="299"/>
      <c r="AP162" s="299"/>
      <c r="AQ162" s="314"/>
      <c r="AR162" s="301"/>
      <c r="AS162" s="301"/>
      <c r="AT162" s="301"/>
      <c r="AU162" s="301"/>
      <c r="AV162" s="303"/>
      <c r="AW162" s="297"/>
      <c r="AX162" s="349"/>
      <c r="AY162" s="299"/>
      <c r="AZ162" s="299"/>
      <c r="BA162" s="299"/>
      <c r="BC162" s="416" t="s">
        <v>248</v>
      </c>
      <c r="BD162" s="417"/>
      <c r="BE162" s="417"/>
      <c r="BF162" s="417"/>
      <c r="BG162" s="412"/>
      <c r="BH162" s="413">
        <v>4</v>
      </c>
      <c r="BI162" s="130"/>
      <c r="BJ162" s="130"/>
      <c r="BL162" s="414">
        <v>4</v>
      </c>
    </row>
    <row r="163" spans="1:65" ht="8.1" customHeight="1" thickBot="1" x14ac:dyDescent="0.2">
      <c r="F163" s="300" t="s">
        <v>183</v>
      </c>
      <c r="G163" s="300"/>
      <c r="H163" s="300"/>
      <c r="I163" s="302">
        <v>1</v>
      </c>
      <c r="R163" s="74"/>
      <c r="BC163" s="410"/>
      <c r="BD163" s="411"/>
      <c r="BE163" s="411"/>
      <c r="BF163" s="411"/>
      <c r="BG163" s="412"/>
      <c r="BH163" s="413"/>
      <c r="BI163" s="130"/>
      <c r="BJ163" s="130"/>
      <c r="BL163" s="414"/>
    </row>
    <row r="164" spans="1:65" ht="8.1" customHeight="1" thickBot="1" x14ac:dyDescent="0.2">
      <c r="F164" s="306"/>
      <c r="G164" s="306"/>
      <c r="H164" s="306"/>
      <c r="I164" s="307"/>
      <c r="R164" s="90"/>
      <c r="S164" s="84"/>
      <c r="T164" s="313" t="s">
        <v>184</v>
      </c>
      <c r="U164" s="300"/>
      <c r="V164" s="300"/>
      <c r="W164" s="300"/>
      <c r="X164" s="300"/>
      <c r="Y164" s="302"/>
      <c r="Z164" s="296">
        <f>AL164+AW164+1</f>
        <v>5</v>
      </c>
      <c r="AA164" s="334">
        <f>SUM(AM164,AX164)</f>
        <v>0</v>
      </c>
      <c r="AB164" s="298">
        <f>SUM(AN164,AY164)</f>
        <v>0</v>
      </c>
      <c r="AC164" s="298">
        <f>AB164-AA164</f>
        <v>0</v>
      </c>
      <c r="AD164" s="298">
        <f>IF(AC164&gt;=0,AC164,AC164*-1)</f>
        <v>0</v>
      </c>
      <c r="AE164" s="84"/>
      <c r="AF164" s="313" t="s">
        <v>185</v>
      </c>
      <c r="AG164" s="300"/>
      <c r="AH164" s="300"/>
      <c r="AI164" s="300"/>
      <c r="AJ164" s="300"/>
      <c r="AK164" s="302"/>
      <c r="AL164" s="296">
        <v>2</v>
      </c>
      <c r="AM164" s="348">
        <v>0</v>
      </c>
      <c r="AN164" s="298">
        <v>0</v>
      </c>
      <c r="AO164" s="298">
        <f>AN164-AM164</f>
        <v>0</v>
      </c>
      <c r="AP164" s="298">
        <f>IF(AO164&gt;=0,AO164,AO164*-1)</f>
        <v>0</v>
      </c>
      <c r="AQ164" s="313" t="s">
        <v>186</v>
      </c>
      <c r="AR164" s="300"/>
      <c r="AS164" s="300"/>
      <c r="AT164" s="300"/>
      <c r="AU164" s="300"/>
      <c r="AV164" s="302"/>
      <c r="AW164" s="296">
        <v>2</v>
      </c>
      <c r="AX164" s="348">
        <v>0</v>
      </c>
      <c r="AY164" s="298">
        <v>0</v>
      </c>
      <c r="AZ164" s="298">
        <f>AY164-AX164</f>
        <v>0</v>
      </c>
      <c r="BA164" s="298">
        <f>IF(AZ164&gt;=0,AZ164,AZ164*-1)</f>
        <v>0</v>
      </c>
      <c r="BC164" s="416" t="s">
        <v>249</v>
      </c>
      <c r="BD164" s="417"/>
      <c r="BE164" s="417"/>
      <c r="BF164" s="417"/>
      <c r="BG164" s="412"/>
      <c r="BH164" s="413">
        <v>0</v>
      </c>
      <c r="BI164" s="130"/>
      <c r="BJ164" s="130"/>
      <c r="BL164" s="414">
        <v>0</v>
      </c>
    </row>
    <row r="165" spans="1:65" ht="8.1" customHeight="1" thickBot="1" x14ac:dyDescent="0.2">
      <c r="F165" s="306" t="s">
        <v>117</v>
      </c>
      <c r="G165" s="306"/>
      <c r="H165" s="306"/>
      <c r="I165" s="307">
        <v>1</v>
      </c>
      <c r="R165" s="74"/>
      <c r="T165" s="314"/>
      <c r="U165" s="301"/>
      <c r="V165" s="301"/>
      <c r="W165" s="301"/>
      <c r="X165" s="301"/>
      <c r="Y165" s="303"/>
      <c r="Z165" s="297"/>
      <c r="AA165" s="335"/>
      <c r="AB165" s="299"/>
      <c r="AC165" s="299"/>
      <c r="AD165" s="299"/>
      <c r="AF165" s="314"/>
      <c r="AG165" s="301"/>
      <c r="AH165" s="301"/>
      <c r="AI165" s="301"/>
      <c r="AJ165" s="301"/>
      <c r="AK165" s="303"/>
      <c r="AL165" s="297"/>
      <c r="AM165" s="349"/>
      <c r="AN165" s="299"/>
      <c r="AO165" s="299"/>
      <c r="AP165" s="299"/>
      <c r="AQ165" s="314"/>
      <c r="AR165" s="301"/>
      <c r="AS165" s="301"/>
      <c r="AT165" s="301"/>
      <c r="AU165" s="301"/>
      <c r="AV165" s="303"/>
      <c r="AW165" s="297"/>
      <c r="AX165" s="349"/>
      <c r="AY165" s="299"/>
      <c r="AZ165" s="299"/>
      <c r="BA165" s="299"/>
      <c r="BC165" s="410"/>
      <c r="BD165" s="411"/>
      <c r="BE165" s="411"/>
      <c r="BF165" s="411"/>
      <c r="BG165" s="412"/>
      <c r="BH165" s="413"/>
      <c r="BI165" s="130"/>
      <c r="BJ165" s="130"/>
      <c r="BL165" s="414"/>
    </row>
    <row r="166" spans="1:65" ht="8.1" customHeight="1" thickBot="1" x14ac:dyDescent="0.2">
      <c r="F166" s="306"/>
      <c r="G166" s="306"/>
      <c r="H166" s="306"/>
      <c r="I166" s="307"/>
      <c r="R166" s="74"/>
    </row>
    <row r="167" spans="1:65" ht="8.1" customHeight="1" x14ac:dyDescent="0.15">
      <c r="F167" s="340" t="s">
        <v>638</v>
      </c>
      <c r="G167" s="340"/>
      <c r="H167" s="340"/>
      <c r="I167" s="340"/>
      <c r="J167" s="340"/>
      <c r="K167" s="340"/>
      <c r="R167" s="90"/>
      <c r="S167" s="84"/>
      <c r="T167" s="313" t="s">
        <v>187</v>
      </c>
      <c r="U167" s="300"/>
      <c r="V167" s="300"/>
      <c r="W167" s="300"/>
      <c r="X167" s="300"/>
      <c r="Y167" s="302"/>
      <c r="Z167" s="296">
        <f>AL167+AL169+AW167+AW169+BG167+BG169+1</f>
        <v>35</v>
      </c>
      <c r="AA167" s="302">
        <f>AM167+AM169+AX167+AX169+BH167+BH169</f>
        <v>0</v>
      </c>
      <c r="AB167" s="298">
        <f>AN167+AN169+AY167+AY169+BI167+BI169</f>
        <v>0</v>
      </c>
      <c r="AC167" s="298">
        <f>AB167-AA167</f>
        <v>0</v>
      </c>
      <c r="AD167" s="298">
        <f>IF(AC167&gt;=0,AC167,AC167*-1)</f>
        <v>0</v>
      </c>
      <c r="AE167" s="84"/>
      <c r="AF167" s="313" t="s">
        <v>188</v>
      </c>
      <c r="AG167" s="300"/>
      <c r="AH167" s="300"/>
      <c r="AI167" s="300"/>
      <c r="AJ167" s="300"/>
      <c r="AK167" s="302"/>
      <c r="AL167" s="296">
        <v>9</v>
      </c>
      <c r="AM167" s="348">
        <v>0</v>
      </c>
      <c r="AN167" s="298">
        <v>0</v>
      </c>
      <c r="AO167" s="298">
        <f>AN167-AM167</f>
        <v>0</v>
      </c>
      <c r="AP167" s="298">
        <f>IF(AO167&gt;=0,AO167,AO167*-1)</f>
        <v>0</v>
      </c>
      <c r="AQ167" s="313" t="s">
        <v>189</v>
      </c>
      <c r="AR167" s="300"/>
      <c r="AS167" s="300"/>
      <c r="AT167" s="300"/>
      <c r="AU167" s="300"/>
      <c r="AV167" s="302"/>
      <c r="AW167" s="296">
        <v>8</v>
      </c>
      <c r="AX167" s="348">
        <v>0</v>
      </c>
      <c r="AY167" s="298">
        <v>0</v>
      </c>
      <c r="AZ167" s="298">
        <f>AY167-AX167</f>
        <v>0</v>
      </c>
      <c r="BA167" s="298">
        <f>IF(AZ167&gt;=0,AZ167,AZ167*-1)</f>
        <v>0</v>
      </c>
      <c r="BB167" s="300" t="s">
        <v>190</v>
      </c>
      <c r="BC167" s="300"/>
      <c r="BD167" s="300"/>
      <c r="BE167" s="300"/>
      <c r="BF167" s="302"/>
      <c r="BG167" s="296">
        <v>8</v>
      </c>
      <c r="BH167" s="348">
        <v>0</v>
      </c>
      <c r="BI167" s="298">
        <v>0</v>
      </c>
      <c r="BJ167" s="298">
        <f>BI167-BH167</f>
        <v>0</v>
      </c>
      <c r="BK167" s="298">
        <f>IF(BJ167&gt;=0,BJ167,BJ167*-1)</f>
        <v>0</v>
      </c>
      <c r="BL167" s="98"/>
      <c r="BM167" s="98"/>
    </row>
    <row r="168" spans="1:65" ht="8.1" customHeight="1" thickBot="1" x14ac:dyDescent="0.2">
      <c r="F168" s="340"/>
      <c r="G168" s="340"/>
      <c r="H168" s="340"/>
      <c r="I168" s="340"/>
      <c r="J168" s="340"/>
      <c r="K168" s="340"/>
      <c r="R168" s="141"/>
      <c r="S168" s="141"/>
      <c r="T168" s="314"/>
      <c r="U168" s="301"/>
      <c r="V168" s="301"/>
      <c r="W168" s="301"/>
      <c r="X168" s="301"/>
      <c r="Y168" s="303"/>
      <c r="Z168" s="297"/>
      <c r="AA168" s="303"/>
      <c r="AB168" s="299"/>
      <c r="AC168" s="299"/>
      <c r="AD168" s="299"/>
      <c r="AF168" s="314"/>
      <c r="AG168" s="301"/>
      <c r="AH168" s="301"/>
      <c r="AI168" s="301"/>
      <c r="AJ168" s="301"/>
      <c r="AK168" s="303"/>
      <c r="AL168" s="297"/>
      <c r="AM168" s="349"/>
      <c r="AN168" s="299"/>
      <c r="AO168" s="299"/>
      <c r="AP168" s="299"/>
      <c r="AQ168" s="314"/>
      <c r="AR168" s="301"/>
      <c r="AS168" s="301"/>
      <c r="AT168" s="301"/>
      <c r="AU168" s="301"/>
      <c r="AV168" s="303"/>
      <c r="AW168" s="297"/>
      <c r="AX168" s="349"/>
      <c r="AY168" s="299"/>
      <c r="AZ168" s="299"/>
      <c r="BA168" s="299"/>
      <c r="BB168" s="301"/>
      <c r="BC168" s="301"/>
      <c r="BD168" s="301"/>
      <c r="BE168" s="301"/>
      <c r="BF168" s="303"/>
      <c r="BG168" s="297"/>
      <c r="BH168" s="349"/>
      <c r="BI168" s="299"/>
      <c r="BJ168" s="299"/>
      <c r="BK168" s="299"/>
      <c r="BL168" s="98"/>
      <c r="BM168" s="98"/>
    </row>
    <row r="169" spans="1:65" ht="8.1" customHeight="1" x14ac:dyDescent="0.15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T169" s="88"/>
      <c r="U169" s="85"/>
      <c r="AF169" s="313" t="s">
        <v>191</v>
      </c>
      <c r="AG169" s="300"/>
      <c r="AH169" s="300"/>
      <c r="AI169" s="300"/>
      <c r="AJ169" s="300"/>
      <c r="AK169" s="302"/>
      <c r="AL169" s="296">
        <v>3</v>
      </c>
      <c r="AM169" s="348">
        <v>0</v>
      </c>
      <c r="AN169" s="298">
        <v>0</v>
      </c>
      <c r="AO169" s="298">
        <f>AN169-AM169</f>
        <v>0</v>
      </c>
      <c r="AP169" s="298">
        <f>IF(AO169&gt;=0,AO169,AO169*-1)</f>
        <v>0</v>
      </c>
      <c r="AQ169" s="313" t="s">
        <v>192</v>
      </c>
      <c r="AR169" s="300"/>
      <c r="AS169" s="300"/>
      <c r="AT169" s="300"/>
      <c r="AU169" s="300"/>
      <c r="AV169" s="302"/>
      <c r="AW169" s="296">
        <v>3</v>
      </c>
      <c r="AX169" s="348">
        <v>0</v>
      </c>
      <c r="AY169" s="298">
        <v>0</v>
      </c>
      <c r="AZ169" s="298">
        <f>AY169-AX169</f>
        <v>0</v>
      </c>
      <c r="BA169" s="298">
        <f>IF(AZ169&gt;=0,AZ169,AZ169*-1)</f>
        <v>0</v>
      </c>
      <c r="BB169" s="300" t="s">
        <v>193</v>
      </c>
      <c r="BC169" s="300"/>
      <c r="BD169" s="300"/>
      <c r="BE169" s="300"/>
      <c r="BF169" s="302"/>
      <c r="BG169" s="296">
        <v>3</v>
      </c>
      <c r="BH169" s="348">
        <v>0</v>
      </c>
      <c r="BI169" s="298">
        <v>0</v>
      </c>
      <c r="BJ169" s="298">
        <f>BI169-BH169</f>
        <v>0</v>
      </c>
      <c r="BK169" s="298">
        <f>IF(BJ169&gt;=0,BJ169,BJ169*-1)</f>
        <v>0</v>
      </c>
      <c r="BL169" s="98"/>
      <c r="BM169" s="98"/>
    </row>
    <row r="170" spans="1:65" ht="8.1" customHeight="1" thickBot="1" x14ac:dyDescent="0.2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T170" s="93"/>
      <c r="U170" s="74"/>
      <c r="AF170" s="314"/>
      <c r="AG170" s="301"/>
      <c r="AH170" s="301"/>
      <c r="AI170" s="301"/>
      <c r="AJ170" s="301"/>
      <c r="AK170" s="303"/>
      <c r="AL170" s="297"/>
      <c r="AM170" s="349"/>
      <c r="AN170" s="299"/>
      <c r="AO170" s="299"/>
      <c r="AP170" s="299"/>
      <c r="AQ170" s="314"/>
      <c r="AR170" s="301"/>
      <c r="AS170" s="301"/>
      <c r="AT170" s="301"/>
      <c r="AU170" s="301"/>
      <c r="AV170" s="303"/>
      <c r="AW170" s="297"/>
      <c r="AX170" s="349"/>
      <c r="AY170" s="299"/>
      <c r="AZ170" s="299"/>
      <c r="BA170" s="299"/>
      <c r="BB170" s="301"/>
      <c r="BC170" s="301"/>
      <c r="BD170" s="301"/>
      <c r="BE170" s="301"/>
      <c r="BF170" s="303"/>
      <c r="BG170" s="297"/>
      <c r="BH170" s="349"/>
      <c r="BI170" s="299"/>
      <c r="BJ170" s="299"/>
      <c r="BK170" s="299"/>
      <c r="BL170" s="98"/>
      <c r="BM170" s="98"/>
    </row>
    <row r="171" spans="1:65" ht="8.1" customHeight="1" thickBot="1" x14ac:dyDescent="0.2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T171" s="84"/>
      <c r="U171" s="90"/>
      <c r="BL171" s="98"/>
      <c r="BM171" s="98"/>
    </row>
    <row r="172" spans="1:65" ht="8.1" customHeight="1" x14ac:dyDescent="0.15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S172" s="93"/>
      <c r="T172" s="313" t="s">
        <v>194</v>
      </c>
      <c r="U172" s="300"/>
      <c r="V172" s="300"/>
      <c r="W172" s="300"/>
      <c r="X172" s="300"/>
      <c r="Y172" s="302"/>
      <c r="Z172" s="296">
        <f>AL172+AW172+BG172+AL174+AW174+BG174+1</f>
        <v>19</v>
      </c>
      <c r="AA172" s="334">
        <f>AM172+AM174+AX172+AX174+BH172+BH174</f>
        <v>0</v>
      </c>
      <c r="AB172" s="298">
        <f>AN172+AN174+AY172+AY174+BI172+BI174</f>
        <v>0</v>
      </c>
      <c r="AC172" s="298">
        <f>AB172-AA172</f>
        <v>0</v>
      </c>
      <c r="AD172" s="298">
        <f>IF(AC172&gt;=0,AC172,AC172*-1)</f>
        <v>0</v>
      </c>
      <c r="AE172" s="84"/>
      <c r="AF172" s="313" t="s">
        <v>188</v>
      </c>
      <c r="AG172" s="418"/>
      <c r="AH172" s="418"/>
      <c r="AI172" s="418"/>
      <c r="AJ172" s="418"/>
      <c r="AK172" s="302"/>
      <c r="AL172" s="296">
        <v>3</v>
      </c>
      <c r="AM172" s="348">
        <v>0</v>
      </c>
      <c r="AN172" s="298">
        <v>0</v>
      </c>
      <c r="AO172" s="298">
        <f>AN172-AM172</f>
        <v>0</v>
      </c>
      <c r="AP172" s="298">
        <f>IF(AO172&gt;=0,AO172,AO172*-1)</f>
        <v>0</v>
      </c>
      <c r="AQ172" s="313" t="s">
        <v>195</v>
      </c>
      <c r="AR172" s="300"/>
      <c r="AS172" s="300"/>
      <c r="AT172" s="300"/>
      <c r="AU172" s="300"/>
      <c r="AV172" s="302"/>
      <c r="AW172" s="296">
        <v>3</v>
      </c>
      <c r="AX172" s="348">
        <v>0</v>
      </c>
      <c r="AY172" s="298">
        <v>0</v>
      </c>
      <c r="AZ172" s="298">
        <f>AY172-AX172</f>
        <v>0</v>
      </c>
      <c r="BA172" s="298">
        <f>IF(AZ172&gt;=0,AZ172,AZ172*-1)</f>
        <v>0</v>
      </c>
      <c r="BB172" s="300" t="s">
        <v>190</v>
      </c>
      <c r="BC172" s="300"/>
      <c r="BD172" s="300"/>
      <c r="BE172" s="300"/>
      <c r="BF172" s="302"/>
      <c r="BG172" s="296">
        <v>3</v>
      </c>
      <c r="BH172" s="348">
        <v>0</v>
      </c>
      <c r="BI172" s="298">
        <v>0</v>
      </c>
      <c r="BJ172" s="298">
        <f>BI172-BH172</f>
        <v>0</v>
      </c>
      <c r="BK172" s="298">
        <f>IF(BJ172&gt;=0,BJ172,BJ172*-1)</f>
        <v>0</v>
      </c>
      <c r="BL172" s="98"/>
      <c r="BM172" s="98"/>
    </row>
    <row r="173" spans="1:65" ht="8.1" customHeight="1" thickBot="1" x14ac:dyDescent="0.2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S173" s="93"/>
      <c r="T173" s="314"/>
      <c r="U173" s="301"/>
      <c r="V173" s="301"/>
      <c r="W173" s="301"/>
      <c r="X173" s="301"/>
      <c r="Y173" s="303"/>
      <c r="Z173" s="297"/>
      <c r="AA173" s="335"/>
      <c r="AB173" s="299"/>
      <c r="AC173" s="299"/>
      <c r="AD173" s="299"/>
      <c r="AF173" s="419"/>
      <c r="AG173" s="420"/>
      <c r="AH173" s="420"/>
      <c r="AI173" s="420"/>
      <c r="AJ173" s="420"/>
      <c r="AK173" s="303"/>
      <c r="AL173" s="297"/>
      <c r="AM173" s="349"/>
      <c r="AN173" s="299"/>
      <c r="AO173" s="299"/>
      <c r="AP173" s="299"/>
      <c r="AQ173" s="314"/>
      <c r="AR173" s="301"/>
      <c r="AS173" s="301"/>
      <c r="AT173" s="301"/>
      <c r="AU173" s="301"/>
      <c r="AV173" s="303"/>
      <c r="AW173" s="297"/>
      <c r="AX173" s="349"/>
      <c r="AY173" s="299"/>
      <c r="AZ173" s="299"/>
      <c r="BA173" s="299"/>
      <c r="BB173" s="301"/>
      <c r="BC173" s="301"/>
      <c r="BD173" s="301"/>
      <c r="BE173" s="301"/>
      <c r="BF173" s="303"/>
      <c r="BG173" s="297"/>
      <c r="BH173" s="349"/>
      <c r="BI173" s="299"/>
      <c r="BJ173" s="299"/>
      <c r="BK173" s="299"/>
      <c r="BL173" s="98"/>
      <c r="BM173" s="98"/>
    </row>
    <row r="174" spans="1:65" ht="8.1" customHeight="1" x14ac:dyDescent="0.15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T174" s="131"/>
      <c r="U174" s="137"/>
      <c r="V174" s="139"/>
      <c r="W174" s="139"/>
      <c r="X174" s="139"/>
      <c r="Y174" s="140"/>
      <c r="Z174" s="140"/>
      <c r="AA174" s="140"/>
      <c r="AB174" s="140"/>
      <c r="AC174" s="140"/>
      <c r="AD174" s="140"/>
      <c r="AF174" s="313" t="s">
        <v>191</v>
      </c>
      <c r="AG174" s="300"/>
      <c r="AH174" s="300"/>
      <c r="AI174" s="300"/>
      <c r="AJ174" s="300"/>
      <c r="AK174" s="302"/>
      <c r="AL174" s="296">
        <v>3</v>
      </c>
      <c r="AM174" s="348">
        <v>0</v>
      </c>
      <c r="AN174" s="298">
        <v>0</v>
      </c>
      <c r="AO174" s="298">
        <f>AN174-AM174</f>
        <v>0</v>
      </c>
      <c r="AP174" s="298">
        <f>IF(AO174&gt;=0,AO174,AO174*-1)</f>
        <v>0</v>
      </c>
      <c r="AQ174" s="313" t="s">
        <v>192</v>
      </c>
      <c r="AR174" s="300"/>
      <c r="AS174" s="300"/>
      <c r="AT174" s="300"/>
      <c r="AU174" s="300"/>
      <c r="AV174" s="302"/>
      <c r="AW174" s="296">
        <v>3</v>
      </c>
      <c r="AX174" s="348">
        <v>0</v>
      </c>
      <c r="AY174" s="298">
        <v>0</v>
      </c>
      <c r="AZ174" s="298">
        <f>AY174-AX174</f>
        <v>0</v>
      </c>
      <c r="BA174" s="298">
        <f>IF(AZ174&gt;=0,AZ174,AZ174*-1)</f>
        <v>0</v>
      </c>
      <c r="BB174" s="300" t="s">
        <v>193</v>
      </c>
      <c r="BC174" s="300"/>
      <c r="BD174" s="300"/>
      <c r="BE174" s="300"/>
      <c r="BF174" s="302"/>
      <c r="BG174" s="296">
        <v>3</v>
      </c>
      <c r="BH174" s="348">
        <v>0</v>
      </c>
      <c r="BI174" s="298">
        <v>0</v>
      </c>
      <c r="BJ174" s="298">
        <f>BI174-BH174</f>
        <v>0</v>
      </c>
      <c r="BK174" s="298">
        <f>IF(BJ174&gt;=0,BJ174,BJ174*-1)</f>
        <v>0</v>
      </c>
      <c r="BL174" s="98"/>
      <c r="BM174" s="98"/>
    </row>
    <row r="175" spans="1:65" ht="8.1" customHeight="1" thickBot="1" x14ac:dyDescent="0.2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T175" s="94"/>
      <c r="U175" s="95"/>
      <c r="V175" s="139"/>
      <c r="W175" s="139"/>
      <c r="X175" s="139"/>
      <c r="Y175" s="140"/>
      <c r="Z175" s="140"/>
      <c r="AA175" s="140"/>
      <c r="AB175" s="140"/>
      <c r="AC175" s="140"/>
      <c r="AD175" s="140"/>
      <c r="AF175" s="314"/>
      <c r="AG175" s="301"/>
      <c r="AH175" s="301"/>
      <c r="AI175" s="301"/>
      <c r="AJ175" s="301"/>
      <c r="AK175" s="303"/>
      <c r="AL175" s="297"/>
      <c r="AM175" s="349"/>
      <c r="AN175" s="299"/>
      <c r="AO175" s="299"/>
      <c r="AP175" s="299"/>
      <c r="AQ175" s="314"/>
      <c r="AR175" s="301"/>
      <c r="AS175" s="301"/>
      <c r="AT175" s="301"/>
      <c r="AU175" s="301"/>
      <c r="AV175" s="303"/>
      <c r="AW175" s="297"/>
      <c r="AX175" s="349"/>
      <c r="AY175" s="299"/>
      <c r="AZ175" s="299"/>
      <c r="BA175" s="299"/>
      <c r="BB175" s="301"/>
      <c r="BC175" s="301"/>
      <c r="BD175" s="301"/>
      <c r="BE175" s="301"/>
      <c r="BF175" s="303"/>
      <c r="BG175" s="297"/>
      <c r="BH175" s="349"/>
      <c r="BI175" s="299"/>
      <c r="BJ175" s="299"/>
      <c r="BK175" s="299"/>
      <c r="BL175" s="98"/>
      <c r="BM175" s="98"/>
    </row>
    <row r="176" spans="1:65" ht="8.1" customHeight="1" thickBot="1" x14ac:dyDescent="0.2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T176" s="84"/>
      <c r="U176" s="90"/>
      <c r="BL176" s="98"/>
      <c r="BM176" s="98"/>
    </row>
    <row r="177" spans="1:65" ht="8.1" customHeight="1" x14ac:dyDescent="0.15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S177" s="93"/>
      <c r="T177" s="313" t="s">
        <v>196</v>
      </c>
      <c r="U177" s="300"/>
      <c r="V177" s="300"/>
      <c r="W177" s="300"/>
      <c r="X177" s="300"/>
      <c r="Y177" s="302"/>
      <c r="Z177" s="296">
        <f>AL177+AL179+AW177+AW179+BG177+BG179+1</f>
        <v>21</v>
      </c>
      <c r="AA177" s="334">
        <f>AM177+AM179+AX177+AX179+BH177+BH179</f>
        <v>0</v>
      </c>
      <c r="AB177" s="298">
        <f>AN177+AN179+AY177+AY179+BI177+BI179</f>
        <v>0</v>
      </c>
      <c r="AC177" s="298">
        <f>AB177-AA177</f>
        <v>0</v>
      </c>
      <c r="AD177" s="298">
        <f>IF(AC177&gt;=0,AC177,AC177*-1)</f>
        <v>0</v>
      </c>
      <c r="AE177" s="84"/>
      <c r="AF177" s="313" t="s">
        <v>188</v>
      </c>
      <c r="AG177" s="418"/>
      <c r="AH177" s="418"/>
      <c r="AI177" s="418"/>
      <c r="AJ177" s="418"/>
      <c r="AK177" s="302"/>
      <c r="AL177" s="296">
        <v>3</v>
      </c>
      <c r="AM177" s="348">
        <v>0</v>
      </c>
      <c r="AN177" s="298">
        <v>0</v>
      </c>
      <c r="AO177" s="298">
        <f>AN177-AM177</f>
        <v>0</v>
      </c>
      <c r="AP177" s="298">
        <f>IF(AO177&gt;=0,AO177,AO177*-1)</f>
        <v>0</v>
      </c>
      <c r="AQ177" s="313" t="s">
        <v>195</v>
      </c>
      <c r="AR177" s="418"/>
      <c r="AS177" s="418"/>
      <c r="AT177" s="418"/>
      <c r="AU177" s="418"/>
      <c r="AV177" s="302"/>
      <c r="AW177" s="296">
        <v>3</v>
      </c>
      <c r="AX177" s="348">
        <v>0</v>
      </c>
      <c r="AY177" s="298">
        <v>0</v>
      </c>
      <c r="AZ177" s="298">
        <f>AY177-AX177</f>
        <v>0</v>
      </c>
      <c r="BA177" s="298">
        <f>IF(AZ177&gt;=0,AZ177,AZ177*-1)</f>
        <v>0</v>
      </c>
      <c r="BB177" s="300" t="s">
        <v>190</v>
      </c>
      <c r="BC177" s="300"/>
      <c r="BD177" s="300"/>
      <c r="BE177" s="300"/>
      <c r="BF177" s="302"/>
      <c r="BG177" s="296">
        <v>4</v>
      </c>
      <c r="BH177" s="348">
        <v>0</v>
      </c>
      <c r="BI177" s="298">
        <v>0</v>
      </c>
      <c r="BJ177" s="298">
        <f>BI177-BH177</f>
        <v>0</v>
      </c>
      <c r="BK177" s="298">
        <f>IF(BJ177&gt;=0,BJ177,BJ177*-1)</f>
        <v>0</v>
      </c>
      <c r="BL177" s="98"/>
      <c r="BM177" s="98"/>
    </row>
    <row r="178" spans="1:65" ht="8.1" customHeight="1" thickBot="1" x14ac:dyDescent="0.2">
      <c r="A178" s="421" t="s">
        <v>251</v>
      </c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S178" s="93"/>
      <c r="T178" s="314"/>
      <c r="U178" s="301"/>
      <c r="V178" s="301"/>
      <c r="W178" s="301"/>
      <c r="X178" s="301"/>
      <c r="Y178" s="303"/>
      <c r="Z178" s="297"/>
      <c r="AA178" s="335"/>
      <c r="AB178" s="299"/>
      <c r="AC178" s="299"/>
      <c r="AD178" s="299"/>
      <c r="AF178" s="419"/>
      <c r="AG178" s="420"/>
      <c r="AH178" s="420"/>
      <c r="AI178" s="420"/>
      <c r="AJ178" s="420"/>
      <c r="AK178" s="303"/>
      <c r="AL178" s="297"/>
      <c r="AM178" s="349"/>
      <c r="AN178" s="299"/>
      <c r="AO178" s="299"/>
      <c r="AP178" s="299"/>
      <c r="AQ178" s="419"/>
      <c r="AR178" s="420"/>
      <c r="AS178" s="420"/>
      <c r="AT178" s="420"/>
      <c r="AU178" s="420"/>
      <c r="AV178" s="303"/>
      <c r="AW178" s="297"/>
      <c r="AX178" s="349"/>
      <c r="AY178" s="299"/>
      <c r="AZ178" s="299"/>
      <c r="BA178" s="299"/>
      <c r="BB178" s="301"/>
      <c r="BC178" s="301"/>
      <c r="BD178" s="301"/>
      <c r="BE178" s="301"/>
      <c r="BF178" s="303"/>
      <c r="BG178" s="297"/>
      <c r="BH178" s="349"/>
      <c r="BI178" s="299"/>
      <c r="BJ178" s="299"/>
      <c r="BK178" s="299"/>
      <c r="BL178" s="98"/>
      <c r="BM178" s="98"/>
    </row>
    <row r="179" spans="1:65" ht="8.1" customHeight="1" x14ac:dyDescent="0.15">
      <c r="A179" s="422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T179" s="139"/>
      <c r="U179" s="139"/>
      <c r="V179" s="139"/>
      <c r="W179" s="139"/>
      <c r="X179" s="139"/>
      <c r="Y179" s="139"/>
      <c r="Z179" s="139"/>
      <c r="AA179" s="139"/>
      <c r="AB179" s="139"/>
      <c r="AC179" s="139"/>
      <c r="AD179" s="139"/>
      <c r="AF179" s="313" t="s">
        <v>191</v>
      </c>
      <c r="AG179" s="300"/>
      <c r="AH179" s="300"/>
      <c r="AI179" s="300"/>
      <c r="AJ179" s="300"/>
      <c r="AK179" s="302"/>
      <c r="AL179" s="296">
        <v>4</v>
      </c>
      <c r="AM179" s="348">
        <v>0</v>
      </c>
      <c r="AN179" s="298">
        <v>0</v>
      </c>
      <c r="AO179" s="298">
        <f>AN179-AM179</f>
        <v>0</v>
      </c>
      <c r="AP179" s="298">
        <f>IF(AO179&gt;=0,AO179,AO179*-1)</f>
        <v>0</v>
      </c>
      <c r="AQ179" s="313" t="s">
        <v>192</v>
      </c>
      <c r="AR179" s="300"/>
      <c r="AS179" s="300"/>
      <c r="AT179" s="300"/>
      <c r="AU179" s="300"/>
      <c r="AV179" s="302"/>
      <c r="AW179" s="296">
        <v>3</v>
      </c>
      <c r="AX179" s="348">
        <v>0</v>
      </c>
      <c r="AY179" s="298">
        <v>0</v>
      </c>
      <c r="AZ179" s="298">
        <f>AY179-AX179</f>
        <v>0</v>
      </c>
      <c r="BA179" s="298">
        <f>IF(AZ179&gt;=0,AZ179,AZ179*-1)</f>
        <v>0</v>
      </c>
      <c r="BB179" s="300" t="s">
        <v>193</v>
      </c>
      <c r="BC179" s="300"/>
      <c r="BD179" s="300"/>
      <c r="BE179" s="300"/>
      <c r="BF179" s="302"/>
      <c r="BG179" s="296">
        <v>3</v>
      </c>
      <c r="BH179" s="348">
        <v>0</v>
      </c>
      <c r="BI179" s="298">
        <v>0</v>
      </c>
      <c r="BJ179" s="298">
        <f>BI179-BH179</f>
        <v>0</v>
      </c>
      <c r="BK179" s="298">
        <f>IF(BJ179&gt;=0,BJ179,BJ179*-1)</f>
        <v>0</v>
      </c>
      <c r="BL179" s="98"/>
      <c r="BM179" s="98"/>
    </row>
    <row r="180" spans="1:65" ht="8.1" customHeight="1" thickBot="1" x14ac:dyDescent="0.2">
      <c r="A180" s="422"/>
      <c r="J180" s="83"/>
      <c r="K180" s="83"/>
      <c r="L180" s="83"/>
      <c r="M180" s="83"/>
      <c r="N180" s="83"/>
      <c r="O180" s="83"/>
      <c r="P180" s="83"/>
      <c r="Q180" s="86"/>
      <c r="R180" s="86"/>
      <c r="S180" s="86"/>
      <c r="T180" s="86"/>
      <c r="U180" s="86"/>
      <c r="V180" s="86"/>
      <c r="W180" s="86"/>
      <c r="X180" s="86"/>
      <c r="AF180" s="314"/>
      <c r="AG180" s="301"/>
      <c r="AH180" s="301"/>
      <c r="AI180" s="301"/>
      <c r="AJ180" s="301"/>
      <c r="AK180" s="303"/>
      <c r="AL180" s="297"/>
      <c r="AM180" s="349"/>
      <c r="AN180" s="299"/>
      <c r="AO180" s="299"/>
      <c r="AP180" s="299"/>
      <c r="AQ180" s="314"/>
      <c r="AR180" s="301"/>
      <c r="AS180" s="301"/>
      <c r="AT180" s="301"/>
      <c r="AU180" s="301"/>
      <c r="AV180" s="303"/>
      <c r="AW180" s="297"/>
      <c r="AX180" s="349"/>
      <c r="AY180" s="299"/>
      <c r="AZ180" s="299"/>
      <c r="BA180" s="299"/>
      <c r="BB180" s="301"/>
      <c r="BC180" s="301"/>
      <c r="BD180" s="301"/>
      <c r="BE180" s="301"/>
      <c r="BF180" s="303"/>
      <c r="BG180" s="297"/>
      <c r="BH180" s="349"/>
      <c r="BI180" s="299"/>
      <c r="BJ180" s="299"/>
      <c r="BK180" s="299"/>
    </row>
    <row r="181" spans="1:65" ht="8.1" customHeight="1" x14ac:dyDescent="0.15">
      <c r="A181" s="422"/>
      <c r="J181" s="83"/>
      <c r="K181" s="83"/>
      <c r="L181" s="83"/>
      <c r="M181" s="83"/>
      <c r="N181" s="83"/>
      <c r="O181" s="83"/>
      <c r="P181" s="83"/>
      <c r="Q181" s="86"/>
      <c r="R181" s="86"/>
      <c r="S181" s="86"/>
      <c r="T181" s="86"/>
      <c r="X181" s="86"/>
      <c r="Y181" s="86"/>
      <c r="Z181" s="86"/>
      <c r="AA181" s="86"/>
      <c r="AB181" s="86"/>
      <c r="AC181" s="86"/>
      <c r="AD181" s="86"/>
      <c r="AE181" s="86"/>
      <c r="AF181" s="86"/>
      <c r="AG181" s="139"/>
      <c r="AH181" s="139"/>
      <c r="AI181" s="139"/>
      <c r="AJ181" s="139"/>
      <c r="AK181" s="140"/>
      <c r="AL181" s="140"/>
      <c r="AM181" s="140"/>
      <c r="AN181" s="140"/>
      <c r="AO181" s="140"/>
      <c r="AP181" s="140"/>
      <c r="AQ181" s="139"/>
      <c r="AR181" s="139"/>
      <c r="AS181" s="139"/>
      <c r="AT181" s="139"/>
      <c r="AU181" s="139"/>
      <c r="AV181" s="140"/>
      <c r="AW181" s="140"/>
      <c r="AX181" s="140"/>
      <c r="AY181" s="140"/>
      <c r="AZ181" s="140"/>
      <c r="BA181" s="140"/>
      <c r="BB181" s="139"/>
      <c r="BC181" s="139"/>
      <c r="BD181" s="139"/>
      <c r="BE181" s="139"/>
      <c r="BF181" s="140"/>
      <c r="BG181" s="140"/>
      <c r="BH181" s="140"/>
      <c r="BI181" s="140"/>
      <c r="BJ181" s="140"/>
      <c r="BK181" s="140"/>
    </row>
    <row r="182" spans="1:65" ht="8.1" customHeight="1" x14ac:dyDescent="0.15">
      <c r="A182" s="422"/>
      <c r="B182" s="83"/>
      <c r="D182" s="89"/>
      <c r="E182" s="89"/>
      <c r="F182" s="89"/>
      <c r="G182" s="89"/>
      <c r="H182" s="83"/>
      <c r="I182" s="83"/>
      <c r="J182" s="83"/>
      <c r="K182" s="83"/>
      <c r="L182" s="83"/>
      <c r="M182" s="83"/>
      <c r="N182" s="83"/>
      <c r="O182" s="83"/>
      <c r="P182" s="83"/>
      <c r="Q182" s="86"/>
      <c r="R182" s="86"/>
      <c r="S182" s="86"/>
      <c r="T182" s="86"/>
      <c r="X182" s="86"/>
      <c r="Y182" s="86"/>
      <c r="Z182" s="86"/>
      <c r="AA182" s="86"/>
      <c r="AB182" s="86"/>
      <c r="AC182" s="86"/>
      <c r="AD182" s="86"/>
      <c r="AE182" s="86"/>
      <c r="AF182" s="86"/>
    </row>
    <row r="183" spans="1:65" ht="8.1" customHeight="1" x14ac:dyDescent="0.15">
      <c r="A183" s="422"/>
      <c r="B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</row>
    <row r="184" spans="1:65" ht="8.1" customHeight="1" thickBot="1" x14ac:dyDescent="0.2">
      <c r="A184" s="422"/>
      <c r="B184" s="222"/>
      <c r="D184" s="222"/>
    </row>
    <row r="185" spans="1:65" ht="8.1" customHeight="1" x14ac:dyDescent="0.15">
      <c r="A185" s="422"/>
      <c r="B185" s="224"/>
      <c r="D185" s="224"/>
      <c r="F185" s="313" t="s">
        <v>263</v>
      </c>
      <c r="G185" s="300"/>
      <c r="H185" s="300"/>
      <c r="I185" s="300"/>
      <c r="J185" s="300"/>
      <c r="K185" s="302"/>
      <c r="L185" s="296">
        <f>SUM(Z185,Z190,Z195,Z198,I187)</f>
        <v>35</v>
      </c>
      <c r="M185" s="302">
        <f>SUM(AA185,AA190,AA195,AA198)</f>
        <v>4</v>
      </c>
      <c r="N185" s="298">
        <f>SUM(AB185,AB190,AB195,AB198)</f>
        <v>4</v>
      </c>
      <c r="O185" s="298">
        <f>N185-M185</f>
        <v>0</v>
      </c>
      <c r="P185" s="298">
        <f>IF(O185&gt;=0,O185,O185*-1)</f>
        <v>0</v>
      </c>
      <c r="Q185" s="142"/>
      <c r="R185" s="142"/>
      <c r="S185" s="84"/>
      <c r="T185" s="309" t="s">
        <v>264</v>
      </c>
      <c r="U185" s="310"/>
      <c r="V185" s="310"/>
      <c r="W185" s="310"/>
      <c r="X185" s="310"/>
      <c r="Y185" s="302"/>
      <c r="Z185" s="296">
        <f>AL185+AW185+BG185+1+1</f>
        <v>12</v>
      </c>
      <c r="AA185" s="336">
        <f>AM185+AX185+BH185</f>
        <v>3</v>
      </c>
      <c r="AB185" s="298">
        <f>AN185+AY185+BI185</f>
        <v>3</v>
      </c>
      <c r="AC185" s="298">
        <f>AB185-AA185</f>
        <v>0</v>
      </c>
      <c r="AD185" s="298">
        <f>IF(AC185&gt;=0,AC185,AC185*-1)</f>
        <v>0</v>
      </c>
      <c r="AE185" s="84"/>
      <c r="AF185" s="313" t="s">
        <v>115</v>
      </c>
      <c r="AG185" s="300"/>
      <c r="AH185" s="300"/>
      <c r="AI185" s="300"/>
      <c r="AJ185" s="300"/>
      <c r="AK185" s="302"/>
      <c r="AL185" s="424">
        <v>3</v>
      </c>
      <c r="AM185" s="357">
        <v>1</v>
      </c>
      <c r="AN185" s="298">
        <v>1</v>
      </c>
      <c r="AO185" s="298">
        <f>AN185-AM185</f>
        <v>0</v>
      </c>
      <c r="AP185" s="298">
        <f>IF(AO185&gt;=0,AO185,AO185*-1)</f>
        <v>0</v>
      </c>
      <c r="AQ185" s="300" t="s">
        <v>265</v>
      </c>
      <c r="AR185" s="300"/>
      <c r="AS185" s="300"/>
      <c r="AT185" s="300"/>
      <c r="AU185" s="300"/>
      <c r="AV185" s="302"/>
      <c r="AW185" s="296">
        <v>3</v>
      </c>
      <c r="AX185" s="348">
        <v>0</v>
      </c>
      <c r="AY185" s="298">
        <v>0</v>
      </c>
      <c r="AZ185" s="298">
        <f>AY185-AX185</f>
        <v>0</v>
      </c>
      <c r="BA185" s="298">
        <f>IF(AZ185&gt;=0,AZ185,AZ185*-1)</f>
        <v>0</v>
      </c>
      <c r="BB185" s="310" t="s">
        <v>255</v>
      </c>
      <c r="BC185" s="310"/>
      <c r="BD185" s="310"/>
      <c r="BE185" s="310"/>
      <c r="BF185" s="302"/>
      <c r="BG185" s="296">
        <v>4</v>
      </c>
      <c r="BH185" s="348">
        <v>2</v>
      </c>
      <c r="BI185" s="298">
        <v>2</v>
      </c>
      <c r="BJ185" s="298">
        <f>BI185-BH185</f>
        <v>0</v>
      </c>
      <c r="BK185" s="298">
        <f>IF(BJ185&gt;=0,BJ185,BJ185*-1)</f>
        <v>0</v>
      </c>
    </row>
    <row r="186" spans="1:65" ht="8.1" customHeight="1" thickBot="1" x14ac:dyDescent="0.2">
      <c r="A186" s="422"/>
      <c r="B186" s="223"/>
      <c r="C186" s="141"/>
      <c r="D186" s="223"/>
      <c r="E186" s="88"/>
      <c r="F186" s="314"/>
      <c r="G186" s="301"/>
      <c r="H186" s="301"/>
      <c r="I186" s="301"/>
      <c r="J186" s="301"/>
      <c r="K186" s="303"/>
      <c r="L186" s="297"/>
      <c r="M186" s="303"/>
      <c r="N186" s="299"/>
      <c r="O186" s="299"/>
      <c r="P186" s="299"/>
      <c r="R186" s="85"/>
      <c r="S186" s="141"/>
      <c r="T186" s="311"/>
      <c r="U186" s="312"/>
      <c r="V186" s="312"/>
      <c r="W186" s="312"/>
      <c r="X186" s="312"/>
      <c r="Y186" s="303"/>
      <c r="Z186" s="297"/>
      <c r="AA186" s="337"/>
      <c r="AB186" s="299"/>
      <c r="AC186" s="299"/>
      <c r="AD186" s="299"/>
      <c r="AF186" s="314"/>
      <c r="AG186" s="301"/>
      <c r="AH186" s="301"/>
      <c r="AI186" s="301"/>
      <c r="AJ186" s="301"/>
      <c r="AK186" s="303"/>
      <c r="AL186" s="425"/>
      <c r="AM186" s="358"/>
      <c r="AN186" s="299"/>
      <c r="AO186" s="299"/>
      <c r="AP186" s="299"/>
      <c r="AQ186" s="301"/>
      <c r="AR186" s="301"/>
      <c r="AS186" s="301"/>
      <c r="AT186" s="301"/>
      <c r="AU186" s="301"/>
      <c r="AV186" s="303"/>
      <c r="AW186" s="297"/>
      <c r="AX186" s="349"/>
      <c r="AY186" s="299"/>
      <c r="AZ186" s="299"/>
      <c r="BA186" s="299"/>
      <c r="BB186" s="312"/>
      <c r="BC186" s="312"/>
      <c r="BD186" s="312"/>
      <c r="BE186" s="312"/>
      <c r="BF186" s="303"/>
      <c r="BG186" s="297"/>
      <c r="BH186" s="349"/>
      <c r="BI186" s="299"/>
      <c r="BJ186" s="299"/>
      <c r="BK186" s="299"/>
    </row>
    <row r="187" spans="1:65" ht="8.1" customHeight="1" x14ac:dyDescent="0.15">
      <c r="A187" s="422"/>
      <c r="B187" s="222"/>
      <c r="D187" s="222"/>
      <c r="F187" s="300" t="s">
        <v>117</v>
      </c>
      <c r="G187" s="300"/>
      <c r="H187" s="300"/>
      <c r="I187" s="302">
        <v>1</v>
      </c>
      <c r="J187" s="302"/>
      <c r="R187" s="74"/>
      <c r="T187" s="325"/>
      <c r="U187" s="325"/>
      <c r="V187" s="325"/>
      <c r="W187" s="325"/>
      <c r="X187" s="325"/>
      <c r="Y187" s="325"/>
      <c r="Z187" s="325"/>
      <c r="AA187" s="143"/>
      <c r="AB187" s="143"/>
      <c r="AC187" s="143"/>
      <c r="AD187" s="143"/>
      <c r="AF187" s="310"/>
      <c r="AG187" s="310"/>
      <c r="AH187" s="310"/>
      <c r="AI187" s="310"/>
      <c r="AJ187" s="310"/>
      <c r="AK187" s="302"/>
      <c r="AL187" s="346"/>
      <c r="AM187" s="128"/>
      <c r="AN187" s="426"/>
      <c r="AO187" s="140"/>
      <c r="AP187" s="140"/>
      <c r="AQ187" s="221"/>
      <c r="AR187" s="221"/>
      <c r="AS187" s="221"/>
      <c r="AT187" s="221"/>
      <c r="AU187" s="221"/>
      <c r="AV187" s="221"/>
      <c r="AW187" s="207"/>
      <c r="AX187" s="207"/>
      <c r="AY187" s="207"/>
      <c r="AZ187" s="207"/>
      <c r="BA187" s="207"/>
    </row>
    <row r="188" spans="1:65" ht="8.1" customHeight="1" x14ac:dyDescent="0.15">
      <c r="A188" s="422"/>
      <c r="B188" s="220"/>
      <c r="D188" s="220"/>
      <c r="F188" s="306"/>
      <c r="G188" s="306"/>
      <c r="H188" s="306"/>
      <c r="I188" s="307"/>
      <c r="J188" s="307"/>
      <c r="R188" s="74"/>
      <c r="T188" s="325"/>
      <c r="U188" s="325"/>
      <c r="V188" s="325"/>
      <c r="W188" s="325"/>
      <c r="X188" s="325"/>
      <c r="Y188" s="325"/>
      <c r="Z188" s="325"/>
      <c r="AA188" s="143"/>
      <c r="AB188" s="143"/>
      <c r="AC188" s="143"/>
      <c r="AD188" s="143"/>
      <c r="AF188" s="329"/>
      <c r="AG188" s="329"/>
      <c r="AH188" s="329"/>
      <c r="AI188" s="329"/>
      <c r="AJ188" s="329"/>
      <c r="AK188" s="307"/>
      <c r="AL188" s="347"/>
      <c r="AM188" s="129"/>
      <c r="AN188" s="307"/>
      <c r="AO188" s="140"/>
      <c r="AP188" s="140"/>
      <c r="AQ188" s="219"/>
      <c r="AR188" s="219"/>
      <c r="AS188" s="219"/>
      <c r="AT188" s="219"/>
      <c r="AU188" s="219"/>
      <c r="AV188" s="219"/>
      <c r="AW188" s="207"/>
      <c r="AX188" s="207"/>
      <c r="AY188" s="207"/>
      <c r="AZ188" s="207"/>
      <c r="BA188" s="207"/>
    </row>
    <row r="189" spans="1:65" ht="12" customHeight="1" thickBot="1" x14ac:dyDescent="0.2">
      <c r="A189" s="422"/>
      <c r="B189" s="220"/>
      <c r="D189" s="220"/>
      <c r="F189" s="330" t="s">
        <v>637</v>
      </c>
      <c r="G189" s="330"/>
      <c r="H189" s="330"/>
      <c r="I189" s="330"/>
      <c r="J189" s="330"/>
      <c r="K189" s="330"/>
      <c r="R189" s="74"/>
      <c r="AK189" s="197"/>
      <c r="AQ189" s="219"/>
      <c r="AR189" s="219"/>
      <c r="AS189" s="219"/>
      <c r="AT189" s="219"/>
      <c r="AU189" s="219"/>
      <c r="AV189" s="219"/>
      <c r="AW189" s="207"/>
      <c r="AX189" s="207"/>
      <c r="AY189" s="207"/>
      <c r="AZ189" s="207"/>
      <c r="BA189" s="207"/>
    </row>
    <row r="190" spans="1:65" ht="8.1" customHeight="1" x14ac:dyDescent="0.15">
      <c r="A190" s="422"/>
      <c r="F190" s="330"/>
      <c r="G190" s="330"/>
      <c r="H190" s="330"/>
      <c r="I190" s="330"/>
      <c r="J190" s="330"/>
      <c r="K190" s="330"/>
      <c r="R190" s="90"/>
      <c r="S190" s="84"/>
      <c r="T190" s="313" t="s">
        <v>253</v>
      </c>
      <c r="U190" s="300"/>
      <c r="V190" s="300"/>
      <c r="W190" s="300"/>
      <c r="X190" s="300"/>
      <c r="Y190" s="302"/>
      <c r="Z190" s="296">
        <f>AL190+AW190</f>
        <v>6</v>
      </c>
      <c r="AA190" s="336">
        <f>AM190+AX190</f>
        <v>0</v>
      </c>
      <c r="AB190" s="298">
        <f>AN190+AY190</f>
        <v>0</v>
      </c>
      <c r="AC190" s="298">
        <f>AB190-AA190</f>
        <v>0</v>
      </c>
      <c r="AD190" s="298">
        <f>IF(AC190&gt;=0,AC190,AC190*-1)</f>
        <v>0</v>
      </c>
      <c r="AE190" s="84"/>
      <c r="AF190" s="313" t="s">
        <v>256</v>
      </c>
      <c r="AG190" s="300"/>
      <c r="AH190" s="300"/>
      <c r="AI190" s="300"/>
      <c r="AJ190" s="300"/>
      <c r="AK190" s="307"/>
      <c r="AL190" s="296">
        <v>3</v>
      </c>
      <c r="AM190" s="357">
        <v>0</v>
      </c>
      <c r="AN190" s="298">
        <v>0</v>
      </c>
      <c r="AO190" s="298">
        <f>AN190-AM190</f>
        <v>0</v>
      </c>
      <c r="AP190" s="298">
        <f>IF(AO190&gt;=0,AO190,AO190*-1)</f>
        <v>0</v>
      </c>
      <c r="AQ190" s="313" t="s">
        <v>575</v>
      </c>
      <c r="AR190" s="300"/>
      <c r="AS190" s="300"/>
      <c r="AT190" s="300"/>
      <c r="AU190" s="300"/>
      <c r="AV190" s="302"/>
      <c r="AW190" s="296">
        <v>3</v>
      </c>
      <c r="AX190" s="348">
        <v>0</v>
      </c>
      <c r="AY190" s="298">
        <v>0</v>
      </c>
      <c r="AZ190" s="298">
        <f>AY190-AX190</f>
        <v>0</v>
      </c>
      <c r="BA190" s="323">
        <f>IF(AZ190&gt;=0,AZ190,AZ190*-1)</f>
        <v>0</v>
      </c>
      <c r="BB190" s="356"/>
      <c r="BC190" s="306"/>
      <c r="BD190" s="306"/>
      <c r="BE190" s="306"/>
      <c r="BF190" s="307"/>
      <c r="BG190" s="346"/>
      <c r="BH190" s="346"/>
      <c r="BI190" s="346"/>
      <c r="BJ190" s="128"/>
      <c r="BK190" s="128"/>
    </row>
    <row r="191" spans="1:65" ht="8.1" customHeight="1" thickBot="1" x14ac:dyDescent="0.2">
      <c r="A191" s="422"/>
      <c r="R191" s="74"/>
      <c r="T191" s="314"/>
      <c r="U191" s="301"/>
      <c r="V191" s="301"/>
      <c r="W191" s="301"/>
      <c r="X191" s="301"/>
      <c r="Y191" s="303"/>
      <c r="Z191" s="297"/>
      <c r="AA191" s="337"/>
      <c r="AB191" s="299"/>
      <c r="AC191" s="299"/>
      <c r="AD191" s="299"/>
      <c r="AE191" s="88"/>
      <c r="AF191" s="314"/>
      <c r="AG191" s="301"/>
      <c r="AH191" s="301"/>
      <c r="AI191" s="301"/>
      <c r="AJ191" s="301"/>
      <c r="AK191" s="303"/>
      <c r="AL191" s="297"/>
      <c r="AM191" s="358"/>
      <c r="AN191" s="299"/>
      <c r="AO191" s="299"/>
      <c r="AP191" s="299"/>
      <c r="AQ191" s="314"/>
      <c r="AR191" s="301"/>
      <c r="AS191" s="301"/>
      <c r="AT191" s="301"/>
      <c r="AU191" s="301"/>
      <c r="AV191" s="303"/>
      <c r="AW191" s="297"/>
      <c r="AX191" s="349"/>
      <c r="AY191" s="299"/>
      <c r="AZ191" s="299"/>
      <c r="BA191" s="324"/>
      <c r="BB191" s="356"/>
      <c r="BC191" s="306"/>
      <c r="BD191" s="306"/>
      <c r="BE191" s="306"/>
      <c r="BF191" s="307"/>
      <c r="BG191" s="346"/>
      <c r="BH191" s="346"/>
      <c r="BI191" s="346"/>
      <c r="BJ191" s="128"/>
      <c r="BK191" s="128"/>
    </row>
    <row r="192" spans="1:65" ht="8.1" customHeight="1" x14ac:dyDescent="0.15">
      <c r="A192" s="422"/>
      <c r="R192" s="74"/>
      <c r="T192" s="139"/>
      <c r="U192" s="139"/>
      <c r="V192" s="139"/>
      <c r="W192" s="139"/>
      <c r="X192" s="139"/>
      <c r="Y192" s="140"/>
      <c r="Z192" s="140"/>
      <c r="AA192" s="140"/>
      <c r="AB192" s="140"/>
      <c r="AC192" s="140"/>
      <c r="AD192" s="140"/>
      <c r="AF192" s="141"/>
      <c r="AG192" s="141"/>
      <c r="AH192" s="141"/>
      <c r="AI192" s="141"/>
      <c r="AJ192" s="141"/>
      <c r="AK192" s="209"/>
      <c r="AL192" s="179"/>
      <c r="AM192" s="218"/>
      <c r="AN192" s="217"/>
      <c r="AO192" s="179"/>
      <c r="AP192" s="179"/>
      <c r="AQ192" s="139"/>
      <c r="AR192" s="139"/>
      <c r="AS192" s="139"/>
      <c r="AT192" s="139"/>
      <c r="AU192" s="139"/>
      <c r="AV192" s="140"/>
      <c r="AW192" s="129"/>
      <c r="AX192" s="129"/>
      <c r="AY192" s="216"/>
      <c r="AZ192" s="140"/>
      <c r="BA192" s="140"/>
      <c r="BB192" s="139"/>
      <c r="BC192" s="139"/>
      <c r="BD192" s="139"/>
      <c r="BE192" s="139"/>
      <c r="BF192" s="140"/>
      <c r="BG192" s="129"/>
      <c r="BH192" s="140"/>
    </row>
    <row r="193" spans="1:63" ht="8.1" customHeight="1" x14ac:dyDescent="0.15">
      <c r="A193" s="422"/>
      <c r="R193" s="74"/>
      <c r="T193" s="139"/>
      <c r="U193" s="139"/>
      <c r="V193" s="139"/>
      <c r="W193" s="139"/>
      <c r="X193" s="139"/>
      <c r="Y193" s="140"/>
      <c r="Z193" s="140"/>
      <c r="AA193" s="140"/>
      <c r="AB193" s="140"/>
      <c r="AC193" s="140"/>
      <c r="AD193" s="140"/>
      <c r="AK193" s="175"/>
      <c r="AL193" s="178"/>
      <c r="AM193" s="179"/>
      <c r="AN193" s="179"/>
      <c r="AO193" s="179"/>
      <c r="AP193" s="179"/>
      <c r="AQ193" s="139"/>
      <c r="AR193" s="139"/>
      <c r="AS193" s="139"/>
      <c r="AT193" s="139"/>
      <c r="AU193" s="139"/>
      <c r="AV193" s="140"/>
      <c r="AW193" s="129"/>
      <c r="AX193" s="129"/>
      <c r="AY193" s="140"/>
      <c r="AZ193" s="140"/>
      <c r="BA193" s="140"/>
      <c r="BB193" s="139"/>
      <c r="BC193" s="139"/>
      <c r="BD193" s="139"/>
      <c r="BE193" s="139"/>
      <c r="BF193" s="140"/>
      <c r="BG193" s="129"/>
      <c r="BH193" s="140"/>
    </row>
    <row r="194" spans="1:63" ht="8.1" customHeight="1" thickBot="1" x14ac:dyDescent="0.2">
      <c r="A194" s="423"/>
      <c r="R194" s="74"/>
      <c r="T194" s="139"/>
      <c r="U194" s="139"/>
      <c r="V194" s="139"/>
      <c r="W194" s="139"/>
      <c r="X194" s="139"/>
      <c r="Y194" s="140"/>
      <c r="Z194" s="140"/>
      <c r="AA194" s="140"/>
      <c r="AB194" s="140"/>
      <c r="AC194" s="140"/>
      <c r="AD194" s="140"/>
      <c r="AF194" s="139"/>
      <c r="AG194" s="139"/>
      <c r="AH194" s="139"/>
      <c r="AI194" s="139"/>
      <c r="AJ194" s="139"/>
      <c r="AK194" s="140"/>
      <c r="AL194" s="129"/>
      <c r="AM194" s="129"/>
      <c r="AN194" s="215"/>
      <c r="AO194" s="129"/>
      <c r="AP194" s="129"/>
      <c r="AQ194" s="139"/>
      <c r="AR194" s="139"/>
      <c r="AS194" s="139"/>
      <c r="AT194" s="139"/>
      <c r="AU194" s="139"/>
      <c r="AV194" s="140"/>
      <c r="AW194" s="129"/>
      <c r="AX194" s="129"/>
      <c r="AY194" s="215"/>
      <c r="AZ194" s="129"/>
      <c r="BA194" s="129"/>
    </row>
    <row r="195" spans="1:63" ht="8.1" customHeight="1" x14ac:dyDescent="0.15">
      <c r="R195" s="90"/>
      <c r="S195" s="84"/>
      <c r="T195" s="313" t="s">
        <v>257</v>
      </c>
      <c r="U195" s="300"/>
      <c r="V195" s="300"/>
      <c r="W195" s="300"/>
      <c r="X195" s="300"/>
      <c r="Y195" s="302"/>
      <c r="Z195" s="296">
        <f>AL195+AW195+1</f>
        <v>8</v>
      </c>
      <c r="AA195" s="336">
        <f>AM195+AX195</f>
        <v>1</v>
      </c>
      <c r="AB195" s="298">
        <f>AN195+AY195</f>
        <v>1</v>
      </c>
      <c r="AC195" s="298">
        <f>AB195-AA195</f>
        <v>0</v>
      </c>
      <c r="AD195" s="298">
        <f>IF(AC195&gt;=0,AC195,AC195*-1)</f>
        <v>0</v>
      </c>
      <c r="AE195" s="84"/>
      <c r="AF195" s="313" t="s">
        <v>266</v>
      </c>
      <c r="AG195" s="300"/>
      <c r="AH195" s="300"/>
      <c r="AI195" s="300"/>
      <c r="AJ195" s="300"/>
      <c r="AK195" s="302"/>
      <c r="AL195" s="296">
        <v>2</v>
      </c>
      <c r="AM195" s="348">
        <v>0</v>
      </c>
      <c r="AN195" s="298">
        <v>0</v>
      </c>
      <c r="AO195" s="298">
        <f>AN195-AM195</f>
        <v>0</v>
      </c>
      <c r="AP195" s="298">
        <f>IF(AO195&gt;=0,AO195,AO195*-1)</f>
        <v>0</v>
      </c>
      <c r="AQ195" s="313" t="s">
        <v>267</v>
      </c>
      <c r="AR195" s="300"/>
      <c r="AS195" s="300"/>
      <c r="AT195" s="300"/>
      <c r="AU195" s="300"/>
      <c r="AV195" s="302"/>
      <c r="AW195" s="296">
        <v>5</v>
      </c>
      <c r="AX195" s="348">
        <v>1</v>
      </c>
      <c r="AY195" s="298">
        <v>1</v>
      </c>
      <c r="AZ195" s="298">
        <f>AY195-AX195</f>
        <v>0</v>
      </c>
      <c r="BA195" s="298">
        <f>IF(AZ195&gt;=0,AZ195,AZ195*-1)</f>
        <v>0</v>
      </c>
      <c r="BB195" s="213"/>
      <c r="BF195" s="175"/>
      <c r="BG195" s="179"/>
      <c r="BH195" s="179"/>
      <c r="BI195" s="128"/>
      <c r="BJ195" s="128"/>
      <c r="BK195" s="128"/>
    </row>
    <row r="196" spans="1:63" ht="8.1" customHeight="1" thickBot="1" x14ac:dyDescent="0.2">
      <c r="R196" s="85"/>
      <c r="T196" s="314"/>
      <c r="U196" s="301"/>
      <c r="V196" s="301"/>
      <c r="W196" s="301"/>
      <c r="X196" s="301"/>
      <c r="Y196" s="303"/>
      <c r="Z196" s="297"/>
      <c r="AA196" s="337"/>
      <c r="AB196" s="299"/>
      <c r="AC196" s="299"/>
      <c r="AD196" s="299"/>
      <c r="AF196" s="314"/>
      <c r="AG196" s="301"/>
      <c r="AH196" s="301"/>
      <c r="AI196" s="301"/>
      <c r="AJ196" s="301"/>
      <c r="AK196" s="303"/>
      <c r="AL196" s="297"/>
      <c r="AM196" s="349"/>
      <c r="AN196" s="299"/>
      <c r="AO196" s="299"/>
      <c r="AP196" s="299"/>
      <c r="AQ196" s="314"/>
      <c r="AR196" s="301"/>
      <c r="AS196" s="301"/>
      <c r="AT196" s="301"/>
      <c r="AU196" s="301"/>
      <c r="AV196" s="303"/>
      <c r="AW196" s="297"/>
      <c r="AX196" s="349"/>
      <c r="AY196" s="299"/>
      <c r="AZ196" s="299"/>
      <c r="BA196" s="299"/>
      <c r="BB196" s="213"/>
      <c r="BF196" s="175"/>
      <c r="BG196" s="178"/>
      <c r="BH196" s="178"/>
      <c r="BI196" s="129"/>
      <c r="BJ196" s="129"/>
      <c r="BK196" s="129"/>
    </row>
    <row r="197" spans="1:63" ht="8.1" customHeight="1" thickBot="1" x14ac:dyDescent="0.2">
      <c r="R197" s="74"/>
      <c r="T197" s="139"/>
      <c r="U197" s="139"/>
      <c r="V197" s="139"/>
      <c r="W197" s="139"/>
      <c r="X197" s="139"/>
      <c r="Y197" s="140"/>
      <c r="Z197" s="140"/>
      <c r="AA197" s="140"/>
      <c r="AB197" s="140"/>
      <c r="AC197" s="140"/>
      <c r="AD197" s="140"/>
      <c r="AF197" s="139"/>
      <c r="AG197" s="139"/>
      <c r="AH197" s="139"/>
      <c r="AI197" s="139"/>
      <c r="AJ197" s="139"/>
      <c r="AK197" s="140"/>
      <c r="AL197" s="129"/>
      <c r="AM197" s="129"/>
      <c r="AN197" s="214"/>
      <c r="AO197" s="129"/>
      <c r="AP197" s="129"/>
      <c r="AQ197" s="139"/>
      <c r="AR197" s="139"/>
      <c r="AS197" s="139"/>
      <c r="AT197" s="139"/>
      <c r="AU197" s="139"/>
      <c r="AV197" s="140"/>
      <c r="AW197" s="129"/>
      <c r="AX197" s="129"/>
      <c r="AY197" s="129"/>
      <c r="AZ197" s="129"/>
      <c r="BA197" s="129"/>
      <c r="BB197" s="139"/>
      <c r="BC197" s="139"/>
      <c r="BD197" s="139"/>
      <c r="BE197" s="139"/>
      <c r="BF197" s="130"/>
      <c r="BG197" s="130"/>
      <c r="BH197" s="130"/>
      <c r="BI197" s="129"/>
      <c r="BJ197" s="129"/>
      <c r="BK197" s="129"/>
    </row>
    <row r="198" spans="1:63" ht="8.1" customHeight="1" x14ac:dyDescent="0.15">
      <c r="R198" s="90"/>
      <c r="S198" s="84"/>
      <c r="T198" s="313" t="s">
        <v>268</v>
      </c>
      <c r="U198" s="300"/>
      <c r="V198" s="300"/>
      <c r="W198" s="300"/>
      <c r="X198" s="300"/>
      <c r="Y198" s="302"/>
      <c r="Z198" s="296">
        <f>AL198+AW198+1</f>
        <v>8</v>
      </c>
      <c r="AA198" s="336">
        <f>AM198+AX198</f>
        <v>0</v>
      </c>
      <c r="AB198" s="298">
        <f>AN198+AY198</f>
        <v>0</v>
      </c>
      <c r="AC198" s="298">
        <f>AB198-AA198</f>
        <v>0</v>
      </c>
      <c r="AD198" s="298">
        <f>IF(AC198&gt;=0,AC198,AC198*-1)</f>
        <v>0</v>
      </c>
      <c r="AE198" s="84"/>
      <c r="AF198" s="313" t="s">
        <v>269</v>
      </c>
      <c r="AG198" s="300"/>
      <c r="AH198" s="300"/>
      <c r="AI198" s="300"/>
      <c r="AJ198" s="300"/>
      <c r="AK198" s="302"/>
      <c r="AL198" s="296">
        <v>2</v>
      </c>
      <c r="AM198" s="348">
        <v>0</v>
      </c>
      <c r="AN198" s="298">
        <v>0</v>
      </c>
      <c r="AO198" s="298">
        <f>AN198-AM198</f>
        <v>0</v>
      </c>
      <c r="AP198" s="298">
        <f>IF(AO198&gt;=0,AO198,AO198*-1)</f>
        <v>0</v>
      </c>
      <c r="AQ198" s="300" t="s">
        <v>270</v>
      </c>
      <c r="AR198" s="300"/>
      <c r="AS198" s="300"/>
      <c r="AT198" s="300"/>
      <c r="AU198" s="300"/>
      <c r="AV198" s="302"/>
      <c r="AW198" s="296">
        <v>5</v>
      </c>
      <c r="AX198" s="348">
        <v>0</v>
      </c>
      <c r="AY198" s="298">
        <v>0</v>
      </c>
      <c r="AZ198" s="298">
        <f>AY198-AX198</f>
        <v>0</v>
      </c>
      <c r="BA198" s="298">
        <f>IF(AZ198&gt;=0,AZ198,AZ198*-1)</f>
        <v>0</v>
      </c>
      <c r="BB198" s="213"/>
      <c r="BF198" s="175"/>
      <c r="BG198" s="179"/>
      <c r="BH198" s="179"/>
      <c r="BI198" s="128"/>
      <c r="BJ198" s="128"/>
      <c r="BK198" s="128"/>
    </row>
    <row r="199" spans="1:63" ht="8.1" customHeight="1" thickBot="1" x14ac:dyDescent="0.2">
      <c r="T199" s="314"/>
      <c r="U199" s="301"/>
      <c r="V199" s="301"/>
      <c r="W199" s="301"/>
      <c r="X199" s="301"/>
      <c r="Y199" s="303"/>
      <c r="Z199" s="297"/>
      <c r="AA199" s="337"/>
      <c r="AB199" s="299"/>
      <c r="AC199" s="299"/>
      <c r="AD199" s="299"/>
      <c r="AF199" s="314"/>
      <c r="AG199" s="301"/>
      <c r="AH199" s="301"/>
      <c r="AI199" s="301"/>
      <c r="AJ199" s="301"/>
      <c r="AK199" s="303"/>
      <c r="AL199" s="297"/>
      <c r="AM199" s="349"/>
      <c r="AN199" s="299"/>
      <c r="AO199" s="299"/>
      <c r="AP199" s="299"/>
      <c r="AQ199" s="301"/>
      <c r="AR199" s="301"/>
      <c r="AS199" s="301"/>
      <c r="AT199" s="301"/>
      <c r="AU199" s="301"/>
      <c r="AV199" s="303"/>
      <c r="AW199" s="297"/>
      <c r="AX199" s="349"/>
      <c r="AY199" s="299"/>
      <c r="AZ199" s="299"/>
      <c r="BA199" s="299"/>
      <c r="BB199" s="213"/>
      <c r="BF199" s="175"/>
      <c r="BG199" s="178"/>
      <c r="BH199" s="178"/>
      <c r="BI199" s="129"/>
      <c r="BJ199" s="129"/>
      <c r="BK199" s="129"/>
    </row>
    <row r="200" spans="1:63" ht="8.1" customHeight="1" x14ac:dyDescent="0.15">
      <c r="T200" s="139"/>
      <c r="U200" s="139"/>
      <c r="V200" s="139"/>
      <c r="W200" s="139"/>
      <c r="X200" s="139"/>
      <c r="Y200" s="140"/>
      <c r="Z200" s="140"/>
      <c r="AA200" s="140"/>
      <c r="AB200" s="140"/>
      <c r="AC200" s="140"/>
      <c r="AD200" s="140"/>
      <c r="AF200" s="139"/>
      <c r="AG200" s="139"/>
      <c r="AH200" s="139"/>
      <c r="AI200" s="139"/>
      <c r="AJ200" s="139"/>
      <c r="AK200" s="140"/>
      <c r="AL200" s="129"/>
      <c r="AM200" s="129"/>
      <c r="AN200" s="129"/>
      <c r="AO200" s="129"/>
      <c r="AP200" s="129"/>
      <c r="AQ200" s="139"/>
      <c r="AR200" s="139"/>
      <c r="AS200" s="139"/>
      <c r="AT200" s="139"/>
      <c r="AU200" s="139"/>
      <c r="AV200" s="140"/>
      <c r="AW200" s="129"/>
      <c r="AX200" s="129"/>
      <c r="AY200" s="129"/>
      <c r="AZ200" s="129"/>
      <c r="BA200" s="129"/>
      <c r="BB200" s="139"/>
      <c r="BC200" s="139"/>
      <c r="BD200" s="139"/>
      <c r="BE200" s="139"/>
      <c r="BF200" s="86"/>
      <c r="BG200" s="86"/>
      <c r="BH200" s="86"/>
      <c r="BI200" s="129"/>
      <c r="BJ200" s="129"/>
      <c r="BK200" s="129"/>
    </row>
    <row r="201" spans="1:63" ht="8.1" customHeight="1" x14ac:dyDescent="0.15">
      <c r="F201" s="184"/>
      <c r="G201" s="184"/>
      <c r="H201" s="184"/>
      <c r="I201" s="184"/>
      <c r="J201" s="184"/>
      <c r="K201" s="184"/>
      <c r="T201" s="156"/>
      <c r="U201" s="156"/>
      <c r="V201" s="156"/>
      <c r="W201" s="156"/>
      <c r="X201" s="156"/>
      <c r="Y201" s="156"/>
      <c r="Z201" s="156"/>
      <c r="AA201" s="156"/>
      <c r="AB201" s="156"/>
      <c r="AC201" s="156"/>
      <c r="AD201" s="156"/>
      <c r="AE201" s="156"/>
      <c r="AF201" s="156"/>
      <c r="AG201" s="156"/>
      <c r="AI201" s="139"/>
      <c r="AJ201" s="139"/>
      <c r="AK201" s="140"/>
      <c r="AL201" s="140"/>
      <c r="AM201" s="140"/>
      <c r="AN201" s="140"/>
      <c r="AO201" s="140"/>
      <c r="AP201" s="140"/>
      <c r="AQ201" s="139"/>
      <c r="AR201" s="139"/>
      <c r="AS201" s="139"/>
      <c r="AT201" s="139"/>
      <c r="AU201" s="139"/>
      <c r="AV201" s="140"/>
      <c r="AW201" s="140"/>
      <c r="AX201" s="140"/>
      <c r="AY201" s="140"/>
      <c r="AZ201" s="140"/>
      <c r="BA201" s="140"/>
      <c r="BB201" s="139"/>
      <c r="BC201" s="139"/>
      <c r="BD201" s="139"/>
      <c r="BE201" s="139"/>
      <c r="BF201" s="140"/>
      <c r="BG201" s="140"/>
      <c r="BH201" s="140"/>
      <c r="BI201" s="140"/>
      <c r="BJ201" s="140"/>
      <c r="BK201" s="140"/>
    </row>
    <row r="202" spans="1:63" ht="8.1" customHeight="1" x14ac:dyDescent="0.15">
      <c r="F202" s="184"/>
      <c r="G202" s="184"/>
      <c r="H202" s="184"/>
      <c r="I202" s="184"/>
      <c r="J202" s="184"/>
      <c r="K202" s="184"/>
      <c r="T202" s="156"/>
      <c r="U202" s="156"/>
      <c r="V202" s="156"/>
      <c r="W202" s="156"/>
      <c r="X202" s="156"/>
      <c r="Y202" s="156"/>
      <c r="Z202" s="156"/>
      <c r="AA202" s="156"/>
      <c r="AB202" s="156"/>
      <c r="AC202" s="156"/>
      <c r="AD202" s="156"/>
      <c r="AE202" s="156"/>
      <c r="AF202" s="156"/>
      <c r="AG202" s="156"/>
      <c r="AI202" s="139"/>
      <c r="AJ202" s="139"/>
      <c r="AK202" s="140"/>
      <c r="AL202" s="140"/>
      <c r="AM202" s="140"/>
      <c r="AN202" s="140"/>
      <c r="AO202" s="140"/>
      <c r="AP202" s="140"/>
      <c r="AQ202" s="427"/>
      <c r="AR202" s="427"/>
      <c r="AS202" s="427"/>
      <c r="AT202" s="427"/>
      <c r="AU202" s="427"/>
      <c r="AV202" s="427"/>
      <c r="AW202" s="427"/>
      <c r="AX202" s="427"/>
      <c r="AY202" s="427"/>
      <c r="AZ202" s="427"/>
      <c r="BA202" s="427"/>
      <c r="BB202" s="427"/>
      <c r="BC202" s="427"/>
      <c r="BD202" s="427"/>
      <c r="BE202" s="427"/>
      <c r="BF202" s="427"/>
      <c r="BG202" s="140"/>
      <c r="BH202" s="140"/>
      <c r="BI202" s="140"/>
      <c r="BJ202" s="140"/>
      <c r="BK202" s="140"/>
    </row>
    <row r="203" spans="1:63" ht="8.1" customHeight="1" thickBot="1" x14ac:dyDescent="0.2">
      <c r="AQ203" s="427"/>
      <c r="AR203" s="427"/>
      <c r="AS203" s="427"/>
      <c r="AT203" s="427"/>
      <c r="AU203" s="427"/>
      <c r="AV203" s="427"/>
      <c r="AW203" s="427"/>
      <c r="AX203" s="427"/>
      <c r="AY203" s="427"/>
      <c r="AZ203" s="427"/>
      <c r="BA203" s="427"/>
      <c r="BB203" s="427"/>
      <c r="BC203" s="427"/>
      <c r="BD203" s="427"/>
      <c r="BE203" s="427"/>
      <c r="BF203" s="427"/>
    </row>
    <row r="204" spans="1:63" ht="8.1" customHeight="1" x14ac:dyDescent="0.15">
      <c r="E204" s="93"/>
      <c r="F204" s="313" t="s">
        <v>198</v>
      </c>
      <c r="G204" s="300"/>
      <c r="H204" s="300"/>
      <c r="I204" s="300"/>
      <c r="J204" s="300"/>
      <c r="K204" s="302"/>
      <c r="L204" s="296">
        <f>Z204+Z207+Z211+Z218+Z225+I206+I208+Z222</f>
        <v>47</v>
      </c>
      <c r="M204" s="302" t="e">
        <f>SUM(AA204,AA207,AA211,AA215,AA218,AA222,AA225)</f>
        <v>#REF!</v>
      </c>
      <c r="N204" s="298" t="e">
        <f>SUM(AB204,AB207,AB211,AB215,AB218,AB222,AB225)</f>
        <v>#REF!</v>
      </c>
      <c r="O204" s="298" t="e">
        <f>N204-M204</f>
        <v>#REF!</v>
      </c>
      <c r="P204" s="298" t="e">
        <f>IF(O204&gt;=0,O204,O204*-1)</f>
        <v>#REF!</v>
      </c>
      <c r="Q204" s="142"/>
      <c r="R204" s="142"/>
      <c r="S204" s="84"/>
      <c r="T204" s="313" t="s">
        <v>570</v>
      </c>
      <c r="U204" s="300"/>
      <c r="V204" s="300"/>
      <c r="W204" s="300"/>
      <c r="X204" s="300"/>
      <c r="Y204" s="302"/>
      <c r="Z204" s="296">
        <f>SUM(AL204+AW204+BG204)</f>
        <v>7</v>
      </c>
      <c r="AA204" s="336">
        <f>AM204+AX204+BH204</f>
        <v>2</v>
      </c>
      <c r="AB204" s="298">
        <f>AN204+AY204+BI204</f>
        <v>1</v>
      </c>
      <c r="AC204" s="298">
        <f>AB204-AA204</f>
        <v>-1</v>
      </c>
      <c r="AD204" s="298">
        <f>IF(AC204&gt;=0,AC204,AC204*-1)</f>
        <v>1</v>
      </c>
      <c r="AE204" s="84"/>
      <c r="AF204" s="313" t="s">
        <v>576</v>
      </c>
      <c r="AG204" s="300"/>
      <c r="AH204" s="300"/>
      <c r="AI204" s="300"/>
      <c r="AJ204" s="300"/>
      <c r="AK204" s="302"/>
      <c r="AL204" s="428">
        <v>5</v>
      </c>
      <c r="AM204" s="357">
        <v>2</v>
      </c>
      <c r="AN204" s="298">
        <v>1</v>
      </c>
      <c r="AO204" s="298">
        <f>AN204-AM204</f>
        <v>-1</v>
      </c>
      <c r="AP204" s="323">
        <f>IF(AO204&gt;=0,AO204,AO204*-1)</f>
        <v>1</v>
      </c>
      <c r="AQ204" s="313" t="s">
        <v>569</v>
      </c>
      <c r="AR204" s="300"/>
      <c r="AS204" s="300"/>
      <c r="AT204" s="300"/>
      <c r="AU204" s="300"/>
      <c r="AV204" s="302"/>
      <c r="AW204" s="296">
        <v>2</v>
      </c>
      <c r="AX204" s="348">
        <v>0</v>
      </c>
      <c r="AY204" s="298">
        <v>0</v>
      </c>
      <c r="AZ204" s="298">
        <f>AY204-AX204</f>
        <v>0</v>
      </c>
      <c r="BA204" s="323">
        <f>IF(AZ204&gt;=0,AZ204,AZ204*-1)</f>
        <v>0</v>
      </c>
      <c r="BB204" s="356"/>
      <c r="BC204" s="306"/>
      <c r="BD204" s="306"/>
      <c r="BE204" s="306"/>
      <c r="BF204" s="307"/>
      <c r="BG204" s="346"/>
      <c r="BH204" s="357"/>
      <c r="BI204" s="298"/>
      <c r="BJ204" s="298"/>
      <c r="BK204" s="298"/>
    </row>
    <row r="205" spans="1:63" ht="8.1" customHeight="1" thickBot="1" x14ac:dyDescent="0.2">
      <c r="E205" s="85"/>
      <c r="F205" s="314"/>
      <c r="G205" s="301"/>
      <c r="H205" s="301"/>
      <c r="I205" s="301"/>
      <c r="J205" s="301"/>
      <c r="K205" s="303"/>
      <c r="L205" s="297"/>
      <c r="M205" s="303"/>
      <c r="N205" s="299"/>
      <c r="O205" s="299"/>
      <c r="P205" s="299"/>
      <c r="R205" s="85"/>
      <c r="S205" s="141"/>
      <c r="T205" s="314"/>
      <c r="U205" s="301"/>
      <c r="V205" s="301"/>
      <c r="W205" s="301"/>
      <c r="X205" s="301"/>
      <c r="Y205" s="303"/>
      <c r="Z205" s="297"/>
      <c r="AA205" s="337"/>
      <c r="AB205" s="299"/>
      <c r="AC205" s="299"/>
      <c r="AD205" s="299"/>
      <c r="AF205" s="314"/>
      <c r="AG205" s="301"/>
      <c r="AH205" s="301"/>
      <c r="AI205" s="301"/>
      <c r="AJ205" s="301"/>
      <c r="AK205" s="303"/>
      <c r="AL205" s="429"/>
      <c r="AM205" s="358"/>
      <c r="AN205" s="299"/>
      <c r="AO205" s="299"/>
      <c r="AP205" s="324"/>
      <c r="AQ205" s="314"/>
      <c r="AR205" s="301"/>
      <c r="AS205" s="301"/>
      <c r="AT205" s="301"/>
      <c r="AU205" s="301"/>
      <c r="AV205" s="303"/>
      <c r="AW205" s="297"/>
      <c r="AX205" s="349"/>
      <c r="AY205" s="299"/>
      <c r="AZ205" s="299"/>
      <c r="BA205" s="324"/>
      <c r="BB205" s="356"/>
      <c r="BC205" s="306"/>
      <c r="BD205" s="306"/>
      <c r="BE205" s="306"/>
      <c r="BF205" s="307"/>
      <c r="BG205" s="346"/>
      <c r="BH205" s="358"/>
      <c r="BI205" s="299"/>
      <c r="BJ205" s="299"/>
      <c r="BK205" s="299"/>
    </row>
    <row r="206" spans="1:63" ht="8.1" customHeight="1" thickBot="1" x14ac:dyDescent="0.2">
      <c r="E206" s="74"/>
      <c r="F206" s="300" t="s">
        <v>116</v>
      </c>
      <c r="G206" s="300"/>
      <c r="H206" s="300"/>
      <c r="I206" s="302">
        <v>1</v>
      </c>
      <c r="R206" s="74"/>
      <c r="T206" s="430"/>
      <c r="U206" s="430"/>
      <c r="V206" s="430"/>
      <c r="W206" s="430"/>
      <c r="X206" s="430"/>
      <c r="Y206" s="211"/>
      <c r="Z206" s="210"/>
      <c r="AA206" s="210"/>
      <c r="AB206" s="210"/>
      <c r="AC206" s="210"/>
      <c r="AD206" s="210"/>
      <c r="AE206" s="210"/>
      <c r="AF206" s="210"/>
      <c r="AG206" s="210"/>
      <c r="AH206" s="151"/>
      <c r="AI206" s="151"/>
      <c r="AJ206" s="151"/>
      <c r="AK206" s="209"/>
      <c r="AL206" s="175"/>
      <c r="AM206" s="175"/>
      <c r="AN206" s="175"/>
      <c r="AO206" s="175"/>
      <c r="AP206" s="175"/>
      <c r="BB206" s="142"/>
    </row>
    <row r="207" spans="1:63" ht="8.1" customHeight="1" x14ac:dyDescent="0.15">
      <c r="E207" s="74"/>
      <c r="F207" s="306"/>
      <c r="G207" s="306"/>
      <c r="H207" s="306"/>
      <c r="I207" s="307"/>
      <c r="R207" s="90"/>
      <c r="S207" s="84"/>
      <c r="T207" s="313" t="s">
        <v>197</v>
      </c>
      <c r="U207" s="300"/>
      <c r="V207" s="300"/>
      <c r="W207" s="300"/>
      <c r="X207" s="300"/>
      <c r="Y207" s="302"/>
      <c r="Z207" s="296">
        <f>AL207+AW207+BG207+1</f>
        <v>11</v>
      </c>
      <c r="AA207" s="336" t="e">
        <f>SUM(AM207,AX207,#REF!,#REF!)</f>
        <v>#REF!</v>
      </c>
      <c r="AB207" s="432" t="e">
        <f>SUM(AN207,AY207,BI207,#REF!)</f>
        <v>#REF!</v>
      </c>
      <c r="AC207" s="298" t="e">
        <f>AB207-AA207</f>
        <v>#REF!</v>
      </c>
      <c r="AD207" s="298" t="e">
        <f>IF(AC207&gt;=0,AC207,AC207*-1)</f>
        <v>#REF!</v>
      </c>
      <c r="AE207" s="84"/>
      <c r="AF207" s="313" t="s">
        <v>129</v>
      </c>
      <c r="AG207" s="300"/>
      <c r="AH207" s="300"/>
      <c r="AI207" s="300"/>
      <c r="AJ207" s="300"/>
      <c r="AK207" s="302"/>
      <c r="AL207" s="296">
        <v>4</v>
      </c>
      <c r="AM207" s="348">
        <v>1</v>
      </c>
      <c r="AN207" s="298">
        <v>1</v>
      </c>
      <c r="AO207" s="298">
        <f>AN207-AM207</f>
        <v>0</v>
      </c>
      <c r="AP207" s="323">
        <f>IF(AO207&gt;=0,AO207,AO207*-1)</f>
        <v>0</v>
      </c>
      <c r="AQ207" s="313" t="s">
        <v>199</v>
      </c>
      <c r="AR207" s="300"/>
      <c r="AS207" s="300"/>
      <c r="AT207" s="300"/>
      <c r="AU207" s="300"/>
      <c r="AV207" s="302"/>
      <c r="AW207" s="296">
        <v>3</v>
      </c>
      <c r="AX207" s="348">
        <v>0</v>
      </c>
      <c r="AY207" s="298">
        <v>0</v>
      </c>
      <c r="AZ207" s="298">
        <f>AY207-AX207</f>
        <v>0</v>
      </c>
      <c r="BA207" s="323">
        <f>IF(AZ207&gt;=0,AZ207,AZ207*-1)</f>
        <v>0</v>
      </c>
      <c r="BB207" s="313" t="s">
        <v>200</v>
      </c>
      <c r="BC207" s="300"/>
      <c r="BD207" s="300"/>
      <c r="BE207" s="300"/>
      <c r="BF207" s="300"/>
      <c r="BG207" s="431">
        <v>3</v>
      </c>
      <c r="BH207" s="296">
        <v>3</v>
      </c>
      <c r="BI207" s="298"/>
      <c r="BJ207" s="298"/>
      <c r="BK207" s="298"/>
    </row>
    <row r="208" spans="1:63" ht="8.1" customHeight="1" thickBot="1" x14ac:dyDescent="0.2">
      <c r="E208" s="74"/>
      <c r="F208" s="306" t="s">
        <v>117</v>
      </c>
      <c r="G208" s="306"/>
      <c r="H208" s="306"/>
      <c r="I208" s="140">
        <v>1</v>
      </c>
      <c r="R208" s="74"/>
      <c r="T208" s="314"/>
      <c r="U208" s="301"/>
      <c r="V208" s="301"/>
      <c r="W208" s="301"/>
      <c r="X208" s="301"/>
      <c r="Y208" s="303"/>
      <c r="Z208" s="297"/>
      <c r="AA208" s="337"/>
      <c r="AB208" s="433"/>
      <c r="AC208" s="299"/>
      <c r="AD208" s="299"/>
      <c r="AF208" s="314"/>
      <c r="AG208" s="301"/>
      <c r="AH208" s="301"/>
      <c r="AI208" s="301"/>
      <c r="AJ208" s="301"/>
      <c r="AK208" s="303"/>
      <c r="AL208" s="297"/>
      <c r="AM208" s="349"/>
      <c r="AN208" s="299"/>
      <c r="AO208" s="299"/>
      <c r="AP208" s="324"/>
      <c r="AQ208" s="314"/>
      <c r="AR208" s="301"/>
      <c r="AS208" s="301"/>
      <c r="AT208" s="301"/>
      <c r="AU208" s="301"/>
      <c r="AV208" s="303"/>
      <c r="AW208" s="297"/>
      <c r="AX208" s="349"/>
      <c r="AY208" s="299"/>
      <c r="AZ208" s="299"/>
      <c r="BA208" s="324"/>
      <c r="BB208" s="314"/>
      <c r="BC208" s="301"/>
      <c r="BD208" s="301"/>
      <c r="BE208" s="301"/>
      <c r="BF208" s="301"/>
      <c r="BG208" s="431"/>
      <c r="BH208" s="297"/>
      <c r="BI208" s="299"/>
      <c r="BJ208" s="299"/>
      <c r="BK208" s="299"/>
    </row>
    <row r="209" spans="1:63" ht="8.1" customHeight="1" thickBot="1" x14ac:dyDescent="0.2">
      <c r="E209" s="74"/>
      <c r="F209" s="434" t="s">
        <v>636</v>
      </c>
      <c r="G209" s="434"/>
      <c r="H209" s="434"/>
      <c r="I209" s="434"/>
      <c r="J209" s="434"/>
      <c r="K209" s="434"/>
      <c r="R209" s="74"/>
      <c r="T209" s="435"/>
      <c r="U209" s="435"/>
      <c r="V209" s="435"/>
      <c r="W209" s="435"/>
      <c r="X209" s="435"/>
      <c r="Y209" s="435"/>
      <c r="Z209" s="208"/>
      <c r="AA209" s="208"/>
      <c r="AB209" s="208"/>
      <c r="AC209" s="208"/>
      <c r="AD209" s="208"/>
      <c r="AE209" s="208"/>
      <c r="AM209" s="183"/>
      <c r="AN209" s="168"/>
      <c r="AO209" s="168"/>
      <c r="AP209" s="187"/>
      <c r="AQ209" s="376"/>
      <c r="AR209" s="376"/>
      <c r="AS209" s="376"/>
      <c r="AT209" s="376"/>
      <c r="AU209" s="376"/>
      <c r="AV209" s="376"/>
      <c r="AW209" s="376"/>
      <c r="AX209" s="376"/>
      <c r="AY209" s="376"/>
      <c r="AZ209" s="376"/>
      <c r="BA209" s="376"/>
      <c r="BB209" s="376"/>
      <c r="BC209" s="376"/>
      <c r="BD209" s="376"/>
      <c r="BE209" s="376"/>
      <c r="BF209" s="376"/>
      <c r="BG209" s="156"/>
      <c r="BH209" s="156"/>
      <c r="BI209" s="156"/>
      <c r="BJ209" s="156"/>
      <c r="BK209" s="156"/>
    </row>
    <row r="210" spans="1:63" ht="8.1" customHeight="1" thickBot="1" x14ac:dyDescent="0.2">
      <c r="A210" s="436" t="s">
        <v>201</v>
      </c>
      <c r="C210" s="436" t="s">
        <v>27</v>
      </c>
      <c r="E210" s="74"/>
      <c r="F210" s="434"/>
      <c r="G210" s="434"/>
      <c r="H210" s="434"/>
      <c r="I210" s="434"/>
      <c r="J210" s="434"/>
      <c r="K210" s="434"/>
      <c r="R210" s="74"/>
      <c r="T210" s="180"/>
      <c r="U210" s="180"/>
      <c r="V210" s="180"/>
      <c r="W210" s="180"/>
      <c r="X210" s="180"/>
      <c r="Y210" s="180"/>
      <c r="Z210" s="180"/>
      <c r="AA210" s="180"/>
      <c r="AB210" s="180"/>
      <c r="AC210" s="180"/>
      <c r="AD210" s="180"/>
      <c r="AE210" s="180"/>
      <c r="AF210" s="180"/>
      <c r="AG210" s="180"/>
      <c r="AH210" s="180"/>
      <c r="AI210" s="180"/>
      <c r="AJ210" s="180"/>
      <c r="AK210" s="180"/>
      <c r="AL210" s="180"/>
      <c r="AM210" s="180"/>
      <c r="AN210" s="180"/>
      <c r="AO210" s="180"/>
      <c r="AP210" s="180"/>
      <c r="AQ210" s="180"/>
      <c r="AR210" s="180"/>
      <c r="AS210" s="180"/>
      <c r="AT210" s="180"/>
      <c r="AU210" s="180"/>
    </row>
    <row r="211" spans="1:63" ht="8.1" customHeight="1" x14ac:dyDescent="0.15">
      <c r="A211" s="437"/>
      <c r="C211" s="437"/>
      <c r="E211" s="74"/>
      <c r="F211" s="434"/>
      <c r="G211" s="434"/>
      <c r="H211" s="434"/>
      <c r="I211" s="434"/>
      <c r="J211" s="434"/>
      <c r="K211" s="434"/>
      <c r="R211" s="90"/>
      <c r="S211" s="84"/>
      <c r="T211" s="313" t="s">
        <v>202</v>
      </c>
      <c r="U211" s="300"/>
      <c r="V211" s="300"/>
      <c r="W211" s="300"/>
      <c r="X211" s="300"/>
      <c r="Y211" s="302"/>
      <c r="Z211" s="296">
        <f>AL211+AW211+AL215+1</f>
        <v>8</v>
      </c>
      <c r="AA211" s="298">
        <f>AM211+AX211+AM215</f>
        <v>8</v>
      </c>
      <c r="AB211" s="298">
        <f>AN211+AY211+AN215</f>
        <v>8</v>
      </c>
      <c r="AC211" s="298">
        <f>AB211-AA211</f>
        <v>0</v>
      </c>
      <c r="AD211" s="298">
        <f>IF(AC211&gt;=0,AC211,AC211*-1)</f>
        <v>0</v>
      </c>
      <c r="AE211" s="84"/>
      <c r="AF211" s="313" t="s">
        <v>203</v>
      </c>
      <c r="AG211" s="300"/>
      <c r="AH211" s="300"/>
      <c r="AI211" s="300"/>
      <c r="AJ211" s="300"/>
      <c r="AK211" s="302"/>
      <c r="AL211" s="296">
        <v>2</v>
      </c>
      <c r="AM211" s="348">
        <v>1</v>
      </c>
      <c r="AN211" s="298">
        <v>1</v>
      </c>
      <c r="AO211" s="298">
        <f>AN211-AM211</f>
        <v>0</v>
      </c>
      <c r="AP211" s="298">
        <f>IF(AO211&gt;=0,AO211,AO211*-1)</f>
        <v>0</v>
      </c>
      <c r="AQ211" s="309" t="s">
        <v>565</v>
      </c>
      <c r="AR211" s="310"/>
      <c r="AS211" s="310"/>
      <c r="AT211" s="310"/>
      <c r="AU211" s="310"/>
      <c r="AV211" s="302"/>
      <c r="AW211" s="296">
        <v>3</v>
      </c>
      <c r="AX211" s="348">
        <v>2</v>
      </c>
      <c r="AY211" s="298">
        <v>2</v>
      </c>
      <c r="AZ211" s="298">
        <f>AY211-AX211</f>
        <v>0</v>
      </c>
      <c r="BA211" s="298">
        <f>IF(AZ211&gt;=0,AZ211,AZ211*-1)</f>
        <v>0</v>
      </c>
      <c r="BB211" s="439"/>
      <c r="BC211" s="439"/>
      <c r="BD211" s="439"/>
      <c r="BE211" s="439"/>
      <c r="BF211" s="307"/>
      <c r="BG211" s="346"/>
      <c r="BH211" s="128"/>
      <c r="BI211" s="128"/>
      <c r="BJ211" s="128"/>
      <c r="BK211" s="128"/>
    </row>
    <row r="212" spans="1:63" ht="8.1" customHeight="1" thickBot="1" x14ac:dyDescent="0.2">
      <c r="A212" s="437"/>
      <c r="C212" s="437"/>
      <c r="E212" s="74"/>
      <c r="R212" s="74"/>
      <c r="S212" s="141"/>
      <c r="T212" s="314"/>
      <c r="U212" s="301"/>
      <c r="V212" s="301"/>
      <c r="W212" s="301"/>
      <c r="X212" s="301"/>
      <c r="Y212" s="303"/>
      <c r="Z212" s="297"/>
      <c r="AA212" s="299"/>
      <c r="AB212" s="299"/>
      <c r="AC212" s="299"/>
      <c r="AD212" s="299"/>
      <c r="AF212" s="314"/>
      <c r="AG212" s="301"/>
      <c r="AH212" s="301"/>
      <c r="AI212" s="301"/>
      <c r="AJ212" s="301"/>
      <c r="AK212" s="303"/>
      <c r="AL212" s="297"/>
      <c r="AM212" s="349"/>
      <c r="AN212" s="299"/>
      <c r="AO212" s="299"/>
      <c r="AP212" s="299"/>
      <c r="AQ212" s="311"/>
      <c r="AR212" s="312"/>
      <c r="AS212" s="312"/>
      <c r="AT212" s="312"/>
      <c r="AU212" s="312"/>
      <c r="AV212" s="303"/>
      <c r="AW212" s="297"/>
      <c r="AX212" s="349"/>
      <c r="AY212" s="299"/>
      <c r="AZ212" s="299"/>
      <c r="BA212" s="299"/>
      <c r="BB212" s="439"/>
      <c r="BC212" s="439"/>
      <c r="BD212" s="439"/>
      <c r="BE212" s="439"/>
      <c r="BF212" s="307"/>
      <c r="BG212" s="347"/>
      <c r="BH212" s="129"/>
      <c r="BI212" s="129"/>
      <c r="BJ212" s="129"/>
      <c r="BK212" s="129"/>
    </row>
    <row r="213" spans="1:63" ht="8.1" customHeight="1" x14ac:dyDescent="0.15">
      <c r="A213" s="437"/>
      <c r="C213" s="437"/>
      <c r="E213" s="74"/>
      <c r="F213" s="165"/>
      <c r="G213" s="165"/>
      <c r="H213" s="165"/>
      <c r="I213" s="165"/>
      <c r="R213" s="74"/>
      <c r="T213" s="205"/>
      <c r="U213" s="325" t="s">
        <v>635</v>
      </c>
      <c r="V213" s="325"/>
      <c r="W213" s="325"/>
      <c r="X213" s="325"/>
      <c r="Y213" s="325"/>
      <c r="Z213" s="325"/>
      <c r="AA213" s="325"/>
      <c r="AB213" s="325"/>
      <c r="AC213" s="325"/>
      <c r="AD213" s="325"/>
      <c r="AE213" s="325"/>
      <c r="AF213" s="325"/>
      <c r="AG213" s="325"/>
      <c r="AH213" s="325"/>
      <c r="AI213" s="141"/>
      <c r="AK213" s="175"/>
      <c r="AL213" s="175"/>
      <c r="AM213" s="175"/>
      <c r="AN213" s="175"/>
      <c r="AO213" s="175"/>
      <c r="AP213" s="175"/>
      <c r="AQ213" s="139"/>
      <c r="AR213" s="139"/>
      <c r="AS213" s="139"/>
      <c r="AT213" s="139"/>
      <c r="AU213" s="139"/>
      <c r="AV213" s="140"/>
      <c r="AW213" s="140"/>
      <c r="AX213" s="140"/>
      <c r="AY213" s="140"/>
      <c r="AZ213" s="140"/>
      <c r="BA213" s="140"/>
      <c r="BB213" s="139"/>
      <c r="BC213" s="139"/>
      <c r="BD213" s="139"/>
      <c r="BE213" s="139"/>
      <c r="BF213" s="140"/>
      <c r="BG213" s="140"/>
      <c r="BH213" s="140"/>
      <c r="BI213" s="140"/>
      <c r="BJ213" s="140"/>
      <c r="BK213" s="140"/>
    </row>
    <row r="214" spans="1:63" ht="8.1" customHeight="1" thickBot="1" x14ac:dyDescent="0.2">
      <c r="A214" s="437"/>
      <c r="C214" s="437"/>
      <c r="D214" s="97"/>
      <c r="F214" s="165"/>
      <c r="G214" s="165"/>
      <c r="H214" s="165"/>
      <c r="I214" s="165"/>
      <c r="R214" s="74"/>
      <c r="T214" s="204"/>
      <c r="U214" s="325"/>
      <c r="V214" s="325"/>
      <c r="W214" s="325"/>
      <c r="X214" s="325"/>
      <c r="Y214" s="325"/>
      <c r="Z214" s="325"/>
      <c r="AA214" s="325"/>
      <c r="AB214" s="325"/>
      <c r="AC214" s="325"/>
      <c r="AD214" s="325"/>
      <c r="AE214" s="325"/>
      <c r="AF214" s="325"/>
      <c r="AG214" s="325"/>
      <c r="AH214" s="325"/>
      <c r="AK214" s="175"/>
      <c r="AL214" s="175"/>
      <c r="AM214" s="175"/>
      <c r="AN214" s="175"/>
      <c r="AO214" s="175"/>
      <c r="AP214" s="175"/>
      <c r="AQ214" s="139"/>
      <c r="AR214" s="139"/>
      <c r="AS214" s="139"/>
      <c r="AT214" s="139"/>
      <c r="AU214" s="139"/>
      <c r="AV214" s="140"/>
      <c r="AW214" s="140"/>
      <c r="AX214" s="140"/>
      <c r="AY214" s="140"/>
      <c r="AZ214" s="140"/>
      <c r="BA214" s="140"/>
      <c r="BB214" s="139"/>
      <c r="BC214" s="139"/>
      <c r="BD214" s="139"/>
      <c r="BE214" s="139"/>
      <c r="BF214" s="140"/>
      <c r="BG214" s="140"/>
      <c r="BH214" s="140"/>
      <c r="BI214" s="140"/>
      <c r="BJ214" s="140"/>
      <c r="BK214" s="140"/>
    </row>
    <row r="215" spans="1:63" ht="8.1" customHeight="1" x14ac:dyDescent="0.15">
      <c r="A215" s="437"/>
      <c r="C215" s="437"/>
      <c r="D215" s="92"/>
      <c r="E215" s="373">
        <f>SUM(L204+L230)</f>
        <v>118</v>
      </c>
      <c r="F215" s="440"/>
      <c r="G215" s="440"/>
      <c r="K215" s="441" t="e">
        <f>O204+O230</f>
        <v>#REF!</v>
      </c>
      <c r="R215" s="74"/>
      <c r="T215" s="313" t="s">
        <v>204</v>
      </c>
      <c r="U215" s="300"/>
      <c r="V215" s="300"/>
      <c r="W215" s="300"/>
      <c r="X215" s="300"/>
      <c r="Y215" s="302"/>
      <c r="Z215" s="315"/>
      <c r="AA215" s="302"/>
      <c r="AB215" s="315"/>
      <c r="AC215" s="203"/>
      <c r="AD215" s="203"/>
      <c r="AE215" s="84"/>
      <c r="AF215" s="313" t="s">
        <v>205</v>
      </c>
      <c r="AG215" s="300"/>
      <c r="AH215" s="300"/>
      <c r="AI215" s="300"/>
      <c r="AJ215" s="300"/>
      <c r="AK215" s="302"/>
      <c r="AL215" s="296">
        <v>2</v>
      </c>
      <c r="AM215" s="348">
        <v>5</v>
      </c>
      <c r="AN215" s="298">
        <v>5</v>
      </c>
      <c r="AO215" s="298">
        <f>AN215-AM215</f>
        <v>0</v>
      </c>
      <c r="AP215" s="298">
        <f>IF(AO215&gt;=0,AO215,AO215*-1)</f>
        <v>0</v>
      </c>
    </row>
    <row r="216" spans="1:63" ht="8.1" customHeight="1" thickBot="1" x14ac:dyDescent="0.2">
      <c r="A216" s="437"/>
      <c r="B216" s="88"/>
      <c r="C216" s="437"/>
      <c r="D216" s="88"/>
      <c r="E216" s="440"/>
      <c r="F216" s="440"/>
      <c r="G216" s="440"/>
      <c r="K216" s="442"/>
      <c r="R216" s="74"/>
      <c r="S216" s="93"/>
      <c r="T216" s="314"/>
      <c r="U216" s="301"/>
      <c r="V216" s="301"/>
      <c r="W216" s="301"/>
      <c r="X216" s="301"/>
      <c r="Y216" s="303"/>
      <c r="Z216" s="316"/>
      <c r="AA216" s="303"/>
      <c r="AB216" s="316"/>
      <c r="AC216" s="202"/>
      <c r="AD216" s="202"/>
      <c r="AE216" s="88"/>
      <c r="AF216" s="314"/>
      <c r="AG216" s="301"/>
      <c r="AH216" s="301"/>
      <c r="AI216" s="301"/>
      <c r="AJ216" s="301"/>
      <c r="AK216" s="303"/>
      <c r="AL216" s="297"/>
      <c r="AM216" s="349"/>
      <c r="AN216" s="299"/>
      <c r="AO216" s="299"/>
      <c r="AP216" s="299"/>
    </row>
    <row r="217" spans="1:63" ht="8.1" customHeight="1" thickBot="1" x14ac:dyDescent="0.2">
      <c r="A217" s="437"/>
      <c r="C217" s="437"/>
      <c r="D217" s="97"/>
      <c r="E217" s="139"/>
      <c r="F217" s="139"/>
      <c r="G217" s="139"/>
      <c r="H217" s="201"/>
      <c r="I217" s="201"/>
      <c r="J217" s="201"/>
      <c r="R217" s="74"/>
      <c r="T217" s="139"/>
      <c r="U217" s="139"/>
      <c r="V217" s="139"/>
      <c r="W217" s="139"/>
      <c r="X217" s="139"/>
      <c r="Y217" s="140"/>
      <c r="Z217" s="140"/>
      <c r="AA217" s="140"/>
      <c r="AB217" s="140"/>
      <c r="AC217" s="140"/>
      <c r="AD217" s="140"/>
      <c r="AF217" s="86"/>
      <c r="AG217" s="86"/>
      <c r="AH217" s="86"/>
      <c r="AI217" s="86"/>
      <c r="AJ217" s="86"/>
      <c r="AK217" s="86"/>
      <c r="AL217" s="86"/>
      <c r="AM217" s="86"/>
      <c r="AN217" s="86"/>
      <c r="AO217" s="86"/>
      <c r="AP217" s="86"/>
    </row>
    <row r="218" spans="1:63" ht="8.1" customHeight="1" x14ac:dyDescent="0.15">
      <c r="A218" s="437"/>
      <c r="C218" s="437"/>
      <c r="E218" s="74"/>
      <c r="R218" s="90"/>
      <c r="S218" s="84"/>
      <c r="T218" s="313" t="s">
        <v>206</v>
      </c>
      <c r="U218" s="300"/>
      <c r="V218" s="300"/>
      <c r="W218" s="300"/>
      <c r="X218" s="300"/>
      <c r="Y218" s="302"/>
      <c r="Z218" s="296">
        <f>AL218+AW218+1+1</f>
        <v>10</v>
      </c>
      <c r="AA218" s="334">
        <f>AM218+AX218</f>
        <v>12</v>
      </c>
      <c r="AB218" s="298">
        <f>AN218+AY218</f>
        <v>19</v>
      </c>
      <c r="AC218" s="298">
        <f>AB218-AA218</f>
        <v>7</v>
      </c>
      <c r="AD218" s="298">
        <f>IF(AC218&gt;=0,AC218,AC218*-1)</f>
        <v>7</v>
      </c>
      <c r="AE218" s="84"/>
      <c r="AF218" s="313" t="s">
        <v>207</v>
      </c>
      <c r="AG218" s="300"/>
      <c r="AH218" s="300"/>
      <c r="AI218" s="300"/>
      <c r="AJ218" s="300"/>
      <c r="AK218" s="302"/>
      <c r="AL218" s="296">
        <v>6</v>
      </c>
      <c r="AM218" s="348">
        <v>9</v>
      </c>
      <c r="AN218" s="298">
        <v>16</v>
      </c>
      <c r="AO218" s="298">
        <f>AN218-AM218</f>
        <v>7</v>
      </c>
      <c r="AP218" s="298">
        <f>IF(AO218&gt;=0,AO218,AO218*-1)</f>
        <v>7</v>
      </c>
      <c r="AQ218" s="448" t="s">
        <v>271</v>
      </c>
      <c r="AR218" s="449"/>
      <c r="AS218" s="449"/>
      <c r="AT218" s="449"/>
      <c r="AU218" s="449"/>
      <c r="AV218" s="302"/>
      <c r="AW218" s="296">
        <v>2</v>
      </c>
      <c r="AX218" s="348">
        <v>3</v>
      </c>
      <c r="AY218" s="298">
        <v>3</v>
      </c>
      <c r="AZ218" s="298">
        <f>AY218-AX218</f>
        <v>0</v>
      </c>
      <c r="BA218" s="298">
        <f>IF(AZ218&gt;=0,AZ218,AZ218*-1)</f>
        <v>0</v>
      </c>
    </row>
    <row r="219" spans="1:63" ht="8.1" customHeight="1" thickBot="1" x14ac:dyDescent="0.2">
      <c r="A219" s="437"/>
      <c r="C219" s="437"/>
      <c r="E219" s="74"/>
      <c r="Q219" s="93"/>
      <c r="R219" s="74"/>
      <c r="S219" s="141"/>
      <c r="T219" s="314"/>
      <c r="U219" s="301"/>
      <c r="V219" s="301"/>
      <c r="W219" s="301"/>
      <c r="X219" s="301"/>
      <c r="Y219" s="303"/>
      <c r="Z219" s="297"/>
      <c r="AA219" s="335"/>
      <c r="AB219" s="299"/>
      <c r="AC219" s="299"/>
      <c r="AD219" s="299"/>
      <c r="AE219" s="93"/>
      <c r="AF219" s="314"/>
      <c r="AG219" s="301"/>
      <c r="AH219" s="301"/>
      <c r="AI219" s="301"/>
      <c r="AJ219" s="301"/>
      <c r="AK219" s="303"/>
      <c r="AL219" s="297"/>
      <c r="AM219" s="349"/>
      <c r="AN219" s="299"/>
      <c r="AO219" s="299"/>
      <c r="AP219" s="299"/>
      <c r="AQ219" s="450"/>
      <c r="AR219" s="450"/>
      <c r="AS219" s="450"/>
      <c r="AT219" s="450"/>
      <c r="AU219" s="450"/>
      <c r="AV219" s="303"/>
      <c r="AW219" s="297"/>
      <c r="AX219" s="349"/>
      <c r="AY219" s="299"/>
      <c r="AZ219" s="299"/>
      <c r="BA219" s="299"/>
    </row>
    <row r="220" spans="1:63" ht="12" customHeight="1" x14ac:dyDescent="0.15">
      <c r="A220" s="437"/>
      <c r="C220" s="437"/>
      <c r="E220" s="74"/>
      <c r="Q220" s="93"/>
      <c r="R220" s="74"/>
      <c r="T220" s="180" t="s">
        <v>634</v>
      </c>
      <c r="U220" s="180"/>
      <c r="V220" s="180"/>
      <c r="W220" s="180"/>
      <c r="X220" s="180"/>
      <c r="Y220" s="180"/>
      <c r="Z220" s="180"/>
      <c r="AA220" s="200"/>
      <c r="AB220" s="140"/>
      <c r="AC220" s="140"/>
      <c r="AD220" s="140"/>
      <c r="AF220" s="139"/>
      <c r="AG220" s="139"/>
      <c r="AH220" s="139"/>
      <c r="AI220" s="139"/>
      <c r="AJ220" s="139"/>
      <c r="AK220" s="140"/>
      <c r="AL220" s="129"/>
      <c r="AM220" s="129"/>
      <c r="AN220" s="140"/>
      <c r="AO220" s="140"/>
      <c r="AP220" s="140"/>
      <c r="AQ220" s="201"/>
      <c r="AR220" s="201"/>
      <c r="AS220" s="201"/>
      <c r="AT220" s="201"/>
      <c r="AU220" s="201"/>
      <c r="AV220" s="140"/>
      <c r="AW220" s="129"/>
      <c r="AX220" s="129"/>
      <c r="AY220" s="140"/>
      <c r="AZ220" s="140"/>
      <c r="BA220" s="140"/>
    </row>
    <row r="221" spans="1:63" ht="8.1" customHeight="1" thickBot="1" x14ac:dyDescent="0.2">
      <c r="A221" s="438"/>
      <c r="C221" s="438"/>
      <c r="E221" s="74"/>
      <c r="Q221" s="93"/>
      <c r="R221" s="74"/>
      <c r="T221" s="180"/>
      <c r="U221" s="180"/>
      <c r="V221" s="180"/>
      <c r="W221" s="180"/>
      <c r="X221" s="180"/>
      <c r="Y221" s="180"/>
      <c r="Z221" s="180"/>
      <c r="AA221" s="200"/>
      <c r="AB221" s="199"/>
      <c r="AC221" s="199"/>
      <c r="AD221" s="199"/>
      <c r="AE221" s="199"/>
      <c r="AF221" s="139"/>
      <c r="AG221" s="139"/>
      <c r="AH221" s="139"/>
      <c r="AI221" s="139"/>
      <c r="AJ221" s="139"/>
      <c r="AK221" s="140"/>
      <c r="AL221" s="140"/>
      <c r="AM221" s="140"/>
      <c r="AN221" s="140"/>
      <c r="AO221" s="140"/>
      <c r="AP221" s="140"/>
      <c r="AQ221" s="139"/>
      <c r="AR221" s="139"/>
      <c r="AS221" s="139"/>
      <c r="AT221" s="139"/>
      <c r="AU221" s="139"/>
      <c r="AV221" s="140"/>
      <c r="AW221" s="140"/>
      <c r="AX221" s="140"/>
      <c r="AY221" s="140"/>
      <c r="AZ221" s="140"/>
      <c r="BA221" s="140"/>
    </row>
    <row r="222" spans="1:63" ht="8.1" customHeight="1" x14ac:dyDescent="0.15">
      <c r="E222" s="74"/>
      <c r="Q222" s="93"/>
      <c r="R222" s="90"/>
      <c r="T222" s="313" t="s">
        <v>29</v>
      </c>
      <c r="U222" s="300"/>
      <c r="V222" s="300"/>
      <c r="W222" s="300"/>
      <c r="X222" s="300"/>
      <c r="Y222" s="302"/>
      <c r="Z222" s="296">
        <f>AL222+1</f>
        <v>3</v>
      </c>
      <c r="AA222" s="336">
        <f>AM222</f>
        <v>7</v>
      </c>
      <c r="AB222" s="298">
        <f>AN222</f>
        <v>7</v>
      </c>
      <c r="AC222" s="298">
        <f>AB222-AA222</f>
        <v>0</v>
      </c>
      <c r="AD222" s="298">
        <f>IF(AC222&gt;=0,AC222,AC222*-1)</f>
        <v>0</v>
      </c>
      <c r="AE222" s="142"/>
      <c r="AF222" s="443" t="s">
        <v>208</v>
      </c>
      <c r="AG222" s="444"/>
      <c r="AH222" s="444"/>
      <c r="AI222" s="444"/>
      <c r="AJ222" s="444"/>
      <c r="AK222" s="302"/>
      <c r="AL222" s="296">
        <v>2</v>
      </c>
      <c r="AM222" s="348">
        <v>7</v>
      </c>
      <c r="AN222" s="298">
        <v>7</v>
      </c>
      <c r="AO222" s="298">
        <f>AN222-AM222</f>
        <v>0</v>
      </c>
      <c r="AP222" s="298">
        <f>IF(AO222&gt;=0,AO222,AO222*-1)</f>
        <v>0</v>
      </c>
    </row>
    <row r="223" spans="1:63" ht="8.1" customHeight="1" thickBot="1" x14ac:dyDescent="0.2">
      <c r="E223" s="74"/>
      <c r="F223" s="91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198"/>
      <c r="R223" s="74"/>
      <c r="S223" s="88"/>
      <c r="T223" s="314"/>
      <c r="U223" s="301"/>
      <c r="V223" s="301"/>
      <c r="W223" s="301"/>
      <c r="X223" s="301"/>
      <c r="Y223" s="303"/>
      <c r="Z223" s="297"/>
      <c r="AA223" s="337"/>
      <c r="AB223" s="299"/>
      <c r="AC223" s="299"/>
      <c r="AD223" s="299"/>
      <c r="AF223" s="445"/>
      <c r="AG223" s="446"/>
      <c r="AH223" s="446"/>
      <c r="AI223" s="446"/>
      <c r="AJ223" s="446"/>
      <c r="AK223" s="447"/>
      <c r="AL223" s="297"/>
      <c r="AM223" s="349"/>
      <c r="AN223" s="299"/>
      <c r="AO223" s="299"/>
      <c r="AP223" s="299"/>
      <c r="BD223" s="91"/>
      <c r="BE223" s="91"/>
      <c r="BF223" s="91"/>
      <c r="BG223" s="91"/>
      <c r="BH223" s="91"/>
    </row>
    <row r="224" spans="1:63" ht="8.1" customHeight="1" thickBot="1" x14ac:dyDescent="0.2">
      <c r="E224" s="74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198"/>
      <c r="R224" s="74"/>
      <c r="T224" s="86"/>
      <c r="U224" s="86"/>
      <c r="V224" s="86"/>
      <c r="W224" s="86"/>
      <c r="X224" s="86"/>
      <c r="Y224" s="86"/>
      <c r="Z224" s="86"/>
      <c r="AA224" s="86"/>
      <c r="AB224" s="86"/>
      <c r="AC224" s="86"/>
      <c r="AD224" s="86"/>
      <c r="AN224" s="197"/>
    </row>
    <row r="225" spans="1:65" ht="8.1" customHeight="1" x14ac:dyDescent="0.15">
      <c r="E225" s="74"/>
      <c r="Q225" s="93"/>
      <c r="R225" s="90"/>
      <c r="S225" s="84"/>
      <c r="T225" s="313" t="s">
        <v>28</v>
      </c>
      <c r="U225" s="300"/>
      <c r="V225" s="300"/>
      <c r="W225" s="300"/>
      <c r="X225" s="300"/>
      <c r="Y225" s="302"/>
      <c r="Z225" s="296">
        <f>AL225+AW225+1</f>
        <v>6</v>
      </c>
      <c r="AA225" s="334">
        <f>SUM(AM225,AX225)</f>
        <v>18</v>
      </c>
      <c r="AB225" s="298">
        <f>SUM(AN225,AY225)</f>
        <v>18</v>
      </c>
      <c r="AC225" s="298">
        <f>AB225-AA225</f>
        <v>0</v>
      </c>
      <c r="AD225" s="298">
        <f>IF(AC225&gt;=0,AC225,AC225*-1)</f>
        <v>0</v>
      </c>
      <c r="AE225" s="84"/>
      <c r="AF225" s="313" t="s">
        <v>129</v>
      </c>
      <c r="AG225" s="300"/>
      <c r="AH225" s="300"/>
      <c r="AI225" s="300"/>
      <c r="AJ225" s="300"/>
      <c r="AK225" s="302"/>
      <c r="AL225" s="296">
        <v>2</v>
      </c>
      <c r="AM225" s="348">
        <v>0</v>
      </c>
      <c r="AN225" s="298">
        <v>0</v>
      </c>
      <c r="AO225" s="298">
        <f>AN225-AM225</f>
        <v>0</v>
      </c>
      <c r="AP225" s="298">
        <f>IF(AO225&gt;=0,AO225,AO225*-1)</f>
        <v>0</v>
      </c>
      <c r="AQ225" s="313" t="s">
        <v>209</v>
      </c>
      <c r="AR225" s="300"/>
      <c r="AS225" s="300"/>
      <c r="AT225" s="300"/>
      <c r="AU225" s="300"/>
      <c r="AV225" s="302">
        <v>3</v>
      </c>
      <c r="AW225" s="296">
        <v>3</v>
      </c>
      <c r="AX225" s="348">
        <v>18</v>
      </c>
      <c r="AY225" s="298">
        <v>18</v>
      </c>
      <c r="AZ225" s="298">
        <f>AY225-AX225</f>
        <v>0</v>
      </c>
      <c r="BA225" s="298">
        <f>IF(AZ225&gt;=0,AZ225,AZ225*-1)</f>
        <v>0</v>
      </c>
    </row>
    <row r="226" spans="1:65" ht="8.1" customHeight="1" thickBot="1" x14ac:dyDescent="0.2">
      <c r="E226" s="74"/>
      <c r="R226" s="141"/>
      <c r="S226" s="88"/>
      <c r="T226" s="314"/>
      <c r="U226" s="451"/>
      <c r="V226" s="451"/>
      <c r="W226" s="451"/>
      <c r="X226" s="451"/>
      <c r="Y226" s="447"/>
      <c r="Z226" s="297"/>
      <c r="AA226" s="335"/>
      <c r="AB226" s="299"/>
      <c r="AC226" s="299"/>
      <c r="AD226" s="299"/>
      <c r="AF226" s="314"/>
      <c r="AG226" s="451"/>
      <c r="AH226" s="451"/>
      <c r="AI226" s="451"/>
      <c r="AJ226" s="451"/>
      <c r="AK226" s="447"/>
      <c r="AL226" s="297"/>
      <c r="AM226" s="349"/>
      <c r="AN226" s="299"/>
      <c r="AO226" s="299"/>
      <c r="AP226" s="299"/>
      <c r="AQ226" s="314"/>
      <c r="AR226" s="451"/>
      <c r="AS226" s="451"/>
      <c r="AT226" s="451"/>
      <c r="AU226" s="451"/>
      <c r="AV226" s="447"/>
      <c r="AW226" s="297"/>
      <c r="AX226" s="349"/>
      <c r="AY226" s="299"/>
      <c r="AZ226" s="299"/>
      <c r="BA226" s="299"/>
    </row>
    <row r="227" spans="1:65" ht="8.1" customHeight="1" x14ac:dyDescent="0.15">
      <c r="E227" s="74"/>
      <c r="T227" s="327"/>
      <c r="U227" s="327"/>
      <c r="V227" s="327"/>
      <c r="W227" s="327"/>
      <c r="X227" s="327"/>
      <c r="Y227" s="327"/>
      <c r="Z227" s="327"/>
      <c r="AA227" s="195"/>
      <c r="AB227" s="195"/>
      <c r="AC227" s="195"/>
      <c r="AD227" s="195"/>
      <c r="AF227" s="196"/>
      <c r="AG227" s="196"/>
      <c r="AH227" s="196"/>
      <c r="AI227" s="196"/>
      <c r="AJ227" s="196"/>
      <c r="AK227" s="196"/>
      <c r="AL227" s="129"/>
      <c r="AM227" s="129"/>
      <c r="AN227" s="129"/>
      <c r="AO227" s="129"/>
      <c r="AP227" s="129"/>
      <c r="AQ227" s="139"/>
      <c r="AR227" s="139"/>
      <c r="AS227" s="139"/>
      <c r="AT227" s="139"/>
      <c r="AU227" s="139"/>
      <c r="AV227" s="140"/>
      <c r="AW227" s="129"/>
      <c r="AX227" s="129"/>
      <c r="AY227" s="129"/>
      <c r="AZ227" s="129"/>
      <c r="BA227" s="129"/>
    </row>
    <row r="228" spans="1:65" ht="8.1" customHeight="1" x14ac:dyDescent="0.15">
      <c r="E228" s="74"/>
      <c r="T228" s="327"/>
      <c r="U228" s="327"/>
      <c r="V228" s="327"/>
      <c r="W228" s="327"/>
      <c r="X228" s="327"/>
      <c r="Y228" s="327"/>
      <c r="Z228" s="327"/>
      <c r="AA228" s="195"/>
      <c r="AB228" s="195"/>
      <c r="AC228" s="195"/>
      <c r="AD228" s="195"/>
      <c r="AF228" s="180"/>
      <c r="AG228" s="180"/>
      <c r="AH228" s="180"/>
      <c r="AI228" s="180"/>
      <c r="AJ228" s="180"/>
      <c r="AK228" s="180"/>
      <c r="AL228" s="140"/>
      <c r="AM228" s="140"/>
      <c r="AN228" s="140"/>
      <c r="AO228" s="140"/>
      <c r="AP228" s="140"/>
      <c r="AQ228" s="139"/>
      <c r="AR228" s="139"/>
      <c r="AS228" s="139"/>
      <c r="AT228" s="139"/>
      <c r="AU228" s="139"/>
      <c r="AV228" s="140"/>
      <c r="AW228" s="140"/>
      <c r="AX228" s="140"/>
      <c r="AY228" s="140"/>
      <c r="AZ228" s="140"/>
      <c r="BA228" s="140"/>
    </row>
    <row r="229" spans="1:65" ht="8.1" customHeight="1" thickBot="1" x14ac:dyDescent="0.2">
      <c r="E229" s="74"/>
      <c r="T229" s="139"/>
      <c r="U229" s="139"/>
      <c r="V229" s="139"/>
      <c r="W229" s="139"/>
      <c r="X229" s="139"/>
      <c r="Y229" s="140"/>
      <c r="Z229" s="140"/>
      <c r="AA229" s="140"/>
      <c r="AB229" s="140"/>
      <c r="AC229" s="140"/>
      <c r="AD229" s="140"/>
      <c r="AF229" s="139"/>
      <c r="AG229" s="139"/>
      <c r="AH229" s="139"/>
      <c r="AI229" s="139"/>
      <c r="AJ229" s="139"/>
      <c r="AK229" s="140"/>
      <c r="AL229" s="140"/>
      <c r="AM229" s="140"/>
      <c r="AN229" s="140"/>
      <c r="AO229" s="140"/>
      <c r="AP229" s="140"/>
      <c r="AQ229" s="139"/>
      <c r="AR229" s="139"/>
      <c r="AS229" s="139"/>
      <c r="AT229" s="139"/>
      <c r="AU229" s="139"/>
      <c r="AV229" s="140"/>
      <c r="AW229" s="140"/>
      <c r="AX229" s="140"/>
      <c r="AY229" s="140"/>
      <c r="AZ229" s="140"/>
      <c r="BA229" s="140"/>
      <c r="BB229" s="139"/>
      <c r="BC229" s="139"/>
      <c r="BD229" s="140"/>
      <c r="BE229" s="139"/>
      <c r="BF229" s="139"/>
      <c r="BG229" s="139"/>
      <c r="BH229" s="139"/>
      <c r="BI229" s="139"/>
      <c r="BJ229" s="139"/>
      <c r="BK229" s="139"/>
      <c r="BL229" s="140"/>
      <c r="BM229" s="140"/>
    </row>
    <row r="230" spans="1:65" ht="8.1" customHeight="1" x14ac:dyDescent="0.15">
      <c r="E230" s="92"/>
      <c r="F230" s="313" t="s">
        <v>210</v>
      </c>
      <c r="G230" s="300"/>
      <c r="H230" s="300"/>
      <c r="I230" s="300"/>
      <c r="J230" s="300"/>
      <c r="K230" s="302"/>
      <c r="L230" s="296">
        <f>Z230+Z233+Z240+Z247+Z254+Z259+I232+I234+Z237</f>
        <v>71</v>
      </c>
      <c r="M230" s="302">
        <f>SUM(AA230,AA233,AA237,AA240,AA247,AA254,AA259)</f>
        <v>280</v>
      </c>
      <c r="N230" s="298">
        <f>SUM(AB230,AB233,AB237,AB240,AB247,AB254,AB259)</f>
        <v>274</v>
      </c>
      <c r="O230" s="298">
        <f>N230-M230</f>
        <v>-6</v>
      </c>
      <c r="P230" s="298">
        <f>IF(O230&gt;=0,O230,O230*-1)</f>
        <v>6</v>
      </c>
      <c r="Q230" s="169"/>
      <c r="R230" s="169"/>
      <c r="S230" s="84"/>
      <c r="T230" s="313" t="s">
        <v>212</v>
      </c>
      <c r="U230" s="300"/>
      <c r="V230" s="300"/>
      <c r="W230" s="300"/>
      <c r="X230" s="300"/>
      <c r="Y230" s="302"/>
      <c r="Z230" s="296">
        <f>AL230+AW230+BG230</f>
        <v>8</v>
      </c>
      <c r="AA230" s="334">
        <f>SUM(AM230,AX230,BH230)</f>
        <v>3</v>
      </c>
      <c r="AB230" s="298">
        <f>SUM(AN230,AY230,BI230)</f>
        <v>3</v>
      </c>
      <c r="AC230" s="298">
        <f>AB230-AA230</f>
        <v>0</v>
      </c>
      <c r="AD230" s="298">
        <f>IF(AC230&gt;=0,AC230,AC230*-1)</f>
        <v>0</v>
      </c>
      <c r="AE230" s="84"/>
      <c r="AF230" s="313" t="s">
        <v>114</v>
      </c>
      <c r="AG230" s="300"/>
      <c r="AH230" s="300"/>
      <c r="AI230" s="300"/>
      <c r="AJ230" s="300"/>
      <c r="AK230" s="302"/>
      <c r="AL230" s="296">
        <v>2</v>
      </c>
      <c r="AM230" s="348">
        <v>1</v>
      </c>
      <c r="AN230" s="298">
        <v>1</v>
      </c>
      <c r="AO230" s="298">
        <f>AN230-AM230</f>
        <v>0</v>
      </c>
      <c r="AP230" s="298">
        <f>IF(AO230&gt;=0,AO230,AO230*-1)</f>
        <v>0</v>
      </c>
      <c r="AQ230" s="448" t="s">
        <v>213</v>
      </c>
      <c r="AR230" s="448"/>
      <c r="AS230" s="448"/>
      <c r="AT230" s="448"/>
      <c r="AU230" s="448"/>
      <c r="AV230" s="302"/>
      <c r="AW230" s="296">
        <v>3</v>
      </c>
      <c r="AX230" s="348">
        <v>1</v>
      </c>
      <c r="AY230" s="298">
        <v>1</v>
      </c>
      <c r="AZ230" s="298">
        <f>AY230-AX230</f>
        <v>0</v>
      </c>
      <c r="BA230" s="298">
        <f>IF(AZ230&gt;=0,AZ230,AZ230*-1)</f>
        <v>0</v>
      </c>
      <c r="BB230" s="453" t="s">
        <v>241</v>
      </c>
      <c r="BC230" s="448"/>
      <c r="BD230" s="448"/>
      <c r="BE230" s="448"/>
      <c r="BF230" s="302"/>
      <c r="BG230" s="296">
        <v>3</v>
      </c>
      <c r="BH230" s="348">
        <v>1</v>
      </c>
      <c r="BI230" s="298">
        <v>1</v>
      </c>
      <c r="BJ230" s="298">
        <f>BI230-BH230</f>
        <v>0</v>
      </c>
      <c r="BK230" s="298">
        <f>IF(BJ230&gt;=0,BJ230,BJ230*-1)</f>
        <v>0</v>
      </c>
    </row>
    <row r="231" spans="1:65" ht="8.1" customHeight="1" thickBot="1" x14ac:dyDescent="0.2">
      <c r="E231" s="93"/>
      <c r="F231" s="314"/>
      <c r="G231" s="451"/>
      <c r="H231" s="451"/>
      <c r="I231" s="451"/>
      <c r="J231" s="451"/>
      <c r="K231" s="447"/>
      <c r="L231" s="297"/>
      <c r="M231" s="447"/>
      <c r="N231" s="299"/>
      <c r="O231" s="299"/>
      <c r="P231" s="299"/>
      <c r="Q231" s="88"/>
      <c r="R231" s="85"/>
      <c r="S231" s="141"/>
      <c r="T231" s="314"/>
      <c r="U231" s="451"/>
      <c r="V231" s="451"/>
      <c r="W231" s="451"/>
      <c r="X231" s="451"/>
      <c r="Y231" s="447"/>
      <c r="Z231" s="297"/>
      <c r="AA231" s="335"/>
      <c r="AB231" s="299"/>
      <c r="AC231" s="299"/>
      <c r="AD231" s="299"/>
      <c r="AE231" s="88"/>
      <c r="AF231" s="314"/>
      <c r="AG231" s="451"/>
      <c r="AH231" s="451"/>
      <c r="AI231" s="451"/>
      <c r="AJ231" s="451"/>
      <c r="AK231" s="447"/>
      <c r="AL231" s="297"/>
      <c r="AM231" s="349"/>
      <c r="AN231" s="299"/>
      <c r="AO231" s="299"/>
      <c r="AP231" s="299"/>
      <c r="AQ231" s="452"/>
      <c r="AR231" s="452"/>
      <c r="AS231" s="452"/>
      <c r="AT231" s="452"/>
      <c r="AU231" s="452"/>
      <c r="AV231" s="447"/>
      <c r="AW231" s="297"/>
      <c r="AX231" s="349"/>
      <c r="AY231" s="299"/>
      <c r="AZ231" s="299"/>
      <c r="BA231" s="299"/>
      <c r="BB231" s="454"/>
      <c r="BC231" s="452"/>
      <c r="BD231" s="452"/>
      <c r="BE231" s="452"/>
      <c r="BF231" s="447"/>
      <c r="BG231" s="297"/>
      <c r="BH231" s="349"/>
      <c r="BI231" s="299"/>
      <c r="BJ231" s="299"/>
      <c r="BK231" s="299"/>
    </row>
    <row r="232" spans="1:65" ht="8.1" customHeight="1" thickBot="1" x14ac:dyDescent="0.2">
      <c r="F232" s="300" t="s">
        <v>116</v>
      </c>
      <c r="G232" s="300"/>
      <c r="H232" s="300"/>
      <c r="I232" s="302">
        <v>1</v>
      </c>
      <c r="L232" s="194"/>
      <c r="M232" s="194"/>
      <c r="N232" s="194"/>
      <c r="O232" s="194"/>
      <c r="P232" s="194"/>
      <c r="Q232" s="93"/>
      <c r="S232" s="91"/>
      <c r="T232" s="91"/>
      <c r="U232" s="91"/>
      <c r="V232" s="91"/>
      <c r="W232" s="91"/>
      <c r="X232" s="91"/>
      <c r="Y232" s="91"/>
      <c r="Z232" s="91"/>
      <c r="AA232" s="91"/>
      <c r="AB232" s="91"/>
      <c r="AC232" s="91"/>
      <c r="AD232" s="91"/>
      <c r="AE232" s="91"/>
      <c r="AF232" s="91"/>
      <c r="AQ232" s="89"/>
      <c r="AR232" s="89"/>
      <c r="AS232" s="89"/>
      <c r="AT232" s="89"/>
      <c r="AU232" s="89"/>
      <c r="AV232" s="89"/>
      <c r="AW232" s="89"/>
      <c r="AX232" s="89"/>
      <c r="AY232" s="89"/>
      <c r="AZ232" s="89"/>
      <c r="BA232" s="89"/>
      <c r="BB232" s="89"/>
      <c r="BC232" s="89"/>
      <c r="BD232" s="89"/>
    </row>
    <row r="233" spans="1:65" ht="8.1" customHeight="1" x14ac:dyDescent="0.15">
      <c r="F233" s="306"/>
      <c r="G233" s="306"/>
      <c r="H233" s="306"/>
      <c r="I233" s="307"/>
      <c r="L233" s="194"/>
      <c r="M233" s="194"/>
      <c r="N233" s="194"/>
      <c r="O233" s="194"/>
      <c r="P233" s="194"/>
      <c r="Q233" s="93"/>
      <c r="R233" s="169"/>
      <c r="S233" s="84"/>
      <c r="T233" s="313" t="s">
        <v>211</v>
      </c>
      <c r="U233" s="300"/>
      <c r="V233" s="300"/>
      <c r="W233" s="300"/>
      <c r="X233" s="300"/>
      <c r="Y233" s="302"/>
      <c r="Z233" s="296">
        <f>AL233+1+1</f>
        <v>9</v>
      </c>
      <c r="AA233" s="336">
        <f>AM233</f>
        <v>8</v>
      </c>
      <c r="AB233" s="298">
        <f>AN233</f>
        <v>9</v>
      </c>
      <c r="AC233" s="298">
        <f>AB233-AA233</f>
        <v>1</v>
      </c>
      <c r="AD233" s="298">
        <f>IF(AC233&gt;=0,AC233,AC233*-1)</f>
        <v>1</v>
      </c>
      <c r="AE233" s="84"/>
      <c r="AF233" s="313" t="s">
        <v>171</v>
      </c>
      <c r="AG233" s="300"/>
      <c r="AH233" s="300"/>
      <c r="AI233" s="300"/>
      <c r="AJ233" s="300"/>
      <c r="AK233" s="302"/>
      <c r="AL233" s="296">
        <v>7</v>
      </c>
      <c r="AM233" s="348">
        <v>8</v>
      </c>
      <c r="AN233" s="298">
        <v>9</v>
      </c>
      <c r="AO233" s="298">
        <f>AN233-AM233</f>
        <v>1</v>
      </c>
      <c r="AP233" s="298">
        <f>IF(AO233&gt;=0,AO233,AO233*-1)</f>
        <v>1</v>
      </c>
      <c r="AQ233" s="89"/>
      <c r="AR233" s="89"/>
      <c r="AS233" s="89"/>
      <c r="AT233" s="89"/>
      <c r="AU233" s="89"/>
      <c r="AV233" s="89"/>
      <c r="AW233" s="89"/>
      <c r="AX233" s="89"/>
      <c r="AY233" s="89"/>
      <c r="AZ233" s="89"/>
      <c r="BA233" s="89"/>
      <c r="BB233" s="89"/>
      <c r="BC233" s="89"/>
      <c r="BD233" s="89"/>
    </row>
    <row r="234" spans="1:65" ht="8.1" customHeight="1" thickBot="1" x14ac:dyDescent="0.2">
      <c r="F234" s="306" t="s">
        <v>117</v>
      </c>
      <c r="G234" s="306"/>
      <c r="H234" s="306"/>
      <c r="I234" s="307">
        <v>1</v>
      </c>
      <c r="L234" s="193"/>
      <c r="M234" s="193"/>
      <c r="N234" s="193"/>
      <c r="O234" s="193"/>
      <c r="P234" s="193"/>
      <c r="Q234" s="93"/>
      <c r="R234" s="85"/>
      <c r="S234" s="141"/>
      <c r="T234" s="314"/>
      <c r="U234" s="451"/>
      <c r="V234" s="451"/>
      <c r="W234" s="451"/>
      <c r="X234" s="451"/>
      <c r="Y234" s="447"/>
      <c r="Z234" s="297"/>
      <c r="AA234" s="337"/>
      <c r="AB234" s="299"/>
      <c r="AC234" s="299"/>
      <c r="AD234" s="299"/>
      <c r="AF234" s="314"/>
      <c r="AG234" s="451"/>
      <c r="AH234" s="451"/>
      <c r="AI234" s="451"/>
      <c r="AJ234" s="451"/>
      <c r="AK234" s="447"/>
      <c r="AL234" s="297"/>
      <c r="AM234" s="349"/>
      <c r="AN234" s="299"/>
      <c r="AO234" s="299"/>
      <c r="AP234" s="299"/>
      <c r="AQ234" s="139"/>
      <c r="AR234" s="139"/>
      <c r="AS234" s="139"/>
      <c r="AT234" s="139"/>
      <c r="AU234" s="139"/>
      <c r="AV234" s="140"/>
      <c r="AW234" s="140"/>
      <c r="AX234" s="140"/>
      <c r="AY234" s="140"/>
      <c r="AZ234" s="140"/>
      <c r="BA234" s="140"/>
    </row>
    <row r="235" spans="1:65" ht="12" customHeight="1" x14ac:dyDescent="0.15">
      <c r="F235" s="306"/>
      <c r="G235" s="306"/>
      <c r="H235" s="306"/>
      <c r="I235" s="307"/>
      <c r="L235" s="193"/>
      <c r="M235" s="193"/>
      <c r="N235" s="193"/>
      <c r="O235" s="193"/>
      <c r="P235" s="193"/>
      <c r="Q235" s="93"/>
      <c r="R235" s="74"/>
      <c r="T235" s="192" t="s">
        <v>633</v>
      </c>
      <c r="U235" s="192"/>
      <c r="V235" s="192"/>
      <c r="W235" s="192"/>
      <c r="X235" s="192"/>
      <c r="Y235" s="140"/>
      <c r="Z235" s="140"/>
      <c r="AA235" s="140"/>
      <c r="AB235" s="140"/>
      <c r="AC235" s="140"/>
      <c r="AD235" s="140"/>
      <c r="AF235" s="139"/>
      <c r="AG235" s="139"/>
      <c r="AH235" s="139"/>
      <c r="AI235" s="139"/>
      <c r="AJ235" s="139"/>
      <c r="AK235" s="140"/>
      <c r="AL235" s="129"/>
      <c r="AM235" s="129"/>
      <c r="AN235" s="140"/>
      <c r="AO235" s="140"/>
      <c r="AP235" s="140"/>
      <c r="AQ235" s="139"/>
      <c r="AR235" s="139"/>
      <c r="AS235" s="139"/>
      <c r="AT235" s="139"/>
      <c r="AU235" s="139"/>
      <c r="AV235" s="140"/>
      <c r="AW235" s="140"/>
      <c r="AX235" s="140"/>
      <c r="AY235" s="140"/>
      <c r="AZ235" s="140"/>
      <c r="BA235" s="140"/>
    </row>
    <row r="236" spans="1:65" ht="9" customHeight="1" thickBot="1" x14ac:dyDescent="0.2">
      <c r="F236" s="340" t="s">
        <v>632</v>
      </c>
      <c r="G236" s="340"/>
      <c r="H236" s="340"/>
      <c r="I236" s="340"/>
      <c r="J236" s="340"/>
      <c r="K236" s="340"/>
      <c r="L236" s="340"/>
      <c r="M236" s="190"/>
      <c r="N236" s="190"/>
      <c r="O236" s="190"/>
      <c r="P236" s="190"/>
      <c r="Q236" s="93"/>
      <c r="R236" s="74"/>
      <c r="T236" s="191"/>
      <c r="U236" s="191"/>
      <c r="V236" s="191"/>
      <c r="W236" s="191"/>
      <c r="X236" s="191"/>
    </row>
    <row r="237" spans="1:65" ht="8.1" customHeight="1" x14ac:dyDescent="0.15">
      <c r="F237" s="340"/>
      <c r="G237" s="340"/>
      <c r="H237" s="340"/>
      <c r="I237" s="340"/>
      <c r="J237" s="340"/>
      <c r="K237" s="340"/>
      <c r="L237" s="340"/>
      <c r="M237" s="190"/>
      <c r="N237" s="190"/>
      <c r="O237" s="190"/>
      <c r="P237" s="190"/>
      <c r="Q237" s="93"/>
      <c r="R237" s="90"/>
      <c r="S237" s="84"/>
      <c r="T237" s="455" t="s">
        <v>30</v>
      </c>
      <c r="U237" s="387"/>
      <c r="V237" s="387"/>
      <c r="W237" s="387"/>
      <c r="X237" s="387"/>
      <c r="Y237" s="302"/>
      <c r="Z237" s="296">
        <f>AL237+AW237+BG237+1+1</f>
        <v>10</v>
      </c>
      <c r="AA237" s="336">
        <f>SUM(AM237,AX237,BH237)</f>
        <v>27</v>
      </c>
      <c r="AB237" s="298">
        <f>AN237+AY237+BH237</f>
        <v>27</v>
      </c>
      <c r="AC237" s="298">
        <f>AB237-AA237</f>
        <v>0</v>
      </c>
      <c r="AD237" s="298">
        <f>IF(AC237&gt;=0,AC237,AC237*-1)</f>
        <v>0</v>
      </c>
      <c r="AE237" s="84"/>
      <c r="AF237" s="313" t="s">
        <v>129</v>
      </c>
      <c r="AG237" s="300"/>
      <c r="AH237" s="300"/>
      <c r="AI237" s="300"/>
      <c r="AJ237" s="300"/>
      <c r="AK237" s="302"/>
      <c r="AL237" s="296">
        <v>3</v>
      </c>
      <c r="AM237" s="348">
        <v>2</v>
      </c>
      <c r="AN237" s="298">
        <v>2</v>
      </c>
      <c r="AO237" s="298">
        <f>AN237-AM237</f>
        <v>0</v>
      </c>
      <c r="AP237" s="298">
        <f>IF(AO237&gt;=0,AO237,AO237*-1)</f>
        <v>0</v>
      </c>
      <c r="AQ237" s="313" t="s">
        <v>214</v>
      </c>
      <c r="AR237" s="300"/>
      <c r="AS237" s="300"/>
      <c r="AT237" s="300"/>
      <c r="AU237" s="300"/>
      <c r="AV237" s="302"/>
      <c r="AW237" s="296">
        <v>1</v>
      </c>
      <c r="AX237" s="348">
        <v>2</v>
      </c>
      <c r="AY237" s="298">
        <v>2</v>
      </c>
      <c r="AZ237" s="298">
        <f>AY237-AX237</f>
        <v>0</v>
      </c>
      <c r="BA237" s="298">
        <f>IF(AZ237&gt;=0,AZ237,AZ237*-1)</f>
        <v>0</v>
      </c>
      <c r="BB237" s="310" t="s">
        <v>215</v>
      </c>
      <c r="BC237" s="310"/>
      <c r="BD237" s="310"/>
      <c r="BE237" s="310"/>
      <c r="BF237" s="302"/>
      <c r="BG237" s="296">
        <v>4</v>
      </c>
      <c r="BH237" s="348">
        <v>23</v>
      </c>
      <c r="BI237" s="298">
        <v>23</v>
      </c>
      <c r="BJ237" s="298">
        <f>BI237-BH237</f>
        <v>0</v>
      </c>
      <c r="BK237" s="298">
        <f>IF(BJ237&gt;=0,BJ237,BJ237*-1)</f>
        <v>0</v>
      </c>
    </row>
    <row r="238" spans="1:65" ht="8.1" customHeight="1" thickBot="1" x14ac:dyDescent="0.2">
      <c r="F238" s="184"/>
      <c r="G238" s="184"/>
      <c r="H238" s="184"/>
      <c r="I238" s="184"/>
      <c r="J238" s="184"/>
      <c r="K238" s="184"/>
      <c r="Q238" s="93"/>
      <c r="R238" s="189"/>
      <c r="S238" s="88"/>
      <c r="T238" s="456"/>
      <c r="U238" s="457"/>
      <c r="V238" s="457"/>
      <c r="W238" s="457"/>
      <c r="X238" s="457"/>
      <c r="Y238" s="447"/>
      <c r="Z238" s="297"/>
      <c r="AA238" s="337"/>
      <c r="AB238" s="299"/>
      <c r="AC238" s="299"/>
      <c r="AD238" s="299"/>
      <c r="AF238" s="314"/>
      <c r="AG238" s="451"/>
      <c r="AH238" s="451"/>
      <c r="AI238" s="451"/>
      <c r="AJ238" s="451"/>
      <c r="AK238" s="447"/>
      <c r="AL238" s="297"/>
      <c r="AM238" s="349"/>
      <c r="AN238" s="299"/>
      <c r="AO238" s="299"/>
      <c r="AP238" s="299"/>
      <c r="AQ238" s="314"/>
      <c r="AR238" s="451"/>
      <c r="AS238" s="451"/>
      <c r="AT238" s="451"/>
      <c r="AU238" s="451"/>
      <c r="AV238" s="447"/>
      <c r="AW238" s="297"/>
      <c r="AX238" s="349"/>
      <c r="AY238" s="299"/>
      <c r="AZ238" s="299"/>
      <c r="BA238" s="299"/>
      <c r="BB238" s="458"/>
      <c r="BC238" s="458"/>
      <c r="BD238" s="458"/>
      <c r="BE238" s="458"/>
      <c r="BF238" s="447"/>
      <c r="BG238" s="297"/>
      <c r="BH238" s="349"/>
      <c r="BI238" s="299"/>
      <c r="BJ238" s="299"/>
      <c r="BK238" s="299"/>
    </row>
    <row r="239" spans="1:65" ht="15.6" customHeight="1" thickBot="1" x14ac:dyDescent="0.2">
      <c r="F239" s="139"/>
      <c r="G239" s="139"/>
      <c r="H239" s="139"/>
      <c r="I239" s="140"/>
      <c r="Q239" s="93"/>
      <c r="R239" s="188"/>
      <c r="T239" s="180" t="s">
        <v>631</v>
      </c>
      <c r="BB239" s="325"/>
      <c r="BC239" s="325"/>
      <c r="BD239" s="325"/>
      <c r="BE239" s="325"/>
      <c r="BF239" s="325"/>
      <c r="BG239" s="325"/>
      <c r="BH239" s="143"/>
    </row>
    <row r="240" spans="1:65" ht="8.1" customHeight="1" x14ac:dyDescent="0.15">
      <c r="A240" s="89"/>
      <c r="B240" s="184"/>
      <c r="C240" s="184"/>
      <c r="D240" s="184"/>
      <c r="E240" s="184"/>
      <c r="F240" s="184"/>
      <c r="G240" s="184"/>
      <c r="H240" s="184"/>
      <c r="I240" s="184"/>
      <c r="J240" s="184"/>
      <c r="K240" s="184"/>
      <c r="L240" s="185"/>
      <c r="M240" s="185"/>
      <c r="N240" s="185"/>
      <c r="O240" s="185"/>
      <c r="P240" s="185"/>
      <c r="Q240" s="93"/>
      <c r="R240" s="90"/>
      <c r="S240" s="84"/>
      <c r="T240" s="313" t="s">
        <v>216</v>
      </c>
      <c r="U240" s="300"/>
      <c r="V240" s="300"/>
      <c r="W240" s="300"/>
      <c r="X240" s="300"/>
      <c r="Y240" s="302"/>
      <c r="Z240" s="296">
        <f>AL240+AW240+BG240+AL242+AW242+BG242+AL244+AW244+BG244</f>
        <v>30</v>
      </c>
      <c r="AA240" s="334">
        <f>AM240+AX240+BH240+AM242+AX242+BH242+AM244+AX244+BH244</f>
        <v>76</v>
      </c>
      <c r="AB240" s="298">
        <f>AN240+AY240+BI240+AN242+AY242+BI242+AN244+AY244+BI244</f>
        <v>69</v>
      </c>
      <c r="AC240" s="298">
        <f>AB240-AA240</f>
        <v>-7</v>
      </c>
      <c r="AD240" s="298">
        <f>IF(AC240&gt;=0,AC240,AC240*-1)</f>
        <v>7</v>
      </c>
      <c r="AE240" s="84"/>
      <c r="AF240" s="313" t="s">
        <v>31</v>
      </c>
      <c r="AG240" s="300"/>
      <c r="AH240" s="300"/>
      <c r="AI240" s="300"/>
      <c r="AJ240" s="300"/>
      <c r="AK240" s="302"/>
      <c r="AL240" s="296">
        <v>5</v>
      </c>
      <c r="AM240" s="348">
        <v>5</v>
      </c>
      <c r="AN240" s="298">
        <v>5</v>
      </c>
      <c r="AO240" s="298">
        <f>AN240-AM240</f>
        <v>0</v>
      </c>
      <c r="AP240" s="298">
        <f>IF(AO240&gt;=0,AO240,AO240*-1)</f>
        <v>0</v>
      </c>
      <c r="AQ240" s="416" t="s">
        <v>32</v>
      </c>
      <c r="AR240" s="417"/>
      <c r="AS240" s="417"/>
      <c r="AT240" s="417"/>
      <c r="AU240" s="417"/>
      <c r="AV240" s="302"/>
      <c r="AW240" s="296">
        <v>3</v>
      </c>
      <c r="AX240" s="348">
        <v>9</v>
      </c>
      <c r="AY240" s="298">
        <v>9</v>
      </c>
      <c r="AZ240" s="298">
        <f>AY240-AX240</f>
        <v>0</v>
      </c>
      <c r="BA240" s="323">
        <f>IF(AZ240&gt;=0,AZ240,AZ240*-1)</f>
        <v>0</v>
      </c>
      <c r="BB240" s="351"/>
      <c r="BC240" s="306"/>
      <c r="BD240" s="306"/>
      <c r="BE240" s="306"/>
      <c r="BF240" s="307"/>
      <c r="BG240" s="346"/>
      <c r="BH240" s="357">
        <v>5</v>
      </c>
      <c r="BI240" s="298">
        <v>0</v>
      </c>
      <c r="BJ240" s="298">
        <f>BI240-BH240</f>
        <v>-5</v>
      </c>
      <c r="BK240" s="298">
        <f>IF(BJ240&gt;=0,BJ240,BJ240*-1)</f>
        <v>5</v>
      </c>
    </row>
    <row r="241" spans="1:63" ht="8.1" customHeight="1" thickBot="1" x14ac:dyDescent="0.2">
      <c r="A241" s="184"/>
      <c r="B241" s="184"/>
      <c r="C241" s="184"/>
      <c r="D241" s="184"/>
      <c r="E241" s="184"/>
      <c r="F241" s="184"/>
      <c r="G241" s="184"/>
      <c r="H241" s="184"/>
      <c r="I241" s="184"/>
      <c r="J241" s="184"/>
      <c r="L241" s="186"/>
      <c r="M241" s="186"/>
      <c r="N241" s="186"/>
      <c r="O241" s="186"/>
      <c r="P241" s="186"/>
      <c r="Q241" s="93"/>
      <c r="R241" s="85"/>
      <c r="S241" s="88"/>
      <c r="T241" s="314"/>
      <c r="U241" s="451"/>
      <c r="V241" s="451"/>
      <c r="W241" s="451"/>
      <c r="X241" s="451"/>
      <c r="Y241" s="447"/>
      <c r="Z241" s="297"/>
      <c r="AA241" s="335"/>
      <c r="AB241" s="299"/>
      <c r="AC241" s="299"/>
      <c r="AD241" s="299"/>
      <c r="AF241" s="314"/>
      <c r="AG241" s="451"/>
      <c r="AH241" s="451"/>
      <c r="AI241" s="451"/>
      <c r="AJ241" s="451"/>
      <c r="AK241" s="447"/>
      <c r="AL241" s="297"/>
      <c r="AM241" s="349"/>
      <c r="AN241" s="299"/>
      <c r="AO241" s="299"/>
      <c r="AP241" s="299"/>
      <c r="AQ241" s="410"/>
      <c r="AR241" s="461"/>
      <c r="AS241" s="461"/>
      <c r="AT241" s="461"/>
      <c r="AU241" s="461"/>
      <c r="AV241" s="447"/>
      <c r="AW241" s="297"/>
      <c r="AX241" s="349"/>
      <c r="AY241" s="299"/>
      <c r="AZ241" s="299"/>
      <c r="BA241" s="324"/>
      <c r="BB241" s="351"/>
      <c r="BC241" s="306"/>
      <c r="BD241" s="306"/>
      <c r="BE241" s="306"/>
      <c r="BF241" s="307"/>
      <c r="BG241" s="346"/>
      <c r="BH241" s="358"/>
      <c r="BI241" s="299"/>
      <c r="BJ241" s="299"/>
      <c r="BK241" s="299"/>
    </row>
    <row r="242" spans="1:63" ht="8.1" customHeight="1" x14ac:dyDescent="0.15">
      <c r="A242" s="184"/>
      <c r="B242" s="184"/>
      <c r="C242" s="184"/>
      <c r="D242" s="184"/>
      <c r="E242" s="184"/>
      <c r="F242" s="184"/>
      <c r="G242" s="184"/>
      <c r="H242" s="184"/>
      <c r="I242" s="184"/>
      <c r="J242" s="184"/>
      <c r="L242" s="186"/>
      <c r="M242" s="186"/>
      <c r="N242" s="186"/>
      <c r="O242" s="186"/>
      <c r="P242" s="186"/>
      <c r="Q242" s="93"/>
      <c r="R242" s="74"/>
      <c r="T242" s="139"/>
      <c r="U242" s="139"/>
      <c r="V242" s="139"/>
      <c r="W242" s="139"/>
      <c r="X242" s="139"/>
      <c r="Y242" s="139"/>
      <c r="Z242" s="139"/>
      <c r="AA242" s="139"/>
      <c r="AB242" s="139"/>
      <c r="AC242" s="139"/>
      <c r="AD242" s="139"/>
      <c r="AF242" s="313" t="s">
        <v>33</v>
      </c>
      <c r="AG242" s="300"/>
      <c r="AH242" s="300"/>
      <c r="AI242" s="300"/>
      <c r="AJ242" s="300"/>
      <c r="AK242" s="302"/>
      <c r="AL242" s="296">
        <v>4</v>
      </c>
      <c r="AM242" s="348">
        <v>8</v>
      </c>
      <c r="AN242" s="298">
        <v>7</v>
      </c>
      <c r="AO242" s="298">
        <f>AN242-AM242</f>
        <v>-1</v>
      </c>
      <c r="AP242" s="298">
        <f>IF(AO242&gt;=0,AO242,AO242*-1)</f>
        <v>1</v>
      </c>
      <c r="AQ242" s="313" t="s">
        <v>34</v>
      </c>
      <c r="AR242" s="300"/>
      <c r="AS242" s="300"/>
      <c r="AT242" s="300"/>
      <c r="AU242" s="300"/>
      <c r="AV242" s="302"/>
      <c r="AW242" s="296">
        <v>3</v>
      </c>
      <c r="AX242" s="348">
        <v>9</v>
      </c>
      <c r="AY242" s="298">
        <v>9</v>
      </c>
      <c r="AZ242" s="298">
        <f>AY242-AX242</f>
        <v>0</v>
      </c>
      <c r="BA242" s="323">
        <f>IF(AZ242&gt;=0,AZ242,AZ242*-1)</f>
        <v>0</v>
      </c>
      <c r="BB242" s="352" t="s">
        <v>35</v>
      </c>
      <c r="BC242" s="353"/>
      <c r="BD242" s="353"/>
      <c r="BE242" s="353"/>
      <c r="BF242" s="459"/>
      <c r="BG242" s="296">
        <v>5</v>
      </c>
      <c r="BH242" s="357">
        <v>11</v>
      </c>
      <c r="BI242" s="298">
        <v>11</v>
      </c>
      <c r="BJ242" s="298">
        <f>BI242-BH242</f>
        <v>0</v>
      </c>
      <c r="BK242" s="298">
        <f>IF(BJ242&gt;=0,BJ242,BJ242*-1)</f>
        <v>0</v>
      </c>
    </row>
    <row r="243" spans="1:63" ht="8.1" customHeight="1" thickBot="1" x14ac:dyDescent="0.2">
      <c r="A243" s="89"/>
      <c r="B243" s="89"/>
      <c r="C243" s="89"/>
      <c r="D243" s="89"/>
      <c r="E243" s="89"/>
      <c r="F243" s="89"/>
      <c r="G243" s="89"/>
      <c r="H243" s="89"/>
      <c r="I243" s="89"/>
      <c r="J243" s="89"/>
      <c r="L243" s="185"/>
      <c r="M243" s="185"/>
      <c r="N243" s="185"/>
      <c r="O243" s="185"/>
      <c r="P243" s="185"/>
      <c r="Q243" s="93"/>
      <c r="R243" s="74"/>
      <c r="T243" s="139"/>
      <c r="U243" s="139"/>
      <c r="V243" s="139"/>
      <c r="W243" s="139"/>
      <c r="X243" s="139"/>
      <c r="Y243" s="139"/>
      <c r="Z243" s="139"/>
      <c r="AA243" s="139"/>
      <c r="AB243" s="139"/>
      <c r="AC243" s="139"/>
      <c r="AD243" s="139"/>
      <c r="AF243" s="314"/>
      <c r="AG243" s="451"/>
      <c r="AH243" s="451"/>
      <c r="AI243" s="451"/>
      <c r="AJ243" s="451"/>
      <c r="AK243" s="447"/>
      <c r="AL243" s="297"/>
      <c r="AM243" s="349"/>
      <c r="AN243" s="299"/>
      <c r="AO243" s="299"/>
      <c r="AP243" s="299"/>
      <c r="AQ243" s="314"/>
      <c r="AR243" s="451"/>
      <c r="AS243" s="451"/>
      <c r="AT243" s="451"/>
      <c r="AU243" s="451"/>
      <c r="AV243" s="447"/>
      <c r="AW243" s="297"/>
      <c r="AX243" s="349"/>
      <c r="AY243" s="299"/>
      <c r="AZ243" s="299"/>
      <c r="BA243" s="324"/>
      <c r="BB243" s="354"/>
      <c r="BC243" s="355"/>
      <c r="BD243" s="355"/>
      <c r="BE243" s="355"/>
      <c r="BF243" s="460"/>
      <c r="BG243" s="297"/>
      <c r="BH243" s="358"/>
      <c r="BI243" s="299"/>
      <c r="BJ243" s="299"/>
      <c r="BK243" s="299"/>
    </row>
    <row r="244" spans="1:63" ht="8.1" customHeight="1" x14ac:dyDescent="0.15">
      <c r="A244" s="89"/>
      <c r="B244" s="89"/>
      <c r="C244" s="89"/>
      <c r="D244" s="89"/>
      <c r="E244" s="89"/>
      <c r="L244" s="185"/>
      <c r="M244" s="185"/>
      <c r="N244" s="185"/>
      <c r="O244" s="185"/>
      <c r="P244" s="185"/>
      <c r="Q244" s="93"/>
      <c r="R244" s="74"/>
      <c r="AF244" s="313" t="s">
        <v>36</v>
      </c>
      <c r="AG244" s="300"/>
      <c r="AH244" s="300"/>
      <c r="AI244" s="300"/>
      <c r="AJ244" s="300"/>
      <c r="AK244" s="302"/>
      <c r="AL244" s="296">
        <v>3</v>
      </c>
      <c r="AM244" s="348">
        <v>11</v>
      </c>
      <c r="AN244" s="298">
        <v>11</v>
      </c>
      <c r="AO244" s="298">
        <f>AN244-AM244</f>
        <v>0</v>
      </c>
      <c r="AP244" s="298">
        <f>IF(AO244&gt;=0,AO244,AO244*-1)</f>
        <v>0</v>
      </c>
      <c r="AQ244" s="313" t="s">
        <v>37</v>
      </c>
      <c r="AR244" s="300"/>
      <c r="AS244" s="300"/>
      <c r="AT244" s="300"/>
      <c r="AU244" s="300"/>
      <c r="AV244" s="302"/>
      <c r="AW244" s="296">
        <v>3</v>
      </c>
      <c r="AX244" s="348">
        <v>8</v>
      </c>
      <c r="AY244" s="298">
        <v>8</v>
      </c>
      <c r="AZ244" s="298">
        <f>AY244-AX244</f>
        <v>0</v>
      </c>
      <c r="BA244" s="298">
        <f>IF(AZ244&gt;=0,AZ244,AZ244*-1)</f>
        <v>0</v>
      </c>
      <c r="BB244" s="462" t="s">
        <v>242</v>
      </c>
      <c r="BC244" s="462"/>
      <c r="BD244" s="462"/>
      <c r="BE244" s="462"/>
      <c r="BF244" s="307"/>
      <c r="BG244" s="464">
        <v>4</v>
      </c>
      <c r="BH244" s="348">
        <v>10</v>
      </c>
      <c r="BI244" s="298">
        <v>9</v>
      </c>
      <c r="BJ244" s="298">
        <f>BI244-BH244</f>
        <v>-1</v>
      </c>
      <c r="BK244" s="298">
        <f>IF(BJ244&gt;=0,BJ244,BJ244*-1)</f>
        <v>1</v>
      </c>
    </row>
    <row r="245" spans="1:63" ht="8.1" customHeight="1" thickBot="1" x14ac:dyDescent="0.2">
      <c r="A245" s="89"/>
      <c r="B245" s="89"/>
      <c r="C245" s="89"/>
      <c r="D245" s="89"/>
      <c r="E245" s="89"/>
      <c r="L245" s="185"/>
      <c r="M245" s="185"/>
      <c r="N245" s="185"/>
      <c r="O245" s="185"/>
      <c r="P245" s="185"/>
      <c r="Q245" s="93"/>
      <c r="R245" s="74"/>
      <c r="AF245" s="314"/>
      <c r="AG245" s="451"/>
      <c r="AH245" s="451"/>
      <c r="AI245" s="451"/>
      <c r="AJ245" s="451"/>
      <c r="AK245" s="447"/>
      <c r="AL245" s="297"/>
      <c r="AM245" s="349"/>
      <c r="AN245" s="299"/>
      <c r="AO245" s="299"/>
      <c r="AP245" s="299"/>
      <c r="AQ245" s="314"/>
      <c r="AR245" s="451"/>
      <c r="AS245" s="451"/>
      <c r="AT245" s="451"/>
      <c r="AU245" s="451"/>
      <c r="AV245" s="447"/>
      <c r="AW245" s="297"/>
      <c r="AX245" s="349"/>
      <c r="AY245" s="299"/>
      <c r="AZ245" s="299"/>
      <c r="BA245" s="299"/>
      <c r="BB245" s="463"/>
      <c r="BC245" s="463"/>
      <c r="BD245" s="463"/>
      <c r="BE245" s="463"/>
      <c r="BF245" s="447"/>
      <c r="BG245" s="297"/>
      <c r="BH245" s="349"/>
      <c r="BI245" s="299"/>
      <c r="BJ245" s="299"/>
      <c r="BK245" s="299"/>
    </row>
    <row r="246" spans="1:63" ht="8.1" customHeight="1" thickBot="1" x14ac:dyDescent="0.2">
      <c r="A246" s="89"/>
      <c r="B246" s="89"/>
      <c r="C246" s="89"/>
      <c r="D246" s="89"/>
      <c r="E246" s="89"/>
      <c r="L246" s="185"/>
      <c r="M246" s="185"/>
      <c r="N246" s="185"/>
      <c r="O246" s="185"/>
      <c r="P246" s="185"/>
      <c r="Q246" s="93"/>
      <c r="R246" s="74"/>
    </row>
    <row r="247" spans="1:63" ht="8.1" customHeight="1" x14ac:dyDescent="0.15">
      <c r="A247" s="89"/>
      <c r="B247" s="89"/>
      <c r="C247" s="89"/>
      <c r="D247" s="89"/>
      <c r="E247" s="89"/>
      <c r="L247" s="185"/>
      <c r="M247" s="185"/>
      <c r="N247" s="185"/>
      <c r="O247" s="185"/>
      <c r="P247" s="185"/>
      <c r="Q247" s="93"/>
      <c r="R247" s="90"/>
      <c r="S247" s="84"/>
      <c r="T247" s="313" t="s">
        <v>217</v>
      </c>
      <c r="U247" s="300"/>
      <c r="V247" s="300"/>
      <c r="W247" s="300"/>
      <c r="X247" s="300"/>
      <c r="Y247" s="302"/>
      <c r="Z247" s="296">
        <f>AL247+AW247+BG247+AL249+AW249+BG249+AL251+AW251+BG251</f>
        <v>7</v>
      </c>
      <c r="AA247" s="334">
        <f>AM247+AX247+BH247+AM249+AX249+BH249+AM251+AX251+BH251</f>
        <v>118</v>
      </c>
      <c r="AB247" s="298">
        <f>AN247+AY247+BI247+AN249+AY249+BI249+AN251+AY251+BI251</f>
        <v>118</v>
      </c>
      <c r="AC247" s="298">
        <f>AB247-AA247</f>
        <v>0</v>
      </c>
      <c r="AD247" s="298">
        <f>IF(AC247&gt;=0,AC247,AC247*-1)</f>
        <v>0</v>
      </c>
      <c r="AE247" s="84"/>
      <c r="AF247" s="313" t="s">
        <v>38</v>
      </c>
      <c r="AG247" s="300"/>
      <c r="AH247" s="300"/>
      <c r="AI247" s="300"/>
      <c r="AJ247" s="300"/>
      <c r="AK247" s="302"/>
      <c r="AL247" s="296">
        <v>1</v>
      </c>
      <c r="AM247" s="348">
        <v>12</v>
      </c>
      <c r="AN247" s="298">
        <v>12</v>
      </c>
      <c r="AO247" s="298">
        <f>AN247-AM247</f>
        <v>0</v>
      </c>
      <c r="AP247" s="298">
        <f>IF(AO247&gt;=0,AO247,AO247*-1)</f>
        <v>0</v>
      </c>
      <c r="AQ247" s="416" t="s">
        <v>39</v>
      </c>
      <c r="AR247" s="417"/>
      <c r="AS247" s="417"/>
      <c r="AT247" s="417"/>
      <c r="AU247" s="417"/>
      <c r="AV247" s="302"/>
      <c r="AW247" s="296">
        <v>1</v>
      </c>
      <c r="AX247" s="348">
        <v>12</v>
      </c>
      <c r="AY247" s="298">
        <v>12</v>
      </c>
      <c r="AZ247" s="298">
        <f>AY247-AX247</f>
        <v>0</v>
      </c>
      <c r="BA247" s="298">
        <f>IF(AZ247&gt;=0,AZ247,AZ247*-1)</f>
        <v>0</v>
      </c>
      <c r="BB247" s="300" t="s">
        <v>40</v>
      </c>
      <c r="BC247" s="300"/>
      <c r="BD247" s="300"/>
      <c r="BE247" s="300"/>
      <c r="BF247" s="302"/>
      <c r="BG247" s="296">
        <v>1</v>
      </c>
      <c r="BH247" s="348">
        <v>12</v>
      </c>
      <c r="BI247" s="298">
        <v>12</v>
      </c>
      <c r="BJ247" s="298">
        <f>BI247-BH247</f>
        <v>0</v>
      </c>
      <c r="BK247" s="298">
        <f>IF(BJ247&gt;=0,BJ247,BJ247*-1)</f>
        <v>0</v>
      </c>
    </row>
    <row r="248" spans="1:63" ht="8.1" customHeight="1" thickBot="1" x14ac:dyDescent="0.2">
      <c r="A248" s="89"/>
      <c r="B248" s="89"/>
      <c r="C248" s="89"/>
      <c r="D248" s="89"/>
      <c r="E248" s="89"/>
      <c r="L248" s="185"/>
      <c r="M248" s="185"/>
      <c r="N248" s="185"/>
      <c r="O248" s="185"/>
      <c r="P248" s="185"/>
      <c r="Q248" s="93"/>
      <c r="R248" s="85"/>
      <c r="S248" s="88"/>
      <c r="T248" s="314"/>
      <c r="U248" s="451"/>
      <c r="V248" s="451"/>
      <c r="W248" s="451"/>
      <c r="X248" s="451"/>
      <c r="Y248" s="447"/>
      <c r="Z248" s="297"/>
      <c r="AA248" s="335"/>
      <c r="AB248" s="299"/>
      <c r="AC248" s="299"/>
      <c r="AD248" s="299"/>
      <c r="AF248" s="314"/>
      <c r="AG248" s="451"/>
      <c r="AH248" s="451"/>
      <c r="AI248" s="451"/>
      <c r="AJ248" s="451"/>
      <c r="AK248" s="447"/>
      <c r="AL248" s="297"/>
      <c r="AM248" s="349"/>
      <c r="AN248" s="299"/>
      <c r="AO248" s="299"/>
      <c r="AP248" s="299"/>
      <c r="AQ248" s="410"/>
      <c r="AR248" s="461"/>
      <c r="AS248" s="461"/>
      <c r="AT248" s="461"/>
      <c r="AU248" s="461"/>
      <c r="AV248" s="447"/>
      <c r="AW248" s="297"/>
      <c r="AX248" s="349"/>
      <c r="AY248" s="299"/>
      <c r="AZ248" s="299"/>
      <c r="BA248" s="299"/>
      <c r="BB248" s="451"/>
      <c r="BC248" s="451"/>
      <c r="BD248" s="451"/>
      <c r="BE248" s="451"/>
      <c r="BF248" s="447"/>
      <c r="BG248" s="297"/>
      <c r="BH248" s="349"/>
      <c r="BI248" s="299"/>
      <c r="BJ248" s="299"/>
      <c r="BK248" s="299"/>
    </row>
    <row r="249" spans="1:63" ht="8.1" customHeight="1" x14ac:dyDescent="0.15">
      <c r="L249" s="185"/>
      <c r="M249" s="185"/>
      <c r="N249" s="185"/>
      <c r="O249" s="185"/>
      <c r="P249" s="185"/>
      <c r="Q249" s="93"/>
      <c r="R249" s="74"/>
      <c r="T249" s="186"/>
      <c r="U249" s="186"/>
      <c r="V249" s="186"/>
      <c r="W249" s="186"/>
      <c r="X249" s="186"/>
      <c r="Y249" s="186"/>
      <c r="Z249" s="186"/>
      <c r="AA249" s="186"/>
      <c r="AB249" s="186"/>
      <c r="AC249" s="186"/>
      <c r="AD249" s="186"/>
      <c r="AE249" s="186"/>
      <c r="AF249" s="313" t="s">
        <v>41</v>
      </c>
      <c r="AG249" s="300"/>
      <c r="AH249" s="300"/>
      <c r="AI249" s="300"/>
      <c r="AJ249" s="300"/>
      <c r="AK249" s="302"/>
      <c r="AL249" s="296">
        <v>1</v>
      </c>
      <c r="AM249" s="348">
        <v>13</v>
      </c>
      <c r="AN249" s="298">
        <v>13</v>
      </c>
      <c r="AO249" s="298">
        <f>AN249-AM249</f>
        <v>0</v>
      </c>
      <c r="AP249" s="298">
        <f>IF(AO249&gt;=0,AO249,AO249*-1)</f>
        <v>0</v>
      </c>
      <c r="AQ249" s="313" t="s">
        <v>42</v>
      </c>
      <c r="AR249" s="300"/>
      <c r="AS249" s="300"/>
      <c r="AT249" s="300"/>
      <c r="AU249" s="300"/>
      <c r="AV249" s="302"/>
      <c r="AW249" s="296">
        <v>1</v>
      </c>
      <c r="AX249" s="348">
        <v>12</v>
      </c>
      <c r="AY249" s="298">
        <v>12</v>
      </c>
      <c r="AZ249" s="298">
        <f>AY249-AX249</f>
        <v>0</v>
      </c>
      <c r="BA249" s="298">
        <f>IF(AZ249&gt;=0,AZ249,AZ249*-1)</f>
        <v>0</v>
      </c>
      <c r="BB249" s="310" t="s">
        <v>43</v>
      </c>
      <c r="BC249" s="310"/>
      <c r="BD249" s="310"/>
      <c r="BE249" s="310"/>
      <c r="BF249" s="302"/>
      <c r="BG249" s="296">
        <v>1</v>
      </c>
      <c r="BH249" s="348">
        <v>12</v>
      </c>
      <c r="BI249" s="298">
        <v>12</v>
      </c>
      <c r="BJ249" s="298">
        <f>BI249-BH249</f>
        <v>0</v>
      </c>
      <c r="BK249" s="298">
        <f>IF(BJ249&gt;=0,BJ249,BJ249*-1)</f>
        <v>0</v>
      </c>
    </row>
    <row r="250" spans="1:63" ht="8.1" customHeight="1" thickBot="1" x14ac:dyDescent="0.2">
      <c r="G250" s="186"/>
      <c r="H250" s="186"/>
      <c r="I250" s="186"/>
      <c r="J250" s="186"/>
      <c r="K250" s="186"/>
      <c r="L250" s="186"/>
      <c r="M250" s="186"/>
      <c r="N250" s="186"/>
      <c r="O250" s="186"/>
      <c r="P250" s="186"/>
      <c r="Q250" s="93"/>
      <c r="R250" s="74"/>
      <c r="T250" s="186"/>
      <c r="U250" s="186"/>
      <c r="V250" s="186"/>
      <c r="W250" s="186"/>
      <c r="X250" s="186"/>
      <c r="Y250" s="186"/>
      <c r="Z250" s="186"/>
      <c r="AA250" s="186"/>
      <c r="AB250" s="186"/>
      <c r="AC250" s="186"/>
      <c r="AD250" s="186"/>
      <c r="AE250" s="186"/>
      <c r="AF250" s="314"/>
      <c r="AG250" s="451"/>
      <c r="AH250" s="451"/>
      <c r="AI250" s="451"/>
      <c r="AJ250" s="451"/>
      <c r="AK250" s="447"/>
      <c r="AL250" s="297"/>
      <c r="AM250" s="349"/>
      <c r="AN250" s="299"/>
      <c r="AO250" s="299"/>
      <c r="AP250" s="299"/>
      <c r="AQ250" s="314"/>
      <c r="AR250" s="451"/>
      <c r="AS250" s="451"/>
      <c r="AT250" s="451"/>
      <c r="AU250" s="451"/>
      <c r="AV250" s="447"/>
      <c r="AW250" s="297"/>
      <c r="AX250" s="349"/>
      <c r="AY250" s="299"/>
      <c r="AZ250" s="299"/>
      <c r="BA250" s="299"/>
      <c r="BB250" s="458"/>
      <c r="BC250" s="458"/>
      <c r="BD250" s="458"/>
      <c r="BE250" s="458"/>
      <c r="BF250" s="447"/>
      <c r="BG250" s="297"/>
      <c r="BH250" s="349"/>
      <c r="BI250" s="299"/>
      <c r="BJ250" s="299"/>
      <c r="BK250" s="299"/>
    </row>
    <row r="251" spans="1:63" ht="8.1" customHeight="1" x14ac:dyDescent="0.15">
      <c r="A251" s="89"/>
      <c r="B251" s="89"/>
      <c r="C251" s="89"/>
      <c r="D251" s="89"/>
      <c r="E251" s="89"/>
      <c r="F251" s="89"/>
      <c r="G251" s="89"/>
      <c r="H251" s="89"/>
      <c r="I251" s="89"/>
      <c r="J251" s="89"/>
      <c r="L251" s="186"/>
      <c r="M251" s="186"/>
      <c r="N251" s="186"/>
      <c r="O251" s="186"/>
      <c r="P251" s="186"/>
      <c r="Q251" s="93"/>
      <c r="R251" s="74"/>
      <c r="T251" s="89"/>
      <c r="U251" s="89"/>
      <c r="W251" s="89"/>
      <c r="X251" s="89"/>
      <c r="Y251" s="89"/>
      <c r="Z251" s="89"/>
      <c r="AA251" s="89"/>
      <c r="AB251" s="89"/>
      <c r="AC251" s="89"/>
      <c r="AD251" s="89"/>
      <c r="AF251" s="313" t="s">
        <v>44</v>
      </c>
      <c r="AG251" s="300"/>
      <c r="AH251" s="300"/>
      <c r="AI251" s="300"/>
      <c r="AJ251" s="300"/>
      <c r="AK251" s="302"/>
      <c r="AL251" s="296">
        <v>1</v>
      </c>
      <c r="AM251" s="348">
        <v>18</v>
      </c>
      <c r="AN251" s="298">
        <v>18</v>
      </c>
      <c r="AO251" s="298">
        <f>AN251-AM251</f>
        <v>0</v>
      </c>
      <c r="AP251" s="298">
        <f>IF(AO251&gt;=0,AO251,AO251*-1)</f>
        <v>0</v>
      </c>
      <c r="AQ251" s="313" t="s">
        <v>45</v>
      </c>
      <c r="AR251" s="300"/>
      <c r="AS251" s="300"/>
      <c r="AT251" s="300"/>
      <c r="AU251" s="300"/>
      <c r="AV251" s="302"/>
      <c r="AW251" s="296">
        <v>0</v>
      </c>
      <c r="AX251" s="348">
        <v>14</v>
      </c>
      <c r="AY251" s="298">
        <v>14</v>
      </c>
      <c r="AZ251" s="298">
        <f>AY251-AX251</f>
        <v>0</v>
      </c>
      <c r="BA251" s="298">
        <f>IF(AZ251&gt;=0,AZ251,AZ251*-1)</f>
        <v>0</v>
      </c>
      <c r="BB251" s="342" t="s">
        <v>243</v>
      </c>
      <c r="BC251" s="342"/>
      <c r="BD251" s="342"/>
      <c r="BE251" s="342"/>
      <c r="BF251" s="302"/>
      <c r="BG251" s="296">
        <v>0</v>
      </c>
      <c r="BH251" s="348">
        <v>13</v>
      </c>
      <c r="BI251" s="298">
        <v>13</v>
      </c>
      <c r="BJ251" s="298">
        <f>BI251-BH251</f>
        <v>0</v>
      </c>
      <c r="BK251" s="298">
        <f>IF(BJ251&gt;=0,BJ251,BJ251*-1)</f>
        <v>0</v>
      </c>
    </row>
    <row r="252" spans="1:63" ht="8.1" customHeight="1" thickBot="1" x14ac:dyDescent="0.2">
      <c r="A252" s="89"/>
      <c r="B252" s="89"/>
      <c r="C252" s="89"/>
      <c r="D252" s="89"/>
      <c r="E252" s="89"/>
      <c r="F252" s="89"/>
      <c r="G252" s="89"/>
      <c r="H252" s="89"/>
      <c r="I252" s="89"/>
      <c r="J252" s="89"/>
      <c r="L252" s="185"/>
      <c r="M252" s="185"/>
      <c r="N252" s="185"/>
      <c r="O252" s="185"/>
      <c r="P252" s="185"/>
      <c r="Q252" s="93"/>
      <c r="R252" s="74"/>
      <c r="T252" s="89"/>
      <c r="U252" s="89"/>
      <c r="W252" s="89"/>
      <c r="X252" s="89"/>
      <c r="Y252" s="89"/>
      <c r="Z252" s="89"/>
      <c r="AA252" s="89"/>
      <c r="AB252" s="89"/>
      <c r="AC252" s="89"/>
      <c r="AD252" s="89"/>
      <c r="AF252" s="314"/>
      <c r="AG252" s="451"/>
      <c r="AH252" s="451"/>
      <c r="AI252" s="451"/>
      <c r="AJ252" s="451"/>
      <c r="AK252" s="447"/>
      <c r="AL252" s="297"/>
      <c r="AM252" s="349"/>
      <c r="AN252" s="299"/>
      <c r="AO252" s="299"/>
      <c r="AP252" s="299"/>
      <c r="AQ252" s="314"/>
      <c r="AR252" s="451"/>
      <c r="AS252" s="451"/>
      <c r="AT252" s="451"/>
      <c r="AU252" s="451"/>
      <c r="AV252" s="447"/>
      <c r="AW252" s="297"/>
      <c r="AX252" s="349"/>
      <c r="AY252" s="299"/>
      <c r="AZ252" s="299"/>
      <c r="BA252" s="299"/>
      <c r="BB252" s="465"/>
      <c r="BC252" s="465"/>
      <c r="BD252" s="465"/>
      <c r="BE252" s="465"/>
      <c r="BF252" s="447"/>
      <c r="BG252" s="297"/>
      <c r="BH252" s="349"/>
      <c r="BI252" s="299"/>
      <c r="BJ252" s="299"/>
      <c r="BK252" s="299"/>
    </row>
    <row r="253" spans="1:63" ht="8.1" customHeight="1" thickBot="1" x14ac:dyDescent="0.2">
      <c r="A253" s="89"/>
      <c r="B253" s="89"/>
      <c r="C253" s="89"/>
      <c r="D253" s="89"/>
      <c r="E253" s="89"/>
      <c r="F253" s="89"/>
      <c r="G253" s="89"/>
      <c r="H253" s="89"/>
      <c r="I253" s="89"/>
      <c r="J253" s="89"/>
      <c r="L253" s="185"/>
      <c r="M253" s="185"/>
      <c r="N253" s="185"/>
      <c r="O253" s="185"/>
      <c r="P253" s="185"/>
      <c r="Q253" s="93"/>
      <c r="R253" s="74"/>
    </row>
    <row r="254" spans="1:63" ht="8.1" customHeight="1" x14ac:dyDescent="0.15">
      <c r="A254" s="89"/>
      <c r="B254" s="89"/>
      <c r="C254" s="89"/>
      <c r="D254" s="89"/>
      <c r="E254" s="89"/>
      <c r="F254" s="89"/>
      <c r="G254" s="89"/>
      <c r="H254" s="89"/>
      <c r="I254" s="89"/>
      <c r="J254" s="89"/>
      <c r="Q254" s="93"/>
      <c r="R254" s="90"/>
      <c r="S254" s="84"/>
      <c r="T254" s="313" t="s">
        <v>218</v>
      </c>
      <c r="U254" s="300"/>
      <c r="V254" s="300"/>
      <c r="W254" s="300"/>
      <c r="X254" s="300"/>
      <c r="Y254" s="302"/>
      <c r="Z254" s="296">
        <f>AL254+AW254+BG254+AL256</f>
        <v>0</v>
      </c>
      <c r="AA254" s="334">
        <f>AM254+AX254+BH254+AM256</f>
        <v>46</v>
      </c>
      <c r="AB254" s="298">
        <f>AN254+AY254+BI254+AN256</f>
        <v>46</v>
      </c>
      <c r="AC254" s="298">
        <f>AB254-AA254</f>
        <v>0</v>
      </c>
      <c r="AD254" s="298">
        <f>IF(AC254&gt;=0,AC254,AC254*-1)</f>
        <v>0</v>
      </c>
      <c r="AE254" s="84"/>
      <c r="AF254" s="313" t="s">
        <v>46</v>
      </c>
      <c r="AG254" s="300"/>
      <c r="AH254" s="300"/>
      <c r="AI254" s="300"/>
      <c r="AJ254" s="300"/>
      <c r="AK254" s="302"/>
      <c r="AL254" s="296">
        <v>0</v>
      </c>
      <c r="AM254" s="348">
        <v>11</v>
      </c>
      <c r="AN254" s="298">
        <v>11</v>
      </c>
      <c r="AO254" s="298">
        <f>AN254-AM254</f>
        <v>0</v>
      </c>
      <c r="AP254" s="298">
        <f>IF(AO254&gt;=0,AO254,AO254*-1)</f>
        <v>0</v>
      </c>
      <c r="AQ254" s="313" t="s">
        <v>47</v>
      </c>
      <c r="AR254" s="300"/>
      <c r="AS254" s="300"/>
      <c r="AT254" s="300"/>
      <c r="AU254" s="300"/>
      <c r="AV254" s="302"/>
      <c r="AW254" s="296">
        <v>0</v>
      </c>
      <c r="AX254" s="348">
        <v>12</v>
      </c>
      <c r="AY254" s="298">
        <v>12</v>
      </c>
      <c r="AZ254" s="298">
        <f>AY254-AX254</f>
        <v>0</v>
      </c>
      <c r="BA254" s="298">
        <f>IF(AZ254&gt;=0,AZ254,AZ254*-1)</f>
        <v>0</v>
      </c>
      <c r="BB254" s="300" t="s">
        <v>48</v>
      </c>
      <c r="BC254" s="300"/>
      <c r="BD254" s="300"/>
      <c r="BE254" s="300"/>
      <c r="BF254" s="302"/>
      <c r="BG254" s="296">
        <v>0</v>
      </c>
      <c r="BH254" s="348">
        <v>12</v>
      </c>
      <c r="BI254" s="298">
        <v>12</v>
      </c>
      <c r="BJ254" s="298">
        <f>BI254-BH254</f>
        <v>0</v>
      </c>
      <c r="BK254" s="298">
        <f>IF(BJ254&gt;=0,BJ254,BJ254*-1)</f>
        <v>0</v>
      </c>
    </row>
    <row r="255" spans="1:63" ht="8.1" customHeight="1" thickBot="1" x14ac:dyDescent="0.2">
      <c r="A255" s="89"/>
      <c r="B255" s="89"/>
      <c r="C255" s="89"/>
      <c r="D255" s="89"/>
      <c r="E255" s="89"/>
      <c r="F255" s="89"/>
      <c r="G255" s="89"/>
      <c r="H255" s="89"/>
      <c r="I255" s="89"/>
      <c r="J255" s="89"/>
      <c r="Q255" s="93"/>
      <c r="R255" s="85"/>
      <c r="S255" s="88"/>
      <c r="T255" s="314"/>
      <c r="U255" s="451"/>
      <c r="V255" s="451"/>
      <c r="W255" s="451"/>
      <c r="X255" s="451"/>
      <c r="Y255" s="447"/>
      <c r="Z255" s="297"/>
      <c r="AA255" s="335"/>
      <c r="AB255" s="299"/>
      <c r="AC255" s="299"/>
      <c r="AD255" s="299"/>
      <c r="AF255" s="314"/>
      <c r="AG255" s="451"/>
      <c r="AH255" s="451"/>
      <c r="AI255" s="451"/>
      <c r="AJ255" s="451"/>
      <c r="AK255" s="447"/>
      <c r="AL255" s="297"/>
      <c r="AM255" s="349"/>
      <c r="AN255" s="299"/>
      <c r="AO255" s="299"/>
      <c r="AP255" s="299"/>
      <c r="AQ255" s="314"/>
      <c r="AR255" s="451"/>
      <c r="AS255" s="451"/>
      <c r="AT255" s="451"/>
      <c r="AU255" s="451"/>
      <c r="AV255" s="447"/>
      <c r="AW255" s="297"/>
      <c r="AX255" s="349"/>
      <c r="AY255" s="299"/>
      <c r="AZ255" s="299"/>
      <c r="BA255" s="299"/>
      <c r="BB255" s="451"/>
      <c r="BC255" s="451"/>
      <c r="BD255" s="451"/>
      <c r="BE255" s="451"/>
      <c r="BF255" s="447"/>
      <c r="BG255" s="297"/>
      <c r="BH255" s="349"/>
      <c r="BI255" s="299"/>
      <c r="BJ255" s="299"/>
      <c r="BK255" s="299"/>
    </row>
    <row r="256" spans="1:63" ht="8.1" customHeight="1" x14ac:dyDescent="0.15">
      <c r="A256" s="89"/>
      <c r="B256" s="89"/>
      <c r="C256" s="89"/>
      <c r="D256" s="89"/>
      <c r="E256" s="89"/>
      <c r="F256" s="89"/>
      <c r="G256" s="89"/>
      <c r="H256" s="89"/>
      <c r="I256" s="89"/>
      <c r="J256" s="89"/>
      <c r="Q256" s="93"/>
      <c r="R256" s="74"/>
      <c r="T256" s="139"/>
      <c r="U256" s="139"/>
      <c r="V256" s="139"/>
      <c r="W256" s="139"/>
      <c r="X256" s="139"/>
      <c r="Y256" s="139"/>
      <c r="Z256" s="139"/>
      <c r="AA256" s="139"/>
      <c r="AB256" s="139"/>
      <c r="AC256" s="139"/>
      <c r="AD256" s="139"/>
      <c r="AF256" s="313" t="s">
        <v>49</v>
      </c>
      <c r="AG256" s="300"/>
      <c r="AH256" s="300"/>
      <c r="AI256" s="300"/>
      <c r="AJ256" s="300"/>
      <c r="AK256" s="302"/>
      <c r="AL256" s="296">
        <v>0</v>
      </c>
      <c r="AM256" s="348">
        <v>11</v>
      </c>
      <c r="AN256" s="298">
        <v>11</v>
      </c>
      <c r="AO256" s="298">
        <f>AN256-AM256</f>
        <v>0</v>
      </c>
      <c r="AP256" s="298">
        <f>IF(AO256&gt;=0,AO256,AO256*-1)</f>
        <v>0</v>
      </c>
      <c r="AV256" s="139"/>
      <c r="AW256" s="139"/>
      <c r="AX256" s="139"/>
      <c r="AY256" s="139"/>
      <c r="AZ256" s="139"/>
      <c r="BA256" s="139"/>
      <c r="BF256" s="139"/>
      <c r="BG256" s="139"/>
      <c r="BH256" s="139"/>
      <c r="BI256" s="139"/>
      <c r="BJ256" s="139"/>
      <c r="BK256" s="139"/>
    </row>
    <row r="257" spans="1:64" ht="8.1" customHeight="1" thickBot="1" x14ac:dyDescent="0.2">
      <c r="A257" s="89"/>
      <c r="B257" s="89"/>
      <c r="C257" s="89"/>
      <c r="D257" s="89"/>
      <c r="E257" s="89"/>
      <c r="F257" s="89"/>
      <c r="G257" s="89"/>
      <c r="H257" s="89"/>
      <c r="I257" s="89"/>
      <c r="J257" s="89"/>
      <c r="Q257" s="93"/>
      <c r="R257" s="74"/>
      <c r="T257" s="139"/>
      <c r="U257" s="139"/>
      <c r="V257" s="139"/>
      <c r="W257" s="139"/>
      <c r="X257" s="139"/>
      <c r="Y257" s="139"/>
      <c r="Z257" s="139"/>
      <c r="AA257" s="139"/>
      <c r="AB257" s="139"/>
      <c r="AC257" s="139"/>
      <c r="AD257" s="139"/>
      <c r="AF257" s="314"/>
      <c r="AG257" s="451"/>
      <c r="AH257" s="451"/>
      <c r="AI257" s="451"/>
      <c r="AJ257" s="451"/>
      <c r="AK257" s="447"/>
      <c r="AL257" s="297"/>
      <c r="AM257" s="349"/>
      <c r="AN257" s="299"/>
      <c r="AO257" s="299"/>
      <c r="AP257" s="299"/>
      <c r="AR257" s="156"/>
      <c r="AS257" s="156"/>
      <c r="AT257" s="156"/>
      <c r="AU257" s="156"/>
      <c r="AV257" s="139"/>
      <c r="AW257" s="139"/>
      <c r="AX257" s="139"/>
      <c r="AY257" s="139"/>
      <c r="AZ257" s="139"/>
      <c r="BA257" s="139"/>
      <c r="BF257" s="139"/>
      <c r="BG257" s="139"/>
      <c r="BH257" s="139"/>
      <c r="BI257" s="139"/>
      <c r="BJ257" s="139"/>
      <c r="BK257" s="139"/>
    </row>
    <row r="258" spans="1:64" ht="8.1" customHeight="1" thickBot="1" x14ac:dyDescent="0.2">
      <c r="A258" s="89"/>
      <c r="B258" s="89"/>
      <c r="C258" s="89"/>
      <c r="D258" s="89"/>
      <c r="E258" s="89"/>
      <c r="F258" s="89"/>
      <c r="G258" s="89"/>
      <c r="H258" s="89"/>
      <c r="I258" s="89"/>
      <c r="J258" s="89"/>
      <c r="Q258" s="93"/>
      <c r="R258" s="74"/>
      <c r="AR258" s="156"/>
      <c r="AS258" s="156"/>
      <c r="AT258" s="156"/>
      <c r="AU258" s="156"/>
    </row>
    <row r="259" spans="1:64" ht="8.1" customHeight="1" x14ac:dyDescent="0.15">
      <c r="A259" s="184"/>
      <c r="B259" s="184"/>
      <c r="C259" s="184"/>
      <c r="D259" s="184"/>
      <c r="E259" s="184"/>
      <c r="F259" s="184"/>
      <c r="G259" s="184"/>
      <c r="H259" s="184"/>
      <c r="I259" s="184"/>
      <c r="J259" s="184"/>
      <c r="Q259" s="93"/>
      <c r="R259" s="90"/>
      <c r="S259" s="84"/>
      <c r="T259" s="393" t="s">
        <v>219</v>
      </c>
      <c r="U259" s="394"/>
      <c r="V259" s="394"/>
      <c r="W259" s="394"/>
      <c r="X259" s="394"/>
      <c r="Y259" s="302"/>
      <c r="Z259" s="296">
        <f>AL259+AW259+1</f>
        <v>5</v>
      </c>
      <c r="AA259" s="336">
        <f>AM259+AX259</f>
        <v>2</v>
      </c>
      <c r="AB259" s="298">
        <f>AN259+AY259</f>
        <v>2</v>
      </c>
      <c r="AC259" s="298">
        <f>AB259-AA259</f>
        <v>0</v>
      </c>
      <c r="AD259" s="298">
        <f>IF(AC259&gt;=0,AC259,AC259*-1)</f>
        <v>0</v>
      </c>
      <c r="AE259" s="84"/>
      <c r="AF259" s="309" t="s">
        <v>129</v>
      </c>
      <c r="AG259" s="310"/>
      <c r="AH259" s="310"/>
      <c r="AI259" s="310"/>
      <c r="AJ259" s="310"/>
      <c r="AK259" s="302"/>
      <c r="AL259" s="467">
        <v>2</v>
      </c>
      <c r="AM259" s="357">
        <v>0</v>
      </c>
      <c r="AN259" s="298">
        <v>0</v>
      </c>
      <c r="AO259" s="298">
        <f>AN259-AM259</f>
        <v>0</v>
      </c>
      <c r="AP259" s="298">
        <f>IF(AO259&gt;=0,AO259,AO259*-1)</f>
        <v>0</v>
      </c>
      <c r="AQ259" s="310" t="s">
        <v>566</v>
      </c>
      <c r="AR259" s="310"/>
      <c r="AS259" s="310"/>
      <c r="AT259" s="310"/>
      <c r="AU259" s="310"/>
      <c r="AV259" s="302"/>
      <c r="AW259" s="296">
        <v>2</v>
      </c>
      <c r="AX259" s="348">
        <v>2</v>
      </c>
      <c r="AY259" s="298">
        <v>2</v>
      </c>
      <c r="AZ259" s="298">
        <f>AY259-AX259</f>
        <v>0</v>
      </c>
      <c r="BA259" s="298">
        <f>IF(AZ259&gt;=0,AZ259,AZ259*-1)</f>
        <v>0</v>
      </c>
      <c r="BG259" s="179"/>
      <c r="BH259" s="179"/>
      <c r="BI259" s="128"/>
      <c r="BJ259" s="128"/>
      <c r="BK259" s="128"/>
    </row>
    <row r="260" spans="1:64" ht="8.1" customHeight="1" thickBot="1" x14ac:dyDescent="0.2">
      <c r="A260" s="184"/>
      <c r="B260" s="184"/>
      <c r="C260" s="184"/>
      <c r="D260" s="184"/>
      <c r="E260" s="184"/>
      <c r="F260" s="184"/>
      <c r="G260" s="184"/>
      <c r="H260" s="184"/>
      <c r="I260" s="184"/>
      <c r="J260" s="184"/>
      <c r="R260" s="141"/>
      <c r="S260" s="88"/>
      <c r="T260" s="395"/>
      <c r="U260" s="466"/>
      <c r="V260" s="466"/>
      <c r="W260" s="466"/>
      <c r="X260" s="466"/>
      <c r="Y260" s="447"/>
      <c r="Z260" s="297"/>
      <c r="AA260" s="337"/>
      <c r="AB260" s="299"/>
      <c r="AC260" s="299"/>
      <c r="AD260" s="299"/>
      <c r="AF260" s="311"/>
      <c r="AG260" s="458"/>
      <c r="AH260" s="458"/>
      <c r="AI260" s="458"/>
      <c r="AJ260" s="458"/>
      <c r="AK260" s="447"/>
      <c r="AL260" s="468"/>
      <c r="AM260" s="358"/>
      <c r="AN260" s="299"/>
      <c r="AO260" s="299"/>
      <c r="AP260" s="299"/>
      <c r="AQ260" s="458"/>
      <c r="AR260" s="458"/>
      <c r="AS260" s="458"/>
      <c r="AT260" s="458"/>
      <c r="AU260" s="458"/>
      <c r="AV260" s="447"/>
      <c r="AW260" s="297"/>
      <c r="AX260" s="349"/>
      <c r="AY260" s="299"/>
      <c r="AZ260" s="299"/>
      <c r="BA260" s="299"/>
      <c r="BG260" s="178"/>
      <c r="BH260" s="178"/>
      <c r="BI260" s="129"/>
      <c r="BJ260" s="129"/>
      <c r="BK260" s="129"/>
    </row>
    <row r="261" spans="1:64" ht="8.1" customHeight="1" x14ac:dyDescent="0.15">
      <c r="A261" s="89"/>
      <c r="B261" s="89"/>
      <c r="C261" s="89"/>
      <c r="D261" s="89"/>
      <c r="E261" s="89"/>
      <c r="F261" s="89"/>
      <c r="G261" s="89"/>
      <c r="H261" s="89"/>
      <c r="I261" s="89"/>
      <c r="J261" s="89"/>
      <c r="T261" s="155"/>
      <c r="U261" s="155"/>
      <c r="V261" s="155"/>
      <c r="W261" s="155"/>
      <c r="X261" s="155"/>
      <c r="Y261" s="140"/>
      <c r="Z261" s="130"/>
      <c r="AA261" s="130"/>
      <c r="AB261" s="130"/>
      <c r="AC261" s="130"/>
      <c r="AD261" s="130"/>
      <c r="AE261" s="130"/>
      <c r="AF261" s="130"/>
      <c r="AG261" s="130"/>
      <c r="AH261" s="130"/>
      <c r="AI261" s="130"/>
      <c r="AJ261" s="130"/>
      <c r="AK261" s="130"/>
      <c r="AL261" s="182"/>
      <c r="AM261" s="182"/>
      <c r="AN261" s="182"/>
      <c r="AO261" s="182"/>
      <c r="AP261" s="182"/>
      <c r="AQ261" s="89"/>
      <c r="AR261" s="89"/>
      <c r="AS261" s="89"/>
      <c r="AT261" s="89"/>
      <c r="AU261" s="89"/>
      <c r="AV261" s="89"/>
      <c r="AW261" s="89"/>
      <c r="AX261" s="89"/>
      <c r="AY261" s="89"/>
      <c r="AZ261" s="89"/>
      <c r="BA261" s="89"/>
      <c r="BB261" s="89"/>
      <c r="BC261" s="89"/>
      <c r="BD261" s="89"/>
      <c r="BE261" s="89"/>
      <c r="BF261" s="307"/>
      <c r="BG261" s="307"/>
      <c r="BH261" s="140"/>
      <c r="BI261" s="140"/>
      <c r="BJ261" s="140"/>
      <c r="BK261" s="140"/>
    </row>
    <row r="262" spans="1:64" ht="8.1" customHeight="1" x14ac:dyDescent="0.15">
      <c r="A262" s="89"/>
      <c r="B262" s="89"/>
      <c r="C262" s="89"/>
      <c r="D262" s="89"/>
      <c r="E262" s="89"/>
      <c r="F262" s="89"/>
      <c r="G262" s="89"/>
      <c r="H262" s="89"/>
      <c r="I262" s="89"/>
      <c r="J262" s="89"/>
      <c r="T262" s="155"/>
      <c r="U262" s="155"/>
      <c r="V262" s="155"/>
      <c r="W262" s="155"/>
      <c r="X262" s="155"/>
      <c r="Y262" s="140"/>
      <c r="Z262" s="86"/>
      <c r="AA262" s="86"/>
      <c r="AB262" s="86"/>
      <c r="AC262" s="86"/>
      <c r="AD262" s="86"/>
      <c r="AE262" s="86"/>
      <c r="AF262" s="86"/>
      <c r="AG262" s="86"/>
      <c r="AH262" s="86"/>
      <c r="AI262" s="86"/>
      <c r="AJ262" s="86"/>
      <c r="AK262" s="86"/>
      <c r="AL262" s="130"/>
      <c r="AM262" s="130"/>
      <c r="AN262" s="130"/>
      <c r="AO262" s="130"/>
      <c r="AP262" s="130"/>
      <c r="AQ262" s="89"/>
      <c r="AR262" s="89"/>
      <c r="AS262" s="89"/>
      <c r="AT262" s="89"/>
      <c r="AU262" s="89"/>
      <c r="AV262" s="89"/>
      <c r="AW262" s="89"/>
      <c r="AX262" s="89"/>
      <c r="AY262" s="89"/>
      <c r="AZ262" s="89"/>
      <c r="BA262" s="89"/>
      <c r="BB262" s="89"/>
      <c r="BC262" s="89"/>
      <c r="BD262" s="89"/>
      <c r="BE262" s="89"/>
      <c r="BF262" s="307"/>
      <c r="BG262" s="307"/>
      <c r="BH262" s="140"/>
      <c r="BI262" s="140"/>
      <c r="BJ262" s="140"/>
      <c r="BK262" s="140"/>
    </row>
    <row r="263" spans="1:64" ht="8.1" customHeight="1" thickBot="1" x14ac:dyDescent="0.2">
      <c r="X263" s="165"/>
      <c r="Y263" s="165"/>
      <c r="Z263" s="165"/>
      <c r="AA263" s="165"/>
      <c r="AB263" s="165"/>
      <c r="AC263" s="165"/>
      <c r="AD263" s="165"/>
      <c r="AE263" s="165"/>
      <c r="AF263" s="165"/>
      <c r="AG263" s="165"/>
      <c r="AH263" s="140"/>
      <c r="AS263" s="139"/>
      <c r="BC263" s="99"/>
      <c r="BD263" s="99"/>
      <c r="BE263" s="99"/>
      <c r="BF263" s="99"/>
      <c r="BG263" s="99"/>
      <c r="BH263" s="99"/>
      <c r="BI263" s="99"/>
      <c r="BJ263" s="99"/>
      <c r="BK263" s="99"/>
    </row>
    <row r="264" spans="1:64" ht="8.1" customHeight="1" x14ac:dyDescent="0.15">
      <c r="F264" s="309" t="s">
        <v>220</v>
      </c>
      <c r="G264" s="310"/>
      <c r="H264" s="310"/>
      <c r="I264" s="310"/>
      <c r="J264" s="310"/>
      <c r="K264" s="302"/>
      <c r="L264" s="296">
        <f>Z264+I266+I268</f>
        <v>9</v>
      </c>
      <c r="M264" s="302">
        <f>AA264</f>
        <v>1</v>
      </c>
      <c r="N264" s="298">
        <f>AB264</f>
        <v>1</v>
      </c>
      <c r="O264" s="298">
        <f>N264-M264</f>
        <v>0</v>
      </c>
      <c r="P264" s="298">
        <f>IF(O264&gt;=0,O264,O264*-1)</f>
        <v>0</v>
      </c>
      <c r="Q264" s="169"/>
      <c r="R264" s="169"/>
      <c r="S264" s="84"/>
      <c r="T264" s="313" t="s">
        <v>113</v>
      </c>
      <c r="U264" s="300"/>
      <c r="V264" s="300"/>
      <c r="W264" s="300"/>
      <c r="X264" s="300"/>
      <c r="Y264" s="302"/>
      <c r="Z264" s="296">
        <f>AL264+AW264+1</f>
        <v>7</v>
      </c>
      <c r="AA264" s="334">
        <f>SUM(AM264,AX264)</f>
        <v>1</v>
      </c>
      <c r="AB264" s="298">
        <f>SUM(AN264,AY264)</f>
        <v>1</v>
      </c>
      <c r="AC264" s="298">
        <f>AB264-AA264</f>
        <v>0</v>
      </c>
      <c r="AD264" s="298">
        <f>IF(AC264&gt;=0,AC264,AC264*-1)</f>
        <v>0</v>
      </c>
      <c r="AE264" s="84"/>
      <c r="AF264" s="309" t="s">
        <v>115</v>
      </c>
      <c r="AG264" s="310"/>
      <c r="AH264" s="310"/>
      <c r="AI264" s="310"/>
      <c r="AJ264" s="310"/>
      <c r="AK264" s="302"/>
      <c r="AL264" s="296">
        <v>2</v>
      </c>
      <c r="AM264" s="348">
        <v>1</v>
      </c>
      <c r="AN264" s="298">
        <v>1</v>
      </c>
      <c r="AO264" s="298">
        <f>AN264-AM264</f>
        <v>0</v>
      </c>
      <c r="AP264" s="298">
        <f>IF(AO264&gt;=0,AO264,AO264*-1)</f>
        <v>0</v>
      </c>
      <c r="AQ264" s="313" t="s">
        <v>221</v>
      </c>
      <c r="AR264" s="300"/>
      <c r="AS264" s="300"/>
      <c r="AT264" s="300"/>
      <c r="AU264" s="300"/>
      <c r="AV264" s="302"/>
      <c r="AW264" s="296">
        <v>4</v>
      </c>
      <c r="AX264" s="348">
        <v>0</v>
      </c>
      <c r="AY264" s="298">
        <v>0</v>
      </c>
      <c r="AZ264" s="298">
        <f>AY264-AX264</f>
        <v>0</v>
      </c>
      <c r="BA264" s="298">
        <f>IF(AZ264&gt;=0,AZ264,AZ264*-1)</f>
        <v>0</v>
      </c>
      <c r="BC264" s="99"/>
      <c r="BD264" s="99"/>
      <c r="BE264" s="99"/>
      <c r="BF264" s="99"/>
      <c r="BG264" s="99"/>
      <c r="BH264" s="99"/>
    </row>
    <row r="265" spans="1:64" ht="8.1" customHeight="1" thickBot="1" x14ac:dyDescent="0.2">
      <c r="F265" s="311"/>
      <c r="G265" s="458"/>
      <c r="H265" s="458"/>
      <c r="I265" s="458"/>
      <c r="J265" s="458"/>
      <c r="K265" s="447"/>
      <c r="L265" s="297"/>
      <c r="M265" s="447"/>
      <c r="N265" s="299"/>
      <c r="O265" s="299"/>
      <c r="P265" s="299"/>
      <c r="Q265" s="141"/>
      <c r="R265" s="141"/>
      <c r="S265" s="88"/>
      <c r="T265" s="314"/>
      <c r="U265" s="451"/>
      <c r="V265" s="451"/>
      <c r="W265" s="451"/>
      <c r="X265" s="451"/>
      <c r="Y265" s="447"/>
      <c r="Z265" s="297"/>
      <c r="AA265" s="335"/>
      <c r="AB265" s="299"/>
      <c r="AC265" s="299"/>
      <c r="AD265" s="299"/>
      <c r="AF265" s="311"/>
      <c r="AG265" s="458"/>
      <c r="AH265" s="458"/>
      <c r="AI265" s="458"/>
      <c r="AJ265" s="458"/>
      <c r="AK265" s="447"/>
      <c r="AL265" s="297"/>
      <c r="AM265" s="349"/>
      <c r="AN265" s="299"/>
      <c r="AO265" s="299"/>
      <c r="AP265" s="299"/>
      <c r="AQ265" s="314"/>
      <c r="AR265" s="451"/>
      <c r="AS265" s="451"/>
      <c r="AT265" s="451"/>
      <c r="AU265" s="451"/>
      <c r="AV265" s="447"/>
      <c r="AW265" s="297"/>
      <c r="AX265" s="349"/>
      <c r="AY265" s="299"/>
      <c r="AZ265" s="299"/>
      <c r="BA265" s="299"/>
      <c r="BC265" s="181"/>
      <c r="BD265" s="99"/>
      <c r="BE265" s="99"/>
      <c r="BF265" s="99"/>
      <c r="BG265" s="99"/>
      <c r="BH265" s="99"/>
      <c r="BI265" s="99"/>
      <c r="BJ265" s="99"/>
      <c r="BK265" s="99"/>
    </row>
    <row r="266" spans="1:64" ht="12" customHeight="1" x14ac:dyDescent="0.15">
      <c r="F266" s="306" t="s">
        <v>222</v>
      </c>
      <c r="G266" s="306"/>
      <c r="H266" s="306"/>
      <c r="I266" s="307">
        <v>1</v>
      </c>
      <c r="J266" s="140"/>
      <c r="K266" s="140"/>
      <c r="L266" s="140"/>
      <c r="M266" s="140"/>
      <c r="N266" s="140"/>
      <c r="O266" s="140"/>
      <c r="P266" s="140"/>
      <c r="T266" s="180" t="s">
        <v>630</v>
      </c>
      <c r="U266" s="180"/>
      <c r="V266" s="180"/>
      <c r="W266" s="180"/>
      <c r="X266" s="180"/>
      <c r="Y266" s="180"/>
      <c r="Z266" s="180"/>
      <c r="AA266" s="180"/>
      <c r="AB266" s="180"/>
      <c r="AC266" s="180"/>
      <c r="AD266" s="180"/>
      <c r="AE266" s="140"/>
      <c r="AG266" s="139"/>
      <c r="AH266" s="139"/>
      <c r="AI266" s="139"/>
      <c r="AJ266" s="139"/>
      <c r="AK266" s="139"/>
      <c r="AL266" s="139"/>
      <c r="AM266" s="139"/>
      <c r="AN266" s="139"/>
      <c r="AO266" s="139"/>
      <c r="AP266" s="139"/>
      <c r="AQ266" s="140"/>
      <c r="AR266" s="139"/>
      <c r="AS266" s="139"/>
      <c r="AT266" s="139"/>
      <c r="AU266" s="139"/>
      <c r="AV266" s="139"/>
      <c r="AW266" s="139"/>
      <c r="AX266" s="139"/>
      <c r="AY266" s="139"/>
      <c r="AZ266" s="139"/>
      <c r="BA266" s="139"/>
      <c r="BC266" s="99"/>
      <c r="BD266" s="99"/>
      <c r="BE266" s="99"/>
      <c r="BF266" s="99"/>
      <c r="BG266" s="99"/>
      <c r="BH266" s="99"/>
      <c r="BI266" s="99"/>
      <c r="BJ266" s="99"/>
      <c r="BK266" s="99"/>
    </row>
    <row r="267" spans="1:64" ht="8.1" customHeight="1" x14ac:dyDescent="0.15">
      <c r="F267" s="306"/>
      <c r="G267" s="306"/>
      <c r="H267" s="306"/>
      <c r="I267" s="307"/>
      <c r="J267" s="140"/>
      <c r="K267" s="140"/>
      <c r="L267" s="140"/>
      <c r="M267" s="140"/>
      <c r="N267" s="140"/>
      <c r="O267" s="140"/>
      <c r="P267" s="140"/>
      <c r="T267" s="180"/>
      <c r="U267" s="180"/>
      <c r="V267" s="180"/>
      <c r="W267" s="180"/>
      <c r="X267" s="180"/>
      <c r="Y267" s="180"/>
      <c r="Z267" s="180"/>
      <c r="AA267" s="180"/>
      <c r="AB267" s="180"/>
      <c r="AC267" s="180"/>
      <c r="AD267" s="180"/>
      <c r="AE267" s="140"/>
      <c r="AK267" s="175"/>
      <c r="AL267" s="179"/>
      <c r="AM267" s="179"/>
      <c r="AN267" s="179"/>
      <c r="AO267" s="179"/>
      <c r="AP267" s="179"/>
      <c r="AQ267" s="140"/>
      <c r="AR267" s="139"/>
      <c r="AS267" s="139"/>
      <c r="AT267" s="139"/>
      <c r="AU267" s="139"/>
      <c r="AV267" s="139"/>
      <c r="AW267" s="139"/>
      <c r="AX267" s="139"/>
      <c r="AY267" s="139"/>
      <c r="AZ267" s="139"/>
      <c r="BA267" s="139"/>
    </row>
    <row r="268" spans="1:64" ht="8.1" customHeight="1" x14ac:dyDescent="0.15">
      <c r="F268" s="306" t="s">
        <v>117</v>
      </c>
      <c r="G268" s="306"/>
      <c r="H268" s="306"/>
      <c r="I268" s="307">
        <v>1</v>
      </c>
      <c r="J268" s="140"/>
      <c r="K268" s="140"/>
      <c r="L268" s="140"/>
      <c r="M268" s="140"/>
      <c r="N268" s="140"/>
      <c r="O268" s="140"/>
      <c r="P268" s="140"/>
      <c r="T268" s="139"/>
      <c r="V268" s="139"/>
      <c r="W268" s="139"/>
      <c r="X268" s="139"/>
      <c r="Y268" s="139"/>
      <c r="Z268" s="139"/>
      <c r="AA268" s="139"/>
      <c r="AB268" s="139"/>
      <c r="AC268" s="139"/>
      <c r="AD268" s="139"/>
      <c r="AE268" s="140"/>
      <c r="AK268" s="175"/>
      <c r="AL268" s="179"/>
      <c r="AM268" s="179"/>
      <c r="AN268" s="179"/>
      <c r="AO268" s="179"/>
      <c r="AP268" s="179"/>
      <c r="AQ268" s="140"/>
      <c r="AR268" s="139"/>
      <c r="AS268" s="139"/>
      <c r="AT268" s="139"/>
      <c r="AU268" s="139"/>
      <c r="AV268" s="139"/>
      <c r="AW268" s="139"/>
      <c r="AX268" s="139"/>
      <c r="AY268" s="139"/>
      <c r="AZ268" s="139"/>
      <c r="BA268" s="139"/>
    </row>
    <row r="269" spans="1:64" ht="8.1" customHeight="1" thickBot="1" x14ac:dyDescent="0.2">
      <c r="F269" s="306"/>
      <c r="G269" s="306"/>
      <c r="H269" s="306"/>
      <c r="I269" s="307"/>
      <c r="J269" s="140"/>
      <c r="K269" s="140"/>
      <c r="L269" s="140"/>
      <c r="M269" s="140"/>
      <c r="N269" s="140"/>
      <c r="O269" s="140"/>
      <c r="P269" s="140"/>
      <c r="T269" s="139"/>
      <c r="V269" s="139"/>
      <c r="W269" s="139"/>
      <c r="X269" s="139"/>
      <c r="Y269" s="139"/>
      <c r="Z269" s="139"/>
      <c r="AA269" s="139"/>
      <c r="AB269" s="139"/>
      <c r="AC269" s="139"/>
      <c r="AD269" s="139"/>
      <c r="AE269" s="140"/>
      <c r="AK269" s="175"/>
      <c r="AL269" s="179"/>
      <c r="AM269" s="179"/>
      <c r="AN269" s="179"/>
      <c r="AO269" s="179"/>
      <c r="AP269" s="179"/>
      <c r="AQ269" s="140"/>
      <c r="AR269" s="139"/>
      <c r="AS269" s="139"/>
      <c r="AT269" s="139"/>
      <c r="AU269" s="139"/>
      <c r="AV269" s="139"/>
      <c r="AW269" s="139"/>
      <c r="AX269" s="139"/>
      <c r="AY269" s="139"/>
      <c r="AZ269" s="139"/>
      <c r="BA269" s="139"/>
    </row>
    <row r="270" spans="1:64" ht="12.75" customHeight="1" thickBot="1" x14ac:dyDescent="0.2">
      <c r="F270" s="177" t="s">
        <v>629</v>
      </c>
      <c r="G270" s="177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X270" s="177"/>
      <c r="Y270" s="177"/>
      <c r="AA270" s="177"/>
      <c r="AB270" s="139"/>
      <c r="AC270" s="139"/>
      <c r="AD270" s="139"/>
      <c r="AE270" s="140"/>
      <c r="AK270" s="175"/>
      <c r="AL270" s="178"/>
      <c r="AM270" s="178"/>
      <c r="AN270" s="178"/>
      <c r="AO270" s="178"/>
      <c r="AP270" s="178"/>
      <c r="AQ270" s="140"/>
      <c r="AR270" s="139"/>
      <c r="AS270" s="139"/>
      <c r="AU270" s="469" t="s">
        <v>628</v>
      </c>
      <c r="AV270" s="469"/>
      <c r="AW270" s="469"/>
      <c r="AX270" s="469"/>
      <c r="AY270" s="469"/>
      <c r="AZ270" s="469"/>
      <c r="BA270" s="469"/>
      <c r="BB270" s="470" t="s">
        <v>223</v>
      </c>
      <c r="BC270" s="470"/>
      <c r="BD270" s="470"/>
      <c r="BE270" s="470"/>
      <c r="BF270" s="471" t="s">
        <v>627</v>
      </c>
      <c r="BG270" s="471"/>
      <c r="BH270" s="471"/>
      <c r="BI270" s="471"/>
      <c r="BJ270" s="471"/>
      <c r="BK270" s="472" t="s">
        <v>626</v>
      </c>
      <c r="BL270" s="74"/>
    </row>
    <row r="271" spans="1:64" ht="8.1" customHeight="1" thickBot="1" x14ac:dyDescent="0.2">
      <c r="F271" s="177"/>
      <c r="G271" s="177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  <c r="AA271" s="177"/>
      <c r="AB271" s="139"/>
      <c r="AC271" s="139"/>
      <c r="AD271" s="139"/>
      <c r="AF271" s="139"/>
      <c r="AU271" s="469"/>
      <c r="AV271" s="469"/>
      <c r="AW271" s="469"/>
      <c r="AX271" s="469"/>
      <c r="AY271" s="469"/>
      <c r="AZ271" s="469"/>
      <c r="BA271" s="469"/>
      <c r="BB271" s="470"/>
      <c r="BC271" s="470"/>
      <c r="BD271" s="470"/>
      <c r="BE271" s="470"/>
      <c r="BF271" s="471"/>
      <c r="BG271" s="471"/>
      <c r="BH271" s="471"/>
      <c r="BI271" s="471"/>
      <c r="BJ271" s="471"/>
      <c r="BK271" s="472"/>
      <c r="BL271" s="74"/>
    </row>
    <row r="272" spans="1:64" ht="8.1" customHeight="1" thickBot="1" x14ac:dyDescent="0.2">
      <c r="Z272" s="156"/>
      <c r="AA272" s="156"/>
      <c r="AB272" s="156"/>
      <c r="AC272" s="156"/>
      <c r="AD272" s="156"/>
      <c r="AE272" s="156"/>
      <c r="AF272" s="156"/>
      <c r="AG272" s="156"/>
      <c r="AH272" s="156"/>
      <c r="AI272" s="156"/>
      <c r="AJ272" s="156"/>
      <c r="AK272" s="156"/>
      <c r="AL272" s="156"/>
      <c r="AM272" s="156"/>
      <c r="AN272" s="156"/>
      <c r="AO272" s="156"/>
      <c r="AP272" s="156"/>
      <c r="AQ272" s="156"/>
      <c r="AR272" s="156"/>
      <c r="AU272" s="473" t="s">
        <v>625</v>
      </c>
      <c r="AV272" s="474"/>
      <c r="AW272" s="474"/>
      <c r="AX272" s="474"/>
      <c r="AY272" s="474"/>
      <c r="AZ272" s="474"/>
      <c r="BA272" s="475"/>
      <c r="BB272" s="470">
        <v>579</v>
      </c>
      <c r="BC272" s="470"/>
      <c r="BD272" s="470"/>
      <c r="BE272" s="470"/>
      <c r="BF272" s="479">
        <f>G62</f>
        <v>502</v>
      </c>
      <c r="BG272" s="479"/>
      <c r="BH272" s="479"/>
      <c r="BI272" s="479"/>
      <c r="BJ272" s="479"/>
      <c r="BK272" s="480">
        <f>L62</f>
        <v>0</v>
      </c>
      <c r="BL272" s="74"/>
    </row>
    <row r="273" spans="5:64" ht="8.1" customHeight="1" thickBot="1" x14ac:dyDescent="0.2">
      <c r="F273" s="309" t="s">
        <v>224</v>
      </c>
      <c r="G273" s="310"/>
      <c r="H273" s="310"/>
      <c r="I273" s="310"/>
      <c r="J273" s="310"/>
      <c r="K273" s="302"/>
      <c r="L273" s="296">
        <v>3</v>
      </c>
      <c r="M273" s="302">
        <v>7</v>
      </c>
      <c r="N273" s="298">
        <v>7</v>
      </c>
      <c r="O273" s="298">
        <f>N273-M273</f>
        <v>0</v>
      </c>
      <c r="P273" s="298">
        <f>IF(O273&gt;=0,O273,O273*-1)</f>
        <v>0</v>
      </c>
      <c r="Z273" s="156"/>
      <c r="AA273" s="156"/>
      <c r="AB273" s="156"/>
      <c r="AC273" s="156"/>
      <c r="AD273" s="156"/>
      <c r="AE273" s="156"/>
      <c r="AF273" s="156"/>
      <c r="AG273" s="156"/>
      <c r="AH273" s="156"/>
      <c r="AI273" s="156"/>
      <c r="AJ273" s="156"/>
      <c r="AK273" s="156"/>
      <c r="AL273" s="156"/>
      <c r="AM273" s="156"/>
      <c r="AN273" s="156"/>
      <c r="AO273" s="156"/>
      <c r="AP273" s="156"/>
      <c r="AQ273" s="156"/>
      <c r="AR273" s="156"/>
      <c r="AU273" s="476"/>
      <c r="AV273" s="477"/>
      <c r="AW273" s="477"/>
      <c r="AX273" s="477"/>
      <c r="AY273" s="477"/>
      <c r="AZ273" s="477"/>
      <c r="BA273" s="478"/>
      <c r="BB273" s="470"/>
      <c r="BC273" s="470"/>
      <c r="BD273" s="470"/>
      <c r="BE273" s="470"/>
      <c r="BF273" s="479"/>
      <c r="BG273" s="479"/>
      <c r="BH273" s="479"/>
      <c r="BI273" s="479"/>
      <c r="BJ273" s="479"/>
      <c r="BK273" s="481"/>
      <c r="BL273" s="74"/>
    </row>
    <row r="274" spans="5:64" ht="8.1" customHeight="1" thickBot="1" x14ac:dyDescent="0.2">
      <c r="F274" s="311"/>
      <c r="G274" s="458"/>
      <c r="H274" s="458"/>
      <c r="I274" s="458"/>
      <c r="J274" s="458"/>
      <c r="K274" s="447"/>
      <c r="L274" s="297"/>
      <c r="M274" s="447"/>
      <c r="N274" s="299"/>
      <c r="O274" s="299"/>
      <c r="P274" s="299"/>
      <c r="Z274" s="91"/>
      <c r="AA274" s="91"/>
      <c r="AB274" s="91"/>
      <c r="AC274" s="91"/>
      <c r="AD274" s="91"/>
      <c r="AE274" s="176"/>
      <c r="AF274" s="176"/>
      <c r="AG274" s="176"/>
      <c r="AH274" s="176"/>
      <c r="AI274" s="176"/>
      <c r="AJ274" s="176"/>
      <c r="AK274" s="176"/>
      <c r="AL274" s="176"/>
      <c r="AM274" s="176"/>
      <c r="AN274" s="176"/>
      <c r="AO274" s="176"/>
      <c r="AP274" s="176"/>
      <c r="AQ274" s="176"/>
      <c r="AR274" s="176"/>
      <c r="AU274" s="473" t="s">
        <v>27</v>
      </c>
      <c r="AV274" s="474"/>
      <c r="AW274" s="474"/>
      <c r="AX274" s="474"/>
      <c r="AY274" s="474"/>
      <c r="AZ274" s="474"/>
      <c r="BA274" s="475"/>
      <c r="BB274" s="470">
        <v>133</v>
      </c>
      <c r="BC274" s="470"/>
      <c r="BD274" s="470"/>
      <c r="BE274" s="470"/>
      <c r="BF274" s="479">
        <f>E215</f>
        <v>118</v>
      </c>
      <c r="BG274" s="479"/>
      <c r="BH274" s="479"/>
      <c r="BI274" s="479"/>
      <c r="BJ274" s="479"/>
      <c r="BK274" s="480" t="e">
        <f>K215</f>
        <v>#REF!</v>
      </c>
      <c r="BL274" s="74"/>
    </row>
    <row r="275" spans="5:64" ht="8.1" customHeight="1" thickBot="1" x14ac:dyDescent="0.2">
      <c r="Z275" s="176"/>
      <c r="AA275" s="176"/>
      <c r="AB275" s="176"/>
      <c r="AC275" s="176"/>
      <c r="AD275" s="176"/>
      <c r="AE275" s="176"/>
      <c r="AF275" s="176"/>
      <c r="AG275" s="176"/>
      <c r="AH275" s="176"/>
      <c r="AI275" s="176"/>
      <c r="AJ275" s="176"/>
      <c r="AK275" s="176"/>
      <c r="AL275" s="176"/>
      <c r="AM275" s="176"/>
      <c r="AN275" s="176"/>
      <c r="AO275" s="176"/>
      <c r="AP275" s="176"/>
      <c r="AQ275" s="176"/>
      <c r="AR275" s="176"/>
      <c r="AU275" s="476"/>
      <c r="AV275" s="477"/>
      <c r="AW275" s="477"/>
      <c r="AX275" s="477"/>
      <c r="AY275" s="477"/>
      <c r="AZ275" s="477"/>
      <c r="BA275" s="478"/>
      <c r="BB275" s="470"/>
      <c r="BC275" s="470"/>
      <c r="BD275" s="470"/>
      <c r="BE275" s="470"/>
      <c r="BF275" s="479"/>
      <c r="BG275" s="479"/>
      <c r="BH275" s="479"/>
      <c r="BI275" s="479"/>
      <c r="BJ275" s="479"/>
      <c r="BK275" s="481"/>
      <c r="BL275" s="74"/>
    </row>
    <row r="276" spans="5:64" ht="8.1" customHeight="1" thickBot="1" x14ac:dyDescent="0.2">
      <c r="F276" s="165"/>
      <c r="G276" s="165"/>
      <c r="H276" s="165"/>
      <c r="I276" s="165"/>
      <c r="J276" s="165"/>
      <c r="K276" s="140"/>
      <c r="L276" s="140"/>
      <c r="M276" s="140"/>
      <c r="N276" s="140"/>
      <c r="O276" s="140"/>
      <c r="P276" s="140"/>
      <c r="AU276" s="473" t="s">
        <v>225</v>
      </c>
      <c r="AV276" s="474"/>
      <c r="AW276" s="474"/>
      <c r="AX276" s="474"/>
      <c r="AY276" s="474"/>
      <c r="AZ276" s="474"/>
      <c r="BA276" s="475"/>
      <c r="BB276" s="470">
        <v>10</v>
      </c>
      <c r="BC276" s="470"/>
      <c r="BD276" s="470"/>
      <c r="BE276" s="470"/>
      <c r="BF276" s="479">
        <f>L264</f>
        <v>9</v>
      </c>
      <c r="BG276" s="479"/>
      <c r="BH276" s="479"/>
      <c r="BI276" s="479"/>
      <c r="BJ276" s="479"/>
      <c r="BK276" s="480">
        <f>P264</f>
        <v>0</v>
      </c>
      <c r="BL276" s="74"/>
    </row>
    <row r="277" spans="5:64" ht="8.1" customHeight="1" thickBot="1" x14ac:dyDescent="0.2">
      <c r="F277" s="309" t="s">
        <v>227</v>
      </c>
      <c r="G277" s="310"/>
      <c r="H277" s="310"/>
      <c r="I277" s="310"/>
      <c r="J277" s="310"/>
      <c r="K277" s="302"/>
      <c r="L277" s="296">
        <v>3</v>
      </c>
      <c r="M277" s="302">
        <v>1</v>
      </c>
      <c r="N277" s="298">
        <v>1</v>
      </c>
      <c r="O277" s="298">
        <f>N277-M277</f>
        <v>0</v>
      </c>
      <c r="P277" s="298">
        <f>IF(O277&gt;=0,O277,O277*-1)</f>
        <v>0</v>
      </c>
      <c r="AU277" s="476"/>
      <c r="AV277" s="477"/>
      <c r="AW277" s="477"/>
      <c r="AX277" s="477"/>
      <c r="AY277" s="477"/>
      <c r="AZ277" s="477"/>
      <c r="BA277" s="478"/>
      <c r="BB277" s="470"/>
      <c r="BC277" s="470"/>
      <c r="BD277" s="470"/>
      <c r="BE277" s="470"/>
      <c r="BF277" s="479"/>
      <c r="BG277" s="479"/>
      <c r="BH277" s="479"/>
      <c r="BI277" s="479"/>
      <c r="BJ277" s="479"/>
      <c r="BK277" s="481"/>
      <c r="BL277" s="74"/>
    </row>
    <row r="278" spans="5:64" ht="8.1" customHeight="1" thickBot="1" x14ac:dyDescent="0.2">
      <c r="F278" s="311"/>
      <c r="G278" s="458"/>
      <c r="H278" s="458"/>
      <c r="I278" s="458"/>
      <c r="J278" s="458"/>
      <c r="K278" s="447"/>
      <c r="L278" s="297"/>
      <c r="M278" s="447"/>
      <c r="N278" s="299"/>
      <c r="O278" s="299"/>
      <c r="P278" s="299"/>
      <c r="AU278" s="473" t="s">
        <v>226</v>
      </c>
      <c r="AV278" s="474"/>
      <c r="AW278" s="474"/>
      <c r="AX278" s="474"/>
      <c r="AY278" s="474"/>
      <c r="AZ278" s="474"/>
      <c r="BA278" s="475"/>
      <c r="BB278" s="470">
        <v>4</v>
      </c>
      <c r="BC278" s="470"/>
      <c r="BD278" s="470"/>
      <c r="BE278" s="470"/>
      <c r="BF278" s="479">
        <f>L273</f>
        <v>3</v>
      </c>
      <c r="BG278" s="479"/>
      <c r="BH278" s="479"/>
      <c r="BI278" s="479"/>
      <c r="BJ278" s="479"/>
      <c r="BK278" s="480">
        <f>P273</f>
        <v>0</v>
      </c>
      <c r="BL278" s="74"/>
    </row>
    <row r="279" spans="5:64" ht="8.1" customHeight="1" thickBot="1" x14ac:dyDescent="0.2">
      <c r="F279" s="89"/>
      <c r="G279" s="89"/>
      <c r="H279" s="89"/>
      <c r="I279" s="89"/>
      <c r="J279" s="89"/>
      <c r="K279" s="175"/>
      <c r="L279" s="175"/>
      <c r="M279" s="175"/>
      <c r="N279" s="175"/>
      <c r="O279" s="175"/>
      <c r="P279" s="175"/>
      <c r="AU279" s="476"/>
      <c r="AV279" s="477"/>
      <c r="AW279" s="477"/>
      <c r="AX279" s="477"/>
      <c r="AY279" s="477"/>
      <c r="AZ279" s="477"/>
      <c r="BA279" s="478"/>
      <c r="BB279" s="470"/>
      <c r="BC279" s="470"/>
      <c r="BD279" s="470"/>
      <c r="BE279" s="470"/>
      <c r="BF279" s="479"/>
      <c r="BG279" s="479"/>
      <c r="BH279" s="479"/>
      <c r="BI279" s="479"/>
      <c r="BJ279" s="479"/>
      <c r="BK279" s="481"/>
      <c r="BL279" s="74"/>
    </row>
    <row r="280" spans="5:64" ht="8.1" customHeight="1" thickBot="1" x14ac:dyDescent="0.2">
      <c r="F280" s="89"/>
      <c r="G280" s="89"/>
      <c r="H280" s="89"/>
      <c r="I280" s="89"/>
      <c r="J280" s="89"/>
      <c r="K280" s="175"/>
      <c r="L280" s="175"/>
      <c r="M280" s="175"/>
      <c r="N280" s="175"/>
      <c r="O280" s="175"/>
      <c r="P280" s="175"/>
      <c r="AU280" s="473" t="s">
        <v>227</v>
      </c>
      <c r="AV280" s="474"/>
      <c r="AW280" s="474"/>
      <c r="AX280" s="474"/>
      <c r="AY280" s="474"/>
      <c r="AZ280" s="474"/>
      <c r="BA280" s="475"/>
      <c r="BB280" s="470">
        <v>4</v>
      </c>
      <c r="BC280" s="470"/>
      <c r="BD280" s="470"/>
      <c r="BE280" s="470"/>
      <c r="BF280" s="479">
        <f>L277</f>
        <v>3</v>
      </c>
      <c r="BG280" s="479"/>
      <c r="BH280" s="479"/>
      <c r="BI280" s="479"/>
      <c r="BJ280" s="479"/>
      <c r="BK280" s="480">
        <f>P277</f>
        <v>0</v>
      </c>
      <c r="BL280" s="74"/>
    </row>
    <row r="281" spans="5:64" ht="8.1" customHeight="1" thickBot="1" x14ac:dyDescent="0.2">
      <c r="F281" s="309" t="s">
        <v>228</v>
      </c>
      <c r="G281" s="310"/>
      <c r="H281" s="310"/>
      <c r="I281" s="310"/>
      <c r="J281" s="310"/>
      <c r="K281" s="310"/>
      <c r="L281" s="482"/>
      <c r="M281" s="128"/>
      <c r="N281" s="128"/>
      <c r="O281" s="128"/>
      <c r="P281" s="128"/>
      <c r="AU281" s="476"/>
      <c r="AV281" s="477"/>
      <c r="AW281" s="477"/>
      <c r="AX281" s="477"/>
      <c r="AY281" s="477"/>
      <c r="AZ281" s="477"/>
      <c r="BA281" s="478"/>
      <c r="BB281" s="470"/>
      <c r="BC281" s="470"/>
      <c r="BD281" s="470"/>
      <c r="BE281" s="470"/>
      <c r="BF281" s="479"/>
      <c r="BG281" s="479"/>
      <c r="BH281" s="479"/>
      <c r="BI281" s="479"/>
      <c r="BJ281" s="479"/>
      <c r="BK281" s="481"/>
      <c r="BL281" s="74"/>
    </row>
    <row r="282" spans="5:64" ht="8.1" customHeight="1" thickBot="1" x14ac:dyDescent="0.2">
      <c r="F282" s="311"/>
      <c r="G282" s="458"/>
      <c r="H282" s="458"/>
      <c r="I282" s="458"/>
      <c r="J282" s="458"/>
      <c r="K282" s="458"/>
      <c r="L282" s="483"/>
      <c r="M282" s="129"/>
      <c r="N282" s="129"/>
      <c r="O282" s="129"/>
      <c r="P282" s="129"/>
      <c r="AU282" s="473" t="s">
        <v>229</v>
      </c>
      <c r="AV282" s="474"/>
      <c r="AW282" s="474"/>
      <c r="AX282" s="474"/>
      <c r="AY282" s="474"/>
      <c r="AZ282" s="474"/>
      <c r="BA282" s="475"/>
      <c r="BB282" s="470">
        <v>110</v>
      </c>
      <c r="BC282" s="470"/>
      <c r="BD282" s="470"/>
      <c r="BE282" s="470"/>
      <c r="BF282" s="479">
        <f>L161</f>
        <v>92</v>
      </c>
      <c r="BG282" s="479"/>
      <c r="BH282" s="479"/>
      <c r="BI282" s="479"/>
      <c r="BJ282" s="479"/>
      <c r="BK282" s="480">
        <f>P161</f>
        <v>0</v>
      </c>
      <c r="BL282" s="74"/>
    </row>
    <row r="283" spans="5:64" ht="8.1" customHeight="1" thickBot="1" x14ac:dyDescent="0.2">
      <c r="F283" s="174"/>
      <c r="G283" s="174"/>
      <c r="H283" s="174"/>
      <c r="I283" s="174"/>
      <c r="J283" s="174"/>
      <c r="K283" s="174"/>
      <c r="L283" s="89"/>
      <c r="M283" s="89"/>
      <c r="N283" s="89"/>
      <c r="O283" s="89"/>
      <c r="P283" s="89"/>
      <c r="AU283" s="476"/>
      <c r="AV283" s="477"/>
      <c r="AW283" s="477"/>
      <c r="AX283" s="477"/>
      <c r="AY283" s="477"/>
      <c r="AZ283" s="477"/>
      <c r="BA283" s="478"/>
      <c r="BB283" s="470"/>
      <c r="BC283" s="470"/>
      <c r="BD283" s="470"/>
      <c r="BE283" s="470"/>
      <c r="BF283" s="479"/>
      <c r="BG283" s="479"/>
      <c r="BH283" s="479"/>
      <c r="BI283" s="479"/>
      <c r="BJ283" s="479"/>
      <c r="BK283" s="481"/>
      <c r="BL283" s="74"/>
    </row>
    <row r="284" spans="5:64" ht="8.1" customHeight="1" thickBot="1" x14ac:dyDescent="0.2">
      <c r="AU284" s="473" t="s">
        <v>232</v>
      </c>
      <c r="AV284" s="474"/>
      <c r="AW284" s="474"/>
      <c r="AX284" s="474"/>
      <c r="AY284" s="474"/>
      <c r="AZ284" s="474"/>
      <c r="BA284" s="475"/>
      <c r="BB284" s="492"/>
      <c r="BC284" s="492"/>
      <c r="BD284" s="492"/>
      <c r="BE284" s="492"/>
      <c r="BF284" s="471">
        <f>SUM(BL158:BL165)</f>
        <v>7</v>
      </c>
      <c r="BG284" s="471"/>
      <c r="BH284" s="471"/>
      <c r="BI284" s="471"/>
      <c r="BJ284" s="471"/>
      <c r="BK284" s="480">
        <v>0</v>
      </c>
      <c r="BL284" s="74"/>
    </row>
    <row r="285" spans="5:64" ht="8.1" customHeight="1" thickBot="1" x14ac:dyDescent="0.2">
      <c r="E285" s="173"/>
      <c r="F285" s="171"/>
      <c r="G285" s="171"/>
      <c r="H285" s="171"/>
      <c r="I285" s="171"/>
      <c r="J285" s="171"/>
      <c r="K285" s="171"/>
      <c r="L285" s="171"/>
      <c r="M285" s="171"/>
      <c r="N285" s="171"/>
      <c r="O285" s="171"/>
      <c r="P285" s="171"/>
      <c r="Q285" s="171"/>
      <c r="R285" s="171"/>
      <c r="S285" s="171"/>
      <c r="T285" s="171"/>
      <c r="U285" s="171"/>
      <c r="V285" s="171"/>
      <c r="W285" s="171"/>
      <c r="X285" s="171"/>
      <c r="Y285" s="171"/>
      <c r="Z285" s="171"/>
      <c r="AA285" s="171"/>
      <c r="AB285" s="171"/>
      <c r="AC285" s="171"/>
      <c r="AD285" s="171"/>
      <c r="AE285" s="171"/>
      <c r="AF285" s="171"/>
      <c r="AG285" s="171"/>
      <c r="AH285" s="171"/>
      <c r="AI285" s="171"/>
      <c r="AJ285" s="172"/>
      <c r="AK285" s="172"/>
      <c r="AL285" s="171"/>
      <c r="AM285" s="171"/>
      <c r="AN285" s="171"/>
      <c r="AO285" s="171"/>
      <c r="AP285" s="171"/>
      <c r="AQ285" s="170"/>
      <c r="AU285" s="476"/>
      <c r="AV285" s="477"/>
      <c r="AW285" s="477"/>
      <c r="AX285" s="477"/>
      <c r="AY285" s="477"/>
      <c r="AZ285" s="477"/>
      <c r="BA285" s="478"/>
      <c r="BB285" s="492"/>
      <c r="BC285" s="492"/>
      <c r="BD285" s="492"/>
      <c r="BE285" s="492"/>
      <c r="BF285" s="471"/>
      <c r="BG285" s="471"/>
      <c r="BH285" s="471"/>
      <c r="BI285" s="471"/>
      <c r="BJ285" s="471"/>
      <c r="BK285" s="481"/>
      <c r="BL285" s="74"/>
    </row>
    <row r="286" spans="5:64" ht="8.1" customHeight="1" thickBot="1" x14ac:dyDescent="0.2">
      <c r="E286" s="166"/>
      <c r="F286" s="313" t="s">
        <v>230</v>
      </c>
      <c r="G286" s="300"/>
      <c r="H286" s="300"/>
      <c r="I286" s="300"/>
      <c r="J286" s="300"/>
      <c r="K286" s="302"/>
      <c r="L286" s="296">
        <f>Z286</f>
        <v>11</v>
      </c>
      <c r="M286" s="302">
        <f>AA286</f>
        <v>1</v>
      </c>
      <c r="N286" s="298">
        <f>AB286</f>
        <v>1</v>
      </c>
      <c r="O286" s="298">
        <f>AE286</f>
        <v>0</v>
      </c>
      <c r="P286" s="298">
        <f>IF(O286&gt;=0,O286,O286*-1)</f>
        <v>0</v>
      </c>
      <c r="Q286" s="169"/>
      <c r="R286" s="169"/>
      <c r="S286" s="84"/>
      <c r="T286" s="313" t="s">
        <v>113</v>
      </c>
      <c r="U286" s="300"/>
      <c r="V286" s="300"/>
      <c r="W286" s="300"/>
      <c r="X286" s="300"/>
      <c r="Y286" s="302"/>
      <c r="Z286" s="296">
        <f>Z130</f>
        <v>11</v>
      </c>
      <c r="AA286" s="348">
        <f>AA130</f>
        <v>1</v>
      </c>
      <c r="AB286" s="298">
        <f>AB130</f>
        <v>1</v>
      </c>
      <c r="AC286" s="298">
        <f>AB286-AA286</f>
        <v>0</v>
      </c>
      <c r="AD286" s="298">
        <f>IF(AC286&gt;=0,AC286,AC286*-1)</f>
        <v>0</v>
      </c>
      <c r="AE286" s="84"/>
      <c r="AF286" s="313" t="s">
        <v>231</v>
      </c>
      <c r="AG286" s="300"/>
      <c r="AH286" s="300"/>
      <c r="AI286" s="300"/>
      <c r="AJ286" s="300"/>
      <c r="AK286" s="302"/>
      <c r="AL286" s="296">
        <f>SUM(AL130,AW130)</f>
        <v>10</v>
      </c>
      <c r="AM286" s="348">
        <f>SUM(AM130,AX130)</f>
        <v>1</v>
      </c>
      <c r="AN286" s="432">
        <f>SUM(AN130,AY130)</f>
        <v>1</v>
      </c>
      <c r="AO286" s="298">
        <f>AN286-AM286</f>
        <v>0</v>
      </c>
      <c r="AP286" s="298">
        <f>IF(AO286&gt;=0,AO286,AO286*-1)</f>
        <v>0</v>
      </c>
      <c r="AQ286" s="163"/>
      <c r="AU286" s="473" t="s">
        <v>252</v>
      </c>
      <c r="AV286" s="474"/>
      <c r="AW286" s="474"/>
      <c r="AX286" s="474"/>
      <c r="AY286" s="474"/>
      <c r="AZ286" s="474"/>
      <c r="BA286" s="475"/>
      <c r="BB286" s="470">
        <v>42</v>
      </c>
      <c r="BC286" s="470"/>
      <c r="BD286" s="470"/>
      <c r="BE286" s="470"/>
      <c r="BF286" s="479">
        <f>L185</f>
        <v>35</v>
      </c>
      <c r="BG286" s="479"/>
      <c r="BH286" s="479"/>
      <c r="BI286" s="479"/>
      <c r="BJ286" s="479"/>
      <c r="BK286" s="480">
        <f>P185</f>
        <v>0</v>
      </c>
      <c r="BL286" s="74"/>
    </row>
    <row r="287" spans="5:64" ht="8.1" customHeight="1" thickBot="1" x14ac:dyDescent="0.2">
      <c r="E287" s="166"/>
      <c r="F287" s="314"/>
      <c r="G287" s="451"/>
      <c r="H287" s="451"/>
      <c r="I287" s="451"/>
      <c r="J287" s="451"/>
      <c r="K287" s="447"/>
      <c r="L287" s="297"/>
      <c r="M287" s="447"/>
      <c r="N287" s="299"/>
      <c r="O287" s="299"/>
      <c r="P287" s="299"/>
      <c r="Q287" s="141"/>
      <c r="R287" s="141"/>
      <c r="S287" s="88"/>
      <c r="T287" s="314"/>
      <c r="U287" s="451"/>
      <c r="V287" s="451"/>
      <c r="W287" s="451"/>
      <c r="X287" s="451"/>
      <c r="Y287" s="447"/>
      <c r="Z287" s="297"/>
      <c r="AA287" s="349"/>
      <c r="AB287" s="299"/>
      <c r="AC287" s="299"/>
      <c r="AD287" s="299"/>
      <c r="AE287" s="88"/>
      <c r="AF287" s="314"/>
      <c r="AG287" s="451"/>
      <c r="AH287" s="451"/>
      <c r="AI287" s="451"/>
      <c r="AJ287" s="451"/>
      <c r="AK287" s="447"/>
      <c r="AL287" s="297"/>
      <c r="AM287" s="349"/>
      <c r="AN287" s="433"/>
      <c r="AO287" s="299"/>
      <c r="AP287" s="299"/>
      <c r="AQ287" s="163"/>
      <c r="AU287" s="476"/>
      <c r="AV287" s="477"/>
      <c r="AW287" s="477"/>
      <c r="AX287" s="477"/>
      <c r="AY287" s="477"/>
      <c r="AZ287" s="477"/>
      <c r="BA287" s="478"/>
      <c r="BB287" s="470"/>
      <c r="BC287" s="470"/>
      <c r="BD287" s="470"/>
      <c r="BE287" s="470"/>
      <c r="BF287" s="479"/>
      <c r="BG287" s="479"/>
      <c r="BH287" s="479"/>
      <c r="BI287" s="479"/>
      <c r="BJ287" s="479"/>
      <c r="BK287" s="481"/>
      <c r="BL287" s="74"/>
    </row>
    <row r="288" spans="5:64" ht="8.1" customHeight="1" thickBot="1" x14ac:dyDescent="0.2">
      <c r="E288" s="166"/>
      <c r="F288" s="167"/>
      <c r="G288" s="300"/>
      <c r="H288" s="300"/>
      <c r="I288" s="300"/>
      <c r="J288" s="302"/>
      <c r="K288" s="152"/>
      <c r="L288" s="140"/>
      <c r="M288" s="140"/>
      <c r="N288" s="140"/>
      <c r="O288" s="140"/>
      <c r="P288" s="140"/>
      <c r="S288" s="329" t="s">
        <v>233</v>
      </c>
      <c r="T288" s="329"/>
      <c r="U288" s="329"/>
      <c r="V288" s="329"/>
      <c r="W288" s="329"/>
      <c r="X288" s="329"/>
      <c r="Y288" s="329"/>
      <c r="Z288" s="165"/>
      <c r="AA288" s="165"/>
      <c r="AB288" s="165"/>
      <c r="AC288" s="165"/>
      <c r="AD288" s="165"/>
      <c r="AF288" s="300"/>
      <c r="AG288" s="300"/>
      <c r="AH288" s="300"/>
      <c r="AI288" s="300"/>
      <c r="AJ288" s="300"/>
      <c r="AK288" s="302"/>
      <c r="AL288" s="140"/>
      <c r="AM288" s="140"/>
      <c r="AN288" s="140"/>
      <c r="AO288" s="140"/>
      <c r="AP288" s="140"/>
      <c r="AQ288" s="163"/>
      <c r="AU288" s="484" t="s">
        <v>624</v>
      </c>
      <c r="AV288" s="485"/>
      <c r="AW288" s="485"/>
      <c r="AX288" s="485"/>
      <c r="AY288" s="485"/>
      <c r="AZ288" s="485"/>
      <c r="BA288" s="486"/>
      <c r="BB288" s="470">
        <f>SUM(BB272:BC287)</f>
        <v>882</v>
      </c>
      <c r="BC288" s="470"/>
      <c r="BD288" s="470"/>
      <c r="BE288" s="470"/>
      <c r="BF288" s="479">
        <f>SUM(BF272:BF287)-BF284</f>
        <v>762</v>
      </c>
      <c r="BG288" s="479"/>
      <c r="BH288" s="479"/>
      <c r="BI288" s="479"/>
      <c r="BJ288" s="479"/>
      <c r="BK288" s="480" t="e">
        <f>SUM(BK272:BK287)</f>
        <v>#REF!</v>
      </c>
      <c r="BL288" s="74"/>
    </row>
    <row r="289" spans="1:64" ht="8.1" customHeight="1" thickBot="1" x14ac:dyDescent="0.2">
      <c r="E289" s="166"/>
      <c r="G289" s="306"/>
      <c r="H289" s="306"/>
      <c r="I289" s="306"/>
      <c r="J289" s="307"/>
      <c r="K289" s="140"/>
      <c r="L289" s="140"/>
      <c r="M289" s="140"/>
      <c r="N289" s="140"/>
      <c r="O289" s="140"/>
      <c r="P289" s="140"/>
      <c r="S289" s="329"/>
      <c r="T289" s="329"/>
      <c r="U289" s="329"/>
      <c r="V289" s="329"/>
      <c r="W289" s="329"/>
      <c r="X289" s="329"/>
      <c r="Y289" s="329"/>
      <c r="Z289" s="165"/>
      <c r="AA289" s="165"/>
      <c r="AB289" s="165"/>
      <c r="AC289" s="165"/>
      <c r="AD289" s="165"/>
      <c r="AF289" s="306"/>
      <c r="AG289" s="306"/>
      <c r="AH289" s="306"/>
      <c r="AI289" s="306"/>
      <c r="AJ289" s="306"/>
      <c r="AK289" s="307"/>
      <c r="AL289" s="140"/>
      <c r="AM289" s="140"/>
      <c r="AN289" s="140"/>
      <c r="AO289" s="140"/>
      <c r="AP289" s="140"/>
      <c r="AQ289" s="163"/>
      <c r="AU289" s="487"/>
      <c r="AV289" s="488"/>
      <c r="AW289" s="488"/>
      <c r="AX289" s="488"/>
      <c r="AY289" s="488"/>
      <c r="AZ289" s="488"/>
      <c r="BA289" s="489"/>
      <c r="BB289" s="470"/>
      <c r="BC289" s="470"/>
      <c r="BD289" s="470"/>
      <c r="BE289" s="470"/>
      <c r="BF289" s="479"/>
      <c r="BG289" s="479"/>
      <c r="BH289" s="479"/>
      <c r="BI289" s="479"/>
      <c r="BJ289" s="479"/>
      <c r="BK289" s="481"/>
      <c r="BL289" s="74"/>
    </row>
    <row r="290" spans="1:64" ht="8.1" customHeight="1" thickBot="1" x14ac:dyDescent="0.2">
      <c r="E290" s="166"/>
      <c r="G290" s="130"/>
      <c r="H290" s="130"/>
      <c r="I290" s="130"/>
      <c r="J290" s="130"/>
      <c r="K290" s="165"/>
      <c r="L290" s="165"/>
      <c r="M290" s="165"/>
      <c r="N290" s="165"/>
      <c r="O290" s="165"/>
      <c r="P290" s="165"/>
      <c r="T290" s="490" t="s">
        <v>234</v>
      </c>
      <c r="U290" s="490"/>
      <c r="V290" s="490"/>
      <c r="W290" s="490"/>
      <c r="X290" s="490"/>
      <c r="Y290" s="490"/>
      <c r="Z290" s="490"/>
      <c r="AA290" s="490"/>
      <c r="AB290" s="490"/>
      <c r="AC290" s="490"/>
      <c r="AD290" s="490"/>
      <c r="AE290" s="490"/>
      <c r="AF290" s="490"/>
      <c r="AG290" s="490"/>
      <c r="AH290" s="490"/>
      <c r="AI290" s="490"/>
      <c r="AJ290" s="490"/>
      <c r="AK290" s="490"/>
      <c r="AL290" s="164"/>
      <c r="AM290" s="164"/>
      <c r="AN290" s="164"/>
      <c r="AO290" s="164"/>
      <c r="AP290" s="164"/>
      <c r="AQ290" s="163"/>
      <c r="AU290" s="484" t="s">
        <v>623</v>
      </c>
      <c r="AV290" s="485"/>
      <c r="AW290" s="485"/>
      <c r="AX290" s="485"/>
      <c r="AY290" s="485"/>
      <c r="AZ290" s="485"/>
      <c r="BA290" s="486"/>
      <c r="BB290" s="492"/>
      <c r="BC290" s="492"/>
      <c r="BD290" s="492"/>
      <c r="BE290" s="492"/>
      <c r="BF290" s="471">
        <f>SUM(BF272:BF287)</f>
        <v>769</v>
      </c>
      <c r="BG290" s="471"/>
      <c r="BH290" s="471"/>
      <c r="BI290" s="471"/>
      <c r="BJ290" s="471"/>
      <c r="BK290" s="493"/>
      <c r="BL290" s="74"/>
    </row>
    <row r="291" spans="1:64" ht="8.1" customHeight="1" thickBot="1" x14ac:dyDescent="0.2">
      <c r="E291" s="162"/>
      <c r="F291" s="159"/>
      <c r="G291" s="161"/>
      <c r="H291" s="161"/>
      <c r="I291" s="161"/>
      <c r="J291" s="161"/>
      <c r="K291" s="160"/>
      <c r="L291" s="160"/>
      <c r="M291" s="160"/>
      <c r="N291" s="160"/>
      <c r="O291" s="160"/>
      <c r="P291" s="160"/>
      <c r="Q291" s="159"/>
      <c r="R291" s="159"/>
      <c r="S291" s="159"/>
      <c r="T291" s="491"/>
      <c r="U291" s="491"/>
      <c r="V291" s="491"/>
      <c r="W291" s="491"/>
      <c r="X291" s="491"/>
      <c r="Y291" s="491"/>
      <c r="Z291" s="491"/>
      <c r="AA291" s="491"/>
      <c r="AB291" s="491"/>
      <c r="AC291" s="491"/>
      <c r="AD291" s="491"/>
      <c r="AE291" s="491"/>
      <c r="AF291" s="491"/>
      <c r="AG291" s="491"/>
      <c r="AH291" s="491"/>
      <c r="AI291" s="491"/>
      <c r="AJ291" s="491"/>
      <c r="AK291" s="491"/>
      <c r="AL291" s="158"/>
      <c r="AM291" s="158"/>
      <c r="AN291" s="158"/>
      <c r="AO291" s="158"/>
      <c r="AP291" s="158"/>
      <c r="AQ291" s="157"/>
      <c r="AU291" s="487"/>
      <c r="AV291" s="488"/>
      <c r="AW291" s="488"/>
      <c r="AX291" s="488"/>
      <c r="AY291" s="488"/>
      <c r="AZ291" s="488"/>
      <c r="BA291" s="489"/>
      <c r="BB291" s="492"/>
      <c r="BC291" s="492"/>
      <c r="BD291" s="492"/>
      <c r="BE291" s="492"/>
      <c r="BF291" s="471"/>
      <c r="BG291" s="471"/>
      <c r="BH291" s="471"/>
      <c r="BI291" s="471"/>
      <c r="BJ291" s="471"/>
      <c r="BK291" s="493"/>
      <c r="BL291" s="74"/>
    </row>
    <row r="292" spans="1:64" ht="8.1" customHeight="1" x14ac:dyDescent="0.15">
      <c r="A292" s="156"/>
      <c r="B292" s="156"/>
      <c r="C292" s="156"/>
      <c r="D292" s="156"/>
      <c r="E292" s="156"/>
      <c r="F292" s="156"/>
      <c r="G292" s="156"/>
      <c r="H292" s="156"/>
      <c r="I292" s="156"/>
      <c r="J292" s="156"/>
      <c r="K292" s="156"/>
      <c r="L292" s="156"/>
      <c r="M292" s="156"/>
      <c r="N292" s="156"/>
      <c r="O292" s="156"/>
      <c r="P292" s="156"/>
      <c r="Q292" s="156"/>
      <c r="R292" s="156"/>
      <c r="S292" s="156"/>
      <c r="T292" s="156"/>
      <c r="U292" s="156"/>
      <c r="V292" s="156"/>
      <c r="W292" s="156"/>
      <c r="X292" s="156"/>
      <c r="Y292" s="156"/>
      <c r="Z292" s="156"/>
      <c r="AA292" s="156"/>
      <c r="AB292" s="156"/>
      <c r="AC292" s="156"/>
      <c r="AD292" s="156"/>
      <c r="AE292" s="156"/>
      <c r="AF292" s="156"/>
      <c r="AG292" s="156"/>
      <c r="AH292" s="156"/>
      <c r="AI292" s="156"/>
      <c r="AJ292" s="156"/>
      <c r="AK292" s="156"/>
      <c r="AL292" s="156"/>
      <c r="AM292" s="156"/>
      <c r="AN292" s="156"/>
      <c r="AO292" s="156"/>
      <c r="AP292" s="156"/>
      <c r="AQ292" s="156"/>
      <c r="AR292" s="156"/>
      <c r="AS292" s="156"/>
      <c r="AT292" s="156"/>
      <c r="AU292" s="156"/>
      <c r="AV292" s="156"/>
      <c r="AW292" s="156"/>
      <c r="AX292" s="156"/>
      <c r="AY292" s="156"/>
      <c r="AZ292" s="156"/>
      <c r="BA292" s="156"/>
      <c r="BB292" s="156"/>
      <c r="BC292" s="156"/>
      <c r="BD292" s="156"/>
      <c r="BE292" s="156"/>
      <c r="BF292" s="331"/>
      <c r="BG292" s="331"/>
      <c r="BH292" s="331"/>
      <c r="BI292" s="331"/>
      <c r="BJ292" s="155"/>
      <c r="BK292" s="155"/>
    </row>
    <row r="293" spans="1:64" ht="8.1" customHeight="1" x14ac:dyDescent="0.15">
      <c r="A293" s="156"/>
      <c r="B293" s="156"/>
      <c r="C293" s="156"/>
      <c r="D293" s="156"/>
      <c r="E293" s="156"/>
      <c r="F293" s="156"/>
      <c r="G293" s="156"/>
      <c r="H293" s="156"/>
      <c r="I293" s="156"/>
      <c r="J293" s="156"/>
      <c r="K293" s="156"/>
      <c r="L293" s="156"/>
      <c r="M293" s="156"/>
      <c r="N293" s="156"/>
      <c r="O293" s="156"/>
      <c r="P293" s="156"/>
      <c r="Q293" s="156"/>
      <c r="R293" s="156"/>
      <c r="S293" s="156"/>
      <c r="T293" s="156"/>
      <c r="U293" s="156"/>
      <c r="V293" s="156"/>
      <c r="W293" s="156"/>
      <c r="X293" s="156"/>
      <c r="Y293" s="156"/>
      <c r="Z293" s="156"/>
      <c r="AA293" s="156"/>
      <c r="AB293" s="156"/>
      <c r="AC293" s="156"/>
      <c r="AD293" s="156"/>
      <c r="AE293" s="156"/>
      <c r="AF293" s="156"/>
      <c r="AG293" s="156"/>
      <c r="AH293" s="156"/>
      <c r="AI293" s="156"/>
      <c r="AJ293" s="156"/>
      <c r="AK293" s="156"/>
      <c r="AL293" s="156"/>
      <c r="AM293" s="156"/>
      <c r="AN293" s="156"/>
      <c r="AO293" s="156"/>
      <c r="AP293" s="156"/>
      <c r="AQ293" s="156"/>
      <c r="AR293" s="156"/>
      <c r="AS293" s="156"/>
      <c r="AT293" s="156"/>
      <c r="AU293" s="156"/>
      <c r="AV293" s="156"/>
      <c r="AW293" s="156"/>
      <c r="AX293" s="156"/>
      <c r="AY293" s="156"/>
      <c r="AZ293" s="156"/>
      <c r="BA293" s="156"/>
      <c r="BB293" s="156"/>
      <c r="BC293" s="156"/>
      <c r="BD293" s="156"/>
      <c r="BE293" s="156"/>
      <c r="BF293" s="331"/>
      <c r="BG293" s="331"/>
      <c r="BH293" s="331"/>
      <c r="BI293" s="331"/>
      <c r="BJ293" s="155"/>
      <c r="BK293" s="155"/>
    </row>
  </sheetData>
  <mergeCells count="2087">
    <mergeCell ref="G288:I289"/>
    <mergeCell ref="J288:J289"/>
    <mergeCell ref="S288:Y289"/>
    <mergeCell ref="AF288:AJ289"/>
    <mergeCell ref="AK288:AK289"/>
    <mergeCell ref="AU288:BA289"/>
    <mergeCell ref="BB288:BE289"/>
    <mergeCell ref="BF288:BJ289"/>
    <mergeCell ref="BK288:BK289"/>
    <mergeCell ref="T290:AK291"/>
    <mergeCell ref="AU290:BA291"/>
    <mergeCell ref="BB290:BE291"/>
    <mergeCell ref="BF290:BJ291"/>
    <mergeCell ref="BK290:BK291"/>
    <mergeCell ref="BF292:BF293"/>
    <mergeCell ref="BG292:BI293"/>
    <mergeCell ref="AU284:BA285"/>
    <mergeCell ref="BB284:BE285"/>
    <mergeCell ref="BF284:BJ285"/>
    <mergeCell ref="BK284:BK285"/>
    <mergeCell ref="F286:J287"/>
    <mergeCell ref="K286:K287"/>
    <mergeCell ref="L286:L287"/>
    <mergeCell ref="M286:M287"/>
    <mergeCell ref="N286:N287"/>
    <mergeCell ref="O286:O287"/>
    <mergeCell ref="P286:P287"/>
    <mergeCell ref="T286:X287"/>
    <mergeCell ref="Y286:Y287"/>
    <mergeCell ref="Z286:Z287"/>
    <mergeCell ref="AA286:AA287"/>
    <mergeCell ref="AB286:AB287"/>
    <mergeCell ref="AC286:AC287"/>
    <mergeCell ref="AD286:AD287"/>
    <mergeCell ref="AF286:AJ287"/>
    <mergeCell ref="AK286:AK287"/>
    <mergeCell ref="AL286:AL287"/>
    <mergeCell ref="AM286:AM287"/>
    <mergeCell ref="AN286:AN287"/>
    <mergeCell ref="AO286:AO287"/>
    <mergeCell ref="AP286:AP287"/>
    <mergeCell ref="AU286:BA287"/>
    <mergeCell ref="BB286:BE287"/>
    <mergeCell ref="BF286:BJ287"/>
    <mergeCell ref="BK286:BK287"/>
    <mergeCell ref="AU276:BA277"/>
    <mergeCell ref="BB276:BE277"/>
    <mergeCell ref="BF276:BJ277"/>
    <mergeCell ref="BK276:BK277"/>
    <mergeCell ref="P277:P278"/>
    <mergeCell ref="F277:J278"/>
    <mergeCell ref="K277:K278"/>
    <mergeCell ref="L277:L278"/>
    <mergeCell ref="M277:M278"/>
    <mergeCell ref="N277:N278"/>
    <mergeCell ref="O277:O278"/>
    <mergeCell ref="AU278:BA279"/>
    <mergeCell ref="BB278:BE279"/>
    <mergeCell ref="BF278:BJ279"/>
    <mergeCell ref="BK278:BK279"/>
    <mergeCell ref="AU280:BA281"/>
    <mergeCell ref="BB280:BE281"/>
    <mergeCell ref="BF280:BJ281"/>
    <mergeCell ref="BK280:BK281"/>
    <mergeCell ref="F281:K282"/>
    <mergeCell ref="L281:L282"/>
    <mergeCell ref="AU282:BA283"/>
    <mergeCell ref="BB282:BE283"/>
    <mergeCell ref="BF282:BJ283"/>
    <mergeCell ref="BK282:BK283"/>
    <mergeCell ref="F266:H267"/>
    <mergeCell ref="I266:I267"/>
    <mergeCell ref="AM264:AM265"/>
    <mergeCell ref="AN264:AN265"/>
    <mergeCell ref="AO264:AO265"/>
    <mergeCell ref="F268:H269"/>
    <mergeCell ref="I268:I269"/>
    <mergeCell ref="AU270:BA271"/>
    <mergeCell ref="BB270:BE271"/>
    <mergeCell ref="BF270:BJ271"/>
    <mergeCell ref="BK270:BK271"/>
    <mergeCell ref="AU272:BA273"/>
    <mergeCell ref="BB272:BE273"/>
    <mergeCell ref="BF272:BJ273"/>
    <mergeCell ref="BK272:BK273"/>
    <mergeCell ref="F273:J274"/>
    <mergeCell ref="K273:K274"/>
    <mergeCell ref="L273:L274"/>
    <mergeCell ref="M273:M274"/>
    <mergeCell ref="N273:N274"/>
    <mergeCell ref="O273:O274"/>
    <mergeCell ref="P273:P274"/>
    <mergeCell ref="AU274:BA275"/>
    <mergeCell ref="BB274:BE275"/>
    <mergeCell ref="BF274:BJ275"/>
    <mergeCell ref="BK274:BK275"/>
    <mergeCell ref="BA259:BA260"/>
    <mergeCell ref="BF261:BF262"/>
    <mergeCell ref="BG261:BG262"/>
    <mergeCell ref="F264:J265"/>
    <mergeCell ref="K264:K265"/>
    <mergeCell ref="L264:L265"/>
    <mergeCell ref="M264:M265"/>
    <mergeCell ref="N264:N265"/>
    <mergeCell ref="O264:O265"/>
    <mergeCell ref="P264:P265"/>
    <mergeCell ref="T264:X265"/>
    <mergeCell ref="Y264:Y265"/>
    <mergeCell ref="Z264:Z265"/>
    <mergeCell ref="AA264:AA265"/>
    <mergeCell ref="AP264:AP265"/>
    <mergeCell ref="AQ264:AU265"/>
    <mergeCell ref="AV264:AV265"/>
    <mergeCell ref="AB264:AB265"/>
    <mergeCell ref="AC264:AC265"/>
    <mergeCell ref="AD264:AD265"/>
    <mergeCell ref="AF264:AJ265"/>
    <mergeCell ref="AK264:AK265"/>
    <mergeCell ref="AL264:AL265"/>
    <mergeCell ref="AW264:AW265"/>
    <mergeCell ref="AX264:AX265"/>
    <mergeCell ref="AY264:AY265"/>
    <mergeCell ref="AZ264:AZ265"/>
    <mergeCell ref="BA264:BA265"/>
    <mergeCell ref="AP256:AP257"/>
    <mergeCell ref="BA254:BA255"/>
    <mergeCell ref="BB254:BE255"/>
    <mergeCell ref="BF254:BF255"/>
    <mergeCell ref="BG254:BG255"/>
    <mergeCell ref="BH254:BH255"/>
    <mergeCell ref="AF256:AJ257"/>
    <mergeCell ref="AK256:AK257"/>
    <mergeCell ref="AL256:AL257"/>
    <mergeCell ref="AM256:AM257"/>
    <mergeCell ref="AN256:AN257"/>
    <mergeCell ref="AO256:AO257"/>
    <mergeCell ref="T259:X260"/>
    <mergeCell ref="Y259:Y260"/>
    <mergeCell ref="Z259:Z260"/>
    <mergeCell ref="AA259:AA260"/>
    <mergeCell ref="AB259:AB260"/>
    <mergeCell ref="AC259:AC260"/>
    <mergeCell ref="AD259:AD260"/>
    <mergeCell ref="AF259:AJ260"/>
    <mergeCell ref="AK259:AK260"/>
    <mergeCell ref="AL259:AL260"/>
    <mergeCell ref="AM259:AM260"/>
    <mergeCell ref="AN259:AN260"/>
    <mergeCell ref="AO259:AO260"/>
    <mergeCell ref="AP259:AP260"/>
    <mergeCell ref="AQ259:AU260"/>
    <mergeCell ref="AV259:AV260"/>
    <mergeCell ref="AW259:AW260"/>
    <mergeCell ref="AX259:AX260"/>
    <mergeCell ref="AY259:AY260"/>
    <mergeCell ref="AZ259:AZ260"/>
    <mergeCell ref="T254:X255"/>
    <mergeCell ref="Y254:Y255"/>
    <mergeCell ref="Z254:Z255"/>
    <mergeCell ref="AA254:AA255"/>
    <mergeCell ref="AB254:AB255"/>
    <mergeCell ref="AC254:AC255"/>
    <mergeCell ref="AD254:AD255"/>
    <mergeCell ref="AF254:AJ255"/>
    <mergeCell ref="BB251:BE252"/>
    <mergeCell ref="AK254:AK255"/>
    <mergeCell ref="AL254:AL255"/>
    <mergeCell ref="AM254:AM255"/>
    <mergeCell ref="AN254:AN255"/>
    <mergeCell ref="AO254:AO255"/>
    <mergeCell ref="AP254:AP255"/>
    <mergeCell ref="BI254:BI255"/>
    <mergeCell ref="AQ254:AU255"/>
    <mergeCell ref="AV254:AV255"/>
    <mergeCell ref="AW254:AW255"/>
    <mergeCell ref="AX254:AX255"/>
    <mergeCell ref="AY254:AY255"/>
    <mergeCell ref="AZ254:AZ255"/>
    <mergeCell ref="AQ251:AU252"/>
    <mergeCell ref="BA251:BA252"/>
    <mergeCell ref="BJ254:BJ255"/>
    <mergeCell ref="BK254:BK255"/>
    <mergeCell ref="AF251:AJ252"/>
    <mergeCell ref="AK251:AK252"/>
    <mergeCell ref="AL251:AL252"/>
    <mergeCell ref="AM251:AM252"/>
    <mergeCell ref="AN251:AN252"/>
    <mergeCell ref="AO251:AO252"/>
    <mergeCell ref="AP251:AP252"/>
    <mergeCell ref="BF251:BF252"/>
    <mergeCell ref="BG251:BG252"/>
    <mergeCell ref="BH251:BH252"/>
    <mergeCell ref="BI251:BI252"/>
    <mergeCell ref="BJ251:BJ252"/>
    <mergeCell ref="AV251:AV252"/>
    <mergeCell ref="AW251:AW252"/>
    <mergeCell ref="AX251:AX252"/>
    <mergeCell ref="AY251:AY252"/>
    <mergeCell ref="AZ251:AZ252"/>
    <mergeCell ref="BK251:BK252"/>
    <mergeCell ref="AY247:AY248"/>
    <mergeCell ref="AO249:AO250"/>
    <mergeCell ref="AP249:AP250"/>
    <mergeCell ref="AZ247:AZ248"/>
    <mergeCell ref="BA247:BA248"/>
    <mergeCell ref="BB247:BE248"/>
    <mergeCell ref="BF247:BF248"/>
    <mergeCell ref="AN244:AN245"/>
    <mergeCell ref="AO244:AO245"/>
    <mergeCell ref="BI247:BI248"/>
    <mergeCell ref="BJ247:BJ248"/>
    <mergeCell ref="BK247:BK248"/>
    <mergeCell ref="AF249:AJ250"/>
    <mergeCell ref="AK249:AK250"/>
    <mergeCell ref="AL249:AL250"/>
    <mergeCell ref="AM249:AM250"/>
    <mergeCell ref="AN249:AN250"/>
    <mergeCell ref="BI249:BI250"/>
    <mergeCell ref="AQ249:AU250"/>
    <mergeCell ref="AV249:AV250"/>
    <mergeCell ref="AW249:AW250"/>
    <mergeCell ref="AX249:AX250"/>
    <mergeCell ref="AY249:AY250"/>
    <mergeCell ref="AZ249:AZ250"/>
    <mergeCell ref="BA249:BA250"/>
    <mergeCell ref="BB249:BE250"/>
    <mergeCell ref="BF249:BF250"/>
    <mergeCell ref="BG249:BG250"/>
    <mergeCell ref="BH249:BH250"/>
    <mergeCell ref="T247:X248"/>
    <mergeCell ref="Y247:Y248"/>
    <mergeCell ref="Z247:Z248"/>
    <mergeCell ref="AA247:AA248"/>
    <mergeCell ref="AB247:AB248"/>
    <mergeCell ref="AC247:AC248"/>
    <mergeCell ref="AD247:AD248"/>
    <mergeCell ref="AZ244:AZ245"/>
    <mergeCell ref="BA244:BA245"/>
    <mergeCell ref="BJ249:BJ250"/>
    <mergeCell ref="BK249:BK250"/>
    <mergeCell ref="AF242:AJ243"/>
    <mergeCell ref="AK242:AK243"/>
    <mergeCell ref="AL242:AL243"/>
    <mergeCell ref="AM242:AM243"/>
    <mergeCell ref="AN242:AN243"/>
    <mergeCell ref="AO242:AO243"/>
    <mergeCell ref="BI244:BI245"/>
    <mergeCell ref="BJ244:BJ245"/>
    <mergeCell ref="AF247:AJ248"/>
    <mergeCell ref="AK247:AK248"/>
    <mergeCell ref="AL247:AL248"/>
    <mergeCell ref="AM247:AM248"/>
    <mergeCell ref="AN247:AN248"/>
    <mergeCell ref="AO247:AO248"/>
    <mergeCell ref="BG247:BG248"/>
    <mergeCell ref="BH247:BH248"/>
    <mergeCell ref="AP247:AP248"/>
    <mergeCell ref="AQ247:AU248"/>
    <mergeCell ref="AV247:AV248"/>
    <mergeCell ref="AW247:AW248"/>
    <mergeCell ref="AX247:AX248"/>
    <mergeCell ref="BJ240:BJ241"/>
    <mergeCell ref="BK240:BK241"/>
    <mergeCell ref="BI242:BI243"/>
    <mergeCell ref="BJ242:BJ243"/>
    <mergeCell ref="BK242:BK243"/>
    <mergeCell ref="AY240:AY241"/>
    <mergeCell ref="AZ240:AZ241"/>
    <mergeCell ref="BA240:BA241"/>
    <mergeCell ref="BB240:BE241"/>
    <mergeCell ref="BF240:BF241"/>
    <mergeCell ref="AF244:AJ245"/>
    <mergeCell ref="AK244:AK245"/>
    <mergeCell ref="AL244:AL245"/>
    <mergeCell ref="AM244:AM245"/>
    <mergeCell ref="BH240:BH241"/>
    <mergeCell ref="BI240:BI241"/>
    <mergeCell ref="BG240:BG241"/>
    <mergeCell ref="AO240:AO241"/>
    <mergeCell ref="AP240:AP241"/>
    <mergeCell ref="AQ240:AU241"/>
    <mergeCell ref="BB244:BE245"/>
    <mergeCell ref="BF244:BF245"/>
    <mergeCell ref="BG244:BG245"/>
    <mergeCell ref="BH244:BH245"/>
    <mergeCell ref="AP244:AP245"/>
    <mergeCell ref="AQ244:AU245"/>
    <mergeCell ref="AV244:AV245"/>
    <mergeCell ref="AW244:AW245"/>
    <mergeCell ref="AX244:AX245"/>
    <mergeCell ref="AY244:AY245"/>
    <mergeCell ref="BK244:BK245"/>
    <mergeCell ref="T240:X241"/>
    <mergeCell ref="Y240:Y241"/>
    <mergeCell ref="Z240:Z241"/>
    <mergeCell ref="AA240:AA241"/>
    <mergeCell ref="AB240:AB241"/>
    <mergeCell ref="AC240:AC241"/>
    <mergeCell ref="AD240:AD241"/>
    <mergeCell ref="AF240:AJ241"/>
    <mergeCell ref="AK240:AK241"/>
    <mergeCell ref="AL240:AL241"/>
    <mergeCell ref="AM240:AM241"/>
    <mergeCell ref="AN240:AN241"/>
    <mergeCell ref="BF242:BF243"/>
    <mergeCell ref="BG242:BG243"/>
    <mergeCell ref="BH242:BH243"/>
    <mergeCell ref="AP242:AP243"/>
    <mergeCell ref="AQ242:AU243"/>
    <mergeCell ref="AV242:AV243"/>
    <mergeCell ref="AW242:AW243"/>
    <mergeCell ref="AX242:AX243"/>
    <mergeCell ref="AY242:AY243"/>
    <mergeCell ref="AV240:AV241"/>
    <mergeCell ref="AW240:AW241"/>
    <mergeCell ref="AX240:AX241"/>
    <mergeCell ref="AZ242:AZ243"/>
    <mergeCell ref="BA242:BA243"/>
    <mergeCell ref="BB242:BE243"/>
    <mergeCell ref="AO237:AO238"/>
    <mergeCell ref="AP237:AP238"/>
    <mergeCell ref="AQ237:AU238"/>
    <mergeCell ref="AV237:AV238"/>
    <mergeCell ref="AW237:AW238"/>
    <mergeCell ref="AX237:AX238"/>
    <mergeCell ref="AY237:AY238"/>
    <mergeCell ref="AZ237:AZ238"/>
    <mergeCell ref="BA237:BA238"/>
    <mergeCell ref="BB237:BE238"/>
    <mergeCell ref="BF237:BF238"/>
    <mergeCell ref="BG237:BG238"/>
    <mergeCell ref="BH237:BH238"/>
    <mergeCell ref="BI237:BI238"/>
    <mergeCell ref="BJ237:BJ238"/>
    <mergeCell ref="BK237:BK238"/>
    <mergeCell ref="BB239:BG239"/>
    <mergeCell ref="I234:I235"/>
    <mergeCell ref="AA233:AA234"/>
    <mergeCell ref="AB233:AB234"/>
    <mergeCell ref="AC233:AC234"/>
    <mergeCell ref="F236:L237"/>
    <mergeCell ref="T237:X238"/>
    <mergeCell ref="Y237:Y238"/>
    <mergeCell ref="Z237:Z238"/>
    <mergeCell ref="AA237:AA238"/>
    <mergeCell ref="AB237:AB238"/>
    <mergeCell ref="AC237:AC238"/>
    <mergeCell ref="AD237:AD238"/>
    <mergeCell ref="AF237:AJ238"/>
    <mergeCell ref="AK237:AK238"/>
    <mergeCell ref="AL237:AL238"/>
    <mergeCell ref="AM237:AM238"/>
    <mergeCell ref="AN237:AN238"/>
    <mergeCell ref="AW230:AW231"/>
    <mergeCell ref="AC230:AC231"/>
    <mergeCell ref="AD230:AD231"/>
    <mergeCell ref="AF230:AJ231"/>
    <mergeCell ref="AK230:AK231"/>
    <mergeCell ref="AL230:AL231"/>
    <mergeCell ref="BJ230:BJ231"/>
    <mergeCell ref="BK230:BK231"/>
    <mergeCell ref="F232:H233"/>
    <mergeCell ref="I232:I233"/>
    <mergeCell ref="T233:X234"/>
    <mergeCell ref="Y233:Y234"/>
    <mergeCell ref="Z233:Z234"/>
    <mergeCell ref="AX230:AX231"/>
    <mergeCell ref="AY230:AY231"/>
    <mergeCell ref="AZ230:AZ231"/>
    <mergeCell ref="AD233:AD234"/>
    <mergeCell ref="AF233:AJ234"/>
    <mergeCell ref="AK233:AK234"/>
    <mergeCell ref="BG230:BG231"/>
    <mergeCell ref="BH230:BH231"/>
    <mergeCell ref="BI230:BI231"/>
    <mergeCell ref="BA230:BA231"/>
    <mergeCell ref="BB230:BE231"/>
    <mergeCell ref="BF230:BF231"/>
    <mergeCell ref="AN230:AN231"/>
    <mergeCell ref="AL233:AL234"/>
    <mergeCell ref="AM233:AM234"/>
    <mergeCell ref="AN233:AN234"/>
    <mergeCell ref="AO233:AO234"/>
    <mergeCell ref="AP233:AP234"/>
    <mergeCell ref="F234:H235"/>
    <mergeCell ref="T227:Z228"/>
    <mergeCell ref="AN225:AN226"/>
    <mergeCell ref="AO225:AO226"/>
    <mergeCell ref="AP225:AP226"/>
    <mergeCell ref="AQ225:AU226"/>
    <mergeCell ref="AV225:AV226"/>
    <mergeCell ref="F230:J231"/>
    <mergeCell ref="K230:K231"/>
    <mergeCell ref="L230:L231"/>
    <mergeCell ref="M230:M231"/>
    <mergeCell ref="N230:N231"/>
    <mergeCell ref="O230:O231"/>
    <mergeCell ref="AM230:AM231"/>
    <mergeCell ref="P230:P231"/>
    <mergeCell ref="T230:X231"/>
    <mergeCell ref="Y230:Y231"/>
    <mergeCell ref="Z230:Z231"/>
    <mergeCell ref="AA230:AA231"/>
    <mergeCell ref="AB230:AB231"/>
    <mergeCell ref="AO230:AO231"/>
    <mergeCell ref="AP230:AP231"/>
    <mergeCell ref="AQ230:AU231"/>
    <mergeCell ref="AV230:AV231"/>
    <mergeCell ref="AF222:AJ223"/>
    <mergeCell ref="AK222:AK223"/>
    <mergeCell ref="AQ218:AU219"/>
    <mergeCell ref="AP218:AP219"/>
    <mergeCell ref="AD218:AD219"/>
    <mergeCell ref="AF218:AJ219"/>
    <mergeCell ref="T225:X226"/>
    <mergeCell ref="Y225:Y226"/>
    <mergeCell ref="Z225:Z226"/>
    <mergeCell ref="AA225:AA226"/>
    <mergeCell ref="AB225:AB226"/>
    <mergeCell ref="BA218:BA219"/>
    <mergeCell ref="T222:X223"/>
    <mergeCell ref="Y222:Y223"/>
    <mergeCell ref="Z222:Z223"/>
    <mergeCell ref="AA222:AA223"/>
    <mergeCell ref="AW225:AW226"/>
    <mergeCell ref="AC225:AC226"/>
    <mergeCell ref="AD225:AD226"/>
    <mergeCell ref="AF225:AJ226"/>
    <mergeCell ref="AK225:AK226"/>
    <mergeCell ref="AL225:AL226"/>
    <mergeCell ref="AM225:AM226"/>
    <mergeCell ref="AX225:AX226"/>
    <mergeCell ref="AY225:AY226"/>
    <mergeCell ref="AZ225:AZ226"/>
    <mergeCell ref="BA225:BA226"/>
    <mergeCell ref="AL222:AL223"/>
    <mergeCell ref="AM222:AM223"/>
    <mergeCell ref="AN222:AN223"/>
    <mergeCell ref="AO222:AO223"/>
    <mergeCell ref="AP222:AP223"/>
    <mergeCell ref="AW211:AW212"/>
    <mergeCell ref="AX211:AX212"/>
    <mergeCell ref="AY211:AY212"/>
    <mergeCell ref="AZ211:AZ212"/>
    <mergeCell ref="AB215:AB216"/>
    <mergeCell ref="AF215:AJ216"/>
    <mergeCell ref="AK215:AK216"/>
    <mergeCell ref="AL215:AL216"/>
    <mergeCell ref="AM215:AM216"/>
    <mergeCell ref="AN215:AN216"/>
    <mergeCell ref="T218:X219"/>
    <mergeCell ref="Y218:Y219"/>
    <mergeCell ref="Z218:Z219"/>
    <mergeCell ref="AA218:AA219"/>
    <mergeCell ref="AB218:AB219"/>
    <mergeCell ref="AC218:AC219"/>
    <mergeCell ref="AV218:AV219"/>
    <mergeCell ref="AW218:AW219"/>
    <mergeCell ref="AX218:AX219"/>
    <mergeCell ref="AY218:AY219"/>
    <mergeCell ref="AZ218:AZ219"/>
    <mergeCell ref="AK218:AK219"/>
    <mergeCell ref="AL218:AL219"/>
    <mergeCell ref="AM218:AM219"/>
    <mergeCell ref="AN218:AN219"/>
    <mergeCell ref="AO218:AO219"/>
    <mergeCell ref="AB222:AB223"/>
    <mergeCell ref="AO215:AO216"/>
    <mergeCell ref="AP215:AP216"/>
    <mergeCell ref="AC222:AC223"/>
    <mergeCell ref="AD222:AD223"/>
    <mergeCell ref="A210:A221"/>
    <mergeCell ref="C210:C221"/>
    <mergeCell ref="T211:X212"/>
    <mergeCell ref="Y211:Y212"/>
    <mergeCell ref="Z211:Z212"/>
    <mergeCell ref="AB211:AB212"/>
    <mergeCell ref="AC211:AC212"/>
    <mergeCell ref="AD211:AD212"/>
    <mergeCell ref="AF211:AJ212"/>
    <mergeCell ref="AK211:AK212"/>
    <mergeCell ref="AL211:AL212"/>
    <mergeCell ref="BA211:BA212"/>
    <mergeCell ref="BB211:BE212"/>
    <mergeCell ref="AM211:AM212"/>
    <mergeCell ref="AN211:AN212"/>
    <mergeCell ref="AO211:AO212"/>
    <mergeCell ref="AP211:AP212"/>
    <mergeCell ref="AQ211:AU212"/>
    <mergeCell ref="AV211:AV212"/>
    <mergeCell ref="U213:AH214"/>
    <mergeCell ref="E215:G216"/>
    <mergeCell ref="K215:K216"/>
    <mergeCell ref="T215:X216"/>
    <mergeCell ref="Y215:Y216"/>
    <mergeCell ref="Z215:Z216"/>
    <mergeCell ref="AA215:AA216"/>
    <mergeCell ref="BG211:BG212"/>
    <mergeCell ref="AK207:AK208"/>
    <mergeCell ref="AL207:AL208"/>
    <mergeCell ref="F208:H208"/>
    <mergeCell ref="AW207:AW208"/>
    <mergeCell ref="AX207:AX208"/>
    <mergeCell ref="AY207:AY208"/>
    <mergeCell ref="AZ207:AZ208"/>
    <mergeCell ref="BA207:BA208"/>
    <mergeCell ref="AM207:AM208"/>
    <mergeCell ref="AN207:AN208"/>
    <mergeCell ref="AO207:AO208"/>
    <mergeCell ref="AP207:AP208"/>
    <mergeCell ref="AA211:AA212"/>
    <mergeCell ref="BG207:BG208"/>
    <mergeCell ref="BH207:BH208"/>
    <mergeCell ref="BI207:BI208"/>
    <mergeCell ref="BB207:BF208"/>
    <mergeCell ref="AQ207:AU208"/>
    <mergeCell ref="AV207:AV208"/>
    <mergeCell ref="AB207:AB208"/>
    <mergeCell ref="F209:K211"/>
    <mergeCell ref="T209:Y209"/>
    <mergeCell ref="AQ209:BF209"/>
    <mergeCell ref="BF211:BF212"/>
    <mergeCell ref="BA204:BA205"/>
    <mergeCell ref="BB204:BE205"/>
    <mergeCell ref="BF204:BF205"/>
    <mergeCell ref="BG204:BG205"/>
    <mergeCell ref="BH204:BH205"/>
    <mergeCell ref="BI204:BI205"/>
    <mergeCell ref="BJ204:BJ205"/>
    <mergeCell ref="BK204:BK205"/>
    <mergeCell ref="F206:H207"/>
    <mergeCell ref="I206:I207"/>
    <mergeCell ref="T206:X206"/>
    <mergeCell ref="T207:X208"/>
    <mergeCell ref="Y207:Y208"/>
    <mergeCell ref="Z207:Z208"/>
    <mergeCell ref="AA207:AA208"/>
    <mergeCell ref="AC207:AC208"/>
    <mergeCell ref="AD207:AD208"/>
    <mergeCell ref="AF207:AJ208"/>
    <mergeCell ref="BJ207:BJ208"/>
    <mergeCell ref="BK207:BK208"/>
    <mergeCell ref="AX198:AX199"/>
    <mergeCell ref="AY198:AY199"/>
    <mergeCell ref="AZ198:AZ199"/>
    <mergeCell ref="BA198:BA199"/>
    <mergeCell ref="AQ202:BF203"/>
    <mergeCell ref="F204:J205"/>
    <mergeCell ref="K204:K205"/>
    <mergeCell ref="L204:L205"/>
    <mergeCell ref="M204:M205"/>
    <mergeCell ref="N204:N205"/>
    <mergeCell ref="O204:O205"/>
    <mergeCell ref="P204:P205"/>
    <mergeCell ref="T204:X205"/>
    <mergeCell ref="Y204:Y205"/>
    <mergeCell ref="Z204:Z205"/>
    <mergeCell ref="AA204:AA205"/>
    <mergeCell ref="AB204:AB205"/>
    <mergeCell ref="AC204:AC205"/>
    <mergeCell ref="AD204:AD205"/>
    <mergeCell ref="AF204:AJ205"/>
    <mergeCell ref="AK204:AK205"/>
    <mergeCell ref="AL204:AL205"/>
    <mergeCell ref="AM204:AM205"/>
    <mergeCell ref="AN204:AN205"/>
    <mergeCell ref="AO204:AO205"/>
    <mergeCell ref="AP204:AP205"/>
    <mergeCell ref="AQ204:AU205"/>
    <mergeCell ref="AV204:AV205"/>
    <mergeCell ref="AW204:AW205"/>
    <mergeCell ref="AX204:AX205"/>
    <mergeCell ref="AY204:AY205"/>
    <mergeCell ref="AZ204:AZ205"/>
    <mergeCell ref="AD198:AD199"/>
    <mergeCell ref="AF198:AJ199"/>
    <mergeCell ref="AK198:AK199"/>
    <mergeCell ref="AQ195:AU196"/>
    <mergeCell ref="AV195:AV196"/>
    <mergeCell ref="AW195:AW196"/>
    <mergeCell ref="T198:X199"/>
    <mergeCell ref="Y198:Y199"/>
    <mergeCell ref="Z198:Z199"/>
    <mergeCell ref="AA198:AA199"/>
    <mergeCell ref="AB198:AB199"/>
    <mergeCell ref="AC198:AC199"/>
    <mergeCell ref="AL198:AL199"/>
    <mergeCell ref="AM198:AM199"/>
    <mergeCell ref="AN198:AN199"/>
    <mergeCell ref="AO198:AO199"/>
    <mergeCell ref="AP198:AP199"/>
    <mergeCell ref="AQ198:AU199"/>
    <mergeCell ref="AV198:AV199"/>
    <mergeCell ref="AW198:AW199"/>
    <mergeCell ref="Y195:Y196"/>
    <mergeCell ref="Z195:Z196"/>
    <mergeCell ref="AA195:AA196"/>
    <mergeCell ref="AB195:AB196"/>
    <mergeCell ref="AC195:AC196"/>
    <mergeCell ref="AD195:AD196"/>
    <mergeCell ref="AF195:AJ196"/>
    <mergeCell ref="AY190:AY191"/>
    <mergeCell ref="AX195:AX196"/>
    <mergeCell ref="AY195:AY196"/>
    <mergeCell ref="AZ195:AZ196"/>
    <mergeCell ref="AK195:AK196"/>
    <mergeCell ref="AL195:AL196"/>
    <mergeCell ref="AM195:AM196"/>
    <mergeCell ref="AN195:AN196"/>
    <mergeCell ref="AO195:AO196"/>
    <mergeCell ref="AP195:AP196"/>
    <mergeCell ref="BI185:BI186"/>
    <mergeCell ref="BJ185:BJ186"/>
    <mergeCell ref="BK185:BK186"/>
    <mergeCell ref="F187:H188"/>
    <mergeCell ref="I187:J188"/>
    <mergeCell ref="T187:Z188"/>
    <mergeCell ref="AF187:AJ188"/>
    <mergeCell ref="AK187:AK188"/>
    <mergeCell ref="BA195:BA196"/>
    <mergeCell ref="AL187:AL188"/>
    <mergeCell ref="AN187:AN188"/>
    <mergeCell ref="F189:K190"/>
    <mergeCell ref="T190:X191"/>
    <mergeCell ref="Y190:Y191"/>
    <mergeCell ref="Z190:Z191"/>
    <mergeCell ref="AA190:AA191"/>
    <mergeCell ref="AB190:AB191"/>
    <mergeCell ref="AC190:AC191"/>
    <mergeCell ref="AX190:AX191"/>
    <mergeCell ref="AD190:AD191"/>
    <mergeCell ref="AF190:AJ191"/>
    <mergeCell ref="AK190:AK191"/>
    <mergeCell ref="AL190:AL191"/>
    <mergeCell ref="AM190:AM191"/>
    <mergeCell ref="AN190:AN191"/>
    <mergeCell ref="AZ190:AZ191"/>
    <mergeCell ref="BA190:BA191"/>
    <mergeCell ref="BB190:BE191"/>
    <mergeCell ref="BF190:BF191"/>
    <mergeCell ref="BG190:BG191"/>
    <mergeCell ref="BI190:BI191"/>
    <mergeCell ref="T195:X196"/>
    <mergeCell ref="BI179:BI180"/>
    <mergeCell ref="BJ179:BJ180"/>
    <mergeCell ref="BK179:BK180"/>
    <mergeCell ref="F185:J186"/>
    <mergeCell ref="K185:K186"/>
    <mergeCell ref="L185:L186"/>
    <mergeCell ref="M185:M186"/>
    <mergeCell ref="N185:N186"/>
    <mergeCell ref="O185:O186"/>
    <mergeCell ref="BH190:BH191"/>
    <mergeCell ref="AF185:AJ186"/>
    <mergeCell ref="AK185:AK186"/>
    <mergeCell ref="AL185:AL186"/>
    <mergeCell ref="AM185:AM186"/>
    <mergeCell ref="P185:P186"/>
    <mergeCell ref="T185:X186"/>
    <mergeCell ref="Y185:Y186"/>
    <mergeCell ref="Z185:Z186"/>
    <mergeCell ref="AA185:AA186"/>
    <mergeCell ref="AN185:AN186"/>
    <mergeCell ref="AO185:AO186"/>
    <mergeCell ref="AP185:AP186"/>
    <mergeCell ref="AQ185:AU186"/>
    <mergeCell ref="AV185:AV186"/>
    <mergeCell ref="AW185:AW186"/>
    <mergeCell ref="AX185:AX186"/>
    <mergeCell ref="AY185:AY186"/>
    <mergeCell ref="AZ185:AZ186"/>
    <mergeCell ref="BA185:BA186"/>
    <mergeCell ref="BB185:BE186"/>
    <mergeCell ref="BG185:BG186"/>
    <mergeCell ref="BH185:BH186"/>
    <mergeCell ref="A178:A194"/>
    <mergeCell ref="AF179:AJ180"/>
    <mergeCell ref="AK179:AK180"/>
    <mergeCell ref="AL179:AL180"/>
    <mergeCell ref="AM179:AM180"/>
    <mergeCell ref="AN179:AN180"/>
    <mergeCell ref="AO179:AO180"/>
    <mergeCell ref="AP179:AP180"/>
    <mergeCell ref="AQ179:AU180"/>
    <mergeCell ref="AV179:AV180"/>
    <mergeCell ref="AW179:AW180"/>
    <mergeCell ref="AX179:AX180"/>
    <mergeCell ref="AY179:AY180"/>
    <mergeCell ref="AZ179:AZ180"/>
    <mergeCell ref="BA179:BA180"/>
    <mergeCell ref="BB179:BE180"/>
    <mergeCell ref="BF179:BF180"/>
    <mergeCell ref="BF185:BF186"/>
    <mergeCell ref="AO190:AO191"/>
    <mergeCell ref="AP190:AP191"/>
    <mergeCell ref="AQ190:AU191"/>
    <mergeCell ref="AV190:AV191"/>
    <mergeCell ref="AW190:AW191"/>
    <mergeCell ref="AC185:AC186"/>
    <mergeCell ref="AD185:AD186"/>
    <mergeCell ref="AB185:AB186"/>
    <mergeCell ref="BI174:BI175"/>
    <mergeCell ref="BJ174:BJ175"/>
    <mergeCell ref="BK174:BK175"/>
    <mergeCell ref="T177:X178"/>
    <mergeCell ref="Y177:Y178"/>
    <mergeCell ref="Z177:Z178"/>
    <mergeCell ref="AA177:AA178"/>
    <mergeCell ref="AB177:AB178"/>
    <mergeCell ref="AF177:AJ178"/>
    <mergeCell ref="AK177:AK178"/>
    <mergeCell ref="AL177:AL178"/>
    <mergeCell ref="AM177:AM178"/>
    <mergeCell ref="AN177:AN178"/>
    <mergeCell ref="AO177:AO178"/>
    <mergeCell ref="AP177:AP178"/>
    <mergeCell ref="AQ177:AU178"/>
    <mergeCell ref="AV177:AV178"/>
    <mergeCell ref="AW177:AW178"/>
    <mergeCell ref="AX177:AX178"/>
    <mergeCell ref="AY177:AY178"/>
    <mergeCell ref="AZ177:AZ178"/>
    <mergeCell ref="BA177:BA178"/>
    <mergeCell ref="BB177:BE178"/>
    <mergeCell ref="BF177:BF178"/>
    <mergeCell ref="BG177:BG178"/>
    <mergeCell ref="BH177:BH178"/>
    <mergeCell ref="BI177:BI178"/>
    <mergeCell ref="BJ177:BJ178"/>
    <mergeCell ref="BK177:BK178"/>
    <mergeCell ref="BG179:BG180"/>
    <mergeCell ref="AN174:AN175"/>
    <mergeCell ref="AO174:AO175"/>
    <mergeCell ref="AY172:AY173"/>
    <mergeCell ref="AZ172:AZ173"/>
    <mergeCell ref="BA172:BA173"/>
    <mergeCell ref="BB172:BE173"/>
    <mergeCell ref="BG174:BG175"/>
    <mergeCell ref="BH174:BH175"/>
    <mergeCell ref="AP174:AP175"/>
    <mergeCell ref="AQ174:AU175"/>
    <mergeCell ref="AV174:AV175"/>
    <mergeCell ref="AW174:AW175"/>
    <mergeCell ref="AX174:AX175"/>
    <mergeCell ref="AY174:AY175"/>
    <mergeCell ref="AC177:AC178"/>
    <mergeCell ref="AD177:AD178"/>
    <mergeCell ref="AZ174:AZ175"/>
    <mergeCell ref="BA174:BA175"/>
    <mergeCell ref="BB174:BE175"/>
    <mergeCell ref="BF174:BF175"/>
    <mergeCell ref="AF174:AJ175"/>
    <mergeCell ref="AK174:AK175"/>
    <mergeCell ref="AL174:AL175"/>
    <mergeCell ref="AM174:AM175"/>
    <mergeCell ref="BH179:BH180"/>
    <mergeCell ref="T172:X173"/>
    <mergeCell ref="Y172:Y173"/>
    <mergeCell ref="Z172:Z173"/>
    <mergeCell ref="AA172:AA173"/>
    <mergeCell ref="AB172:AB173"/>
    <mergeCell ref="AC172:AC173"/>
    <mergeCell ref="AD172:AD173"/>
    <mergeCell ref="AF172:AJ173"/>
    <mergeCell ref="AK172:AK173"/>
    <mergeCell ref="AL172:AL173"/>
    <mergeCell ref="AM172:AM173"/>
    <mergeCell ref="AN172:AN173"/>
    <mergeCell ref="BF172:BF173"/>
    <mergeCell ref="BG172:BG173"/>
    <mergeCell ref="AO172:AO173"/>
    <mergeCell ref="AP172:AP173"/>
    <mergeCell ref="AQ172:AU173"/>
    <mergeCell ref="AV172:AV173"/>
    <mergeCell ref="AW172:AW173"/>
    <mergeCell ref="AX172:AX173"/>
    <mergeCell ref="AF169:AJ170"/>
    <mergeCell ref="AK169:AK170"/>
    <mergeCell ref="AL169:AL170"/>
    <mergeCell ref="AM169:AM170"/>
    <mergeCell ref="AN169:AN170"/>
    <mergeCell ref="AX167:AX168"/>
    <mergeCell ref="AW167:AW168"/>
    <mergeCell ref="BH172:BH173"/>
    <mergeCell ref="BI172:BI173"/>
    <mergeCell ref="BJ172:BJ173"/>
    <mergeCell ref="BK172:BK173"/>
    <mergeCell ref="BG167:BG168"/>
    <mergeCell ref="BH167:BH168"/>
    <mergeCell ref="BI167:BI168"/>
    <mergeCell ref="BJ167:BJ168"/>
    <mergeCell ref="BK167:BK168"/>
    <mergeCell ref="AO169:AO170"/>
    <mergeCell ref="AP169:AP170"/>
    <mergeCell ref="AQ169:AU170"/>
    <mergeCell ref="AV169:AV170"/>
    <mergeCell ref="AW169:AW170"/>
    <mergeCell ref="AX169:AX170"/>
    <mergeCell ref="AY169:AY170"/>
    <mergeCell ref="AZ169:AZ170"/>
    <mergeCell ref="BA169:BA170"/>
    <mergeCell ref="BB169:BE170"/>
    <mergeCell ref="BF169:BF170"/>
    <mergeCell ref="BG169:BG170"/>
    <mergeCell ref="BH169:BH170"/>
    <mergeCell ref="BI169:BI170"/>
    <mergeCell ref="BJ169:BJ170"/>
    <mergeCell ref="BK169:BK170"/>
    <mergeCell ref="BL164:BL165"/>
    <mergeCell ref="F165:H166"/>
    <mergeCell ref="I165:I166"/>
    <mergeCell ref="F167:K168"/>
    <mergeCell ref="T167:X168"/>
    <mergeCell ref="Y167:Y168"/>
    <mergeCell ref="Z167:Z168"/>
    <mergeCell ref="AA167:AA168"/>
    <mergeCell ref="AB167:AB168"/>
    <mergeCell ref="AC167:AC168"/>
    <mergeCell ref="AD167:AD168"/>
    <mergeCell ref="AF167:AJ168"/>
    <mergeCell ref="AK167:AK168"/>
    <mergeCell ref="AL167:AL168"/>
    <mergeCell ref="AM167:AM168"/>
    <mergeCell ref="AY167:AY168"/>
    <mergeCell ref="AZ167:AZ168"/>
    <mergeCell ref="BA167:BA168"/>
    <mergeCell ref="BB167:BE168"/>
    <mergeCell ref="BF167:BF168"/>
    <mergeCell ref="AN167:AN168"/>
    <mergeCell ref="AO167:AO168"/>
    <mergeCell ref="AP167:AP168"/>
    <mergeCell ref="AQ167:AU168"/>
    <mergeCell ref="AV167:AV168"/>
    <mergeCell ref="AZ161:AZ162"/>
    <mergeCell ref="BA161:BA162"/>
    <mergeCell ref="BC162:BF163"/>
    <mergeCell ref="BG162:BG163"/>
    <mergeCell ref="BH162:BH163"/>
    <mergeCell ref="BL162:BL163"/>
    <mergeCell ref="F163:H164"/>
    <mergeCell ref="I163:I164"/>
    <mergeCell ref="T164:X165"/>
    <mergeCell ref="Y164:Y165"/>
    <mergeCell ref="Z164:Z165"/>
    <mergeCell ref="AA164:AA165"/>
    <mergeCell ref="AB164:AB165"/>
    <mergeCell ref="AC164:AC165"/>
    <mergeCell ref="AD164:AD165"/>
    <mergeCell ref="AF164:AJ165"/>
    <mergeCell ref="AK164:AK165"/>
    <mergeCell ref="AL164:AL165"/>
    <mergeCell ref="AM164:AM165"/>
    <mergeCell ref="AN164:AN165"/>
    <mergeCell ref="AO164:AO165"/>
    <mergeCell ref="AP164:AP165"/>
    <mergeCell ref="AQ164:AU165"/>
    <mergeCell ref="AV164:AV165"/>
    <mergeCell ref="AW164:AW165"/>
    <mergeCell ref="AX164:AX165"/>
    <mergeCell ref="AY164:AY165"/>
    <mergeCell ref="AZ164:AZ165"/>
    <mergeCell ref="BA164:BA165"/>
    <mergeCell ref="BC164:BF165"/>
    <mergeCell ref="BG164:BG165"/>
    <mergeCell ref="BH164:BH165"/>
    <mergeCell ref="BL158:BL159"/>
    <mergeCell ref="T160:X160"/>
    <mergeCell ref="BC160:BF161"/>
    <mergeCell ref="BG160:BG161"/>
    <mergeCell ref="BH160:BH161"/>
    <mergeCell ref="BL160:BL161"/>
    <mergeCell ref="F161:J162"/>
    <mergeCell ref="K161:K162"/>
    <mergeCell ref="L161:L162"/>
    <mergeCell ref="M161:M162"/>
    <mergeCell ref="N161:N162"/>
    <mergeCell ref="O161:O162"/>
    <mergeCell ref="P161:P162"/>
    <mergeCell ref="T161:X162"/>
    <mergeCell ref="Y161:Y162"/>
    <mergeCell ref="Z161:Z162"/>
    <mergeCell ref="AA161:AA162"/>
    <mergeCell ref="AB161:AB162"/>
    <mergeCell ref="AC161:AC162"/>
    <mergeCell ref="AD161:AD162"/>
    <mergeCell ref="AF161:AJ162"/>
    <mergeCell ref="AK161:AK162"/>
    <mergeCell ref="AL161:AL162"/>
    <mergeCell ref="AM161:AM162"/>
    <mergeCell ref="AN161:AN162"/>
    <mergeCell ref="AO161:AO162"/>
    <mergeCell ref="AP161:AP162"/>
    <mergeCell ref="AQ161:AU162"/>
    <mergeCell ref="AV161:AV162"/>
    <mergeCell ref="AW161:AW162"/>
    <mergeCell ref="AX161:AX162"/>
    <mergeCell ref="AY161:AY162"/>
    <mergeCell ref="T158:X159"/>
    <mergeCell ref="Y158:Y159"/>
    <mergeCell ref="Z158:Z159"/>
    <mergeCell ref="AA158:AA159"/>
    <mergeCell ref="AB158:AB159"/>
    <mergeCell ref="AC158:AC159"/>
    <mergeCell ref="AD158:AD159"/>
    <mergeCell ref="AF158:AJ159"/>
    <mergeCell ref="AK158:AK159"/>
    <mergeCell ref="AL158:AL159"/>
    <mergeCell ref="AM158:AM159"/>
    <mergeCell ref="AN158:AN159"/>
    <mergeCell ref="AO158:AO159"/>
    <mergeCell ref="AP158:AP159"/>
    <mergeCell ref="BC158:BF159"/>
    <mergeCell ref="BG158:BG159"/>
    <mergeCell ref="BH158:BH159"/>
    <mergeCell ref="AD144:AD145"/>
    <mergeCell ref="AD147:AD148"/>
    <mergeCell ref="AF147:AJ148"/>
    <mergeCell ref="BH156:BH157"/>
    <mergeCell ref="BL156:BL157"/>
    <mergeCell ref="AN150:AN151"/>
    <mergeCell ref="AO150:AO151"/>
    <mergeCell ref="AP150:AP151"/>
    <mergeCell ref="F152:H153"/>
    <mergeCell ref="I152:I153"/>
    <mergeCell ref="T152:Y153"/>
    <mergeCell ref="AC150:AC151"/>
    <mergeCell ref="AD150:AD151"/>
    <mergeCell ref="F154:K154"/>
    <mergeCell ref="A155:T155"/>
    <mergeCell ref="U155:V155"/>
    <mergeCell ref="W155:AU155"/>
    <mergeCell ref="BF156:BF157"/>
    <mergeCell ref="BG156:BG157"/>
    <mergeCell ref="F150:J151"/>
    <mergeCell ref="K150:K151"/>
    <mergeCell ref="L150:L151"/>
    <mergeCell ref="M150:M151"/>
    <mergeCell ref="N150:N151"/>
    <mergeCell ref="O150:O151"/>
    <mergeCell ref="AC147:AC148"/>
    <mergeCell ref="AF150:AJ151"/>
    <mergeCell ref="AK150:AK151"/>
    <mergeCell ref="AL150:AL151"/>
    <mergeCell ref="AM150:AM151"/>
    <mergeCell ref="P150:P151"/>
    <mergeCell ref="T150:X151"/>
    <mergeCell ref="Y150:Y151"/>
    <mergeCell ref="Z150:Z151"/>
    <mergeCell ref="AA150:AA151"/>
    <mergeCell ref="AB150:AB151"/>
    <mergeCell ref="AB147:AB148"/>
    <mergeCell ref="AK147:AK148"/>
    <mergeCell ref="AL147:AL148"/>
    <mergeCell ref="AM147:AM148"/>
    <mergeCell ref="F147:K148"/>
    <mergeCell ref="T147:X148"/>
    <mergeCell ref="Y147:Y148"/>
    <mergeCell ref="Z147:Z148"/>
    <mergeCell ref="AA147:AA148"/>
    <mergeCell ref="AN147:AN148"/>
    <mergeCell ref="AO147:AO148"/>
    <mergeCell ref="AM141:AM142"/>
    <mergeCell ref="AF144:AJ145"/>
    <mergeCell ref="AK144:AK145"/>
    <mergeCell ref="AL144:AL145"/>
    <mergeCell ref="AQ141:AU142"/>
    <mergeCell ref="AV141:AV142"/>
    <mergeCell ref="AW141:AW142"/>
    <mergeCell ref="AN141:AN142"/>
    <mergeCell ref="AO141:AO142"/>
    <mergeCell ref="AP141:AP142"/>
    <mergeCell ref="O141:O142"/>
    <mergeCell ref="P141:P142"/>
    <mergeCell ref="T141:X142"/>
    <mergeCell ref="Y141:Y142"/>
    <mergeCell ref="AP147:AP148"/>
    <mergeCell ref="F143:H144"/>
    <mergeCell ref="I143:I144"/>
    <mergeCell ref="T144:X145"/>
    <mergeCell ref="Y144:Y145"/>
    <mergeCell ref="Z144:Z145"/>
    <mergeCell ref="AA144:AA145"/>
    <mergeCell ref="F145:H146"/>
    <mergeCell ref="AM144:AM145"/>
    <mergeCell ref="AN144:AN145"/>
    <mergeCell ref="AO144:AO145"/>
    <mergeCell ref="AP144:AP145"/>
    <mergeCell ref="AM138:AM139"/>
    <mergeCell ref="AN138:AN139"/>
    <mergeCell ref="AO138:AO139"/>
    <mergeCell ref="Z141:Z142"/>
    <mergeCell ref="AA141:AA142"/>
    <mergeCell ref="AB141:AB142"/>
    <mergeCell ref="AC141:AC142"/>
    <mergeCell ref="BK138:BK139"/>
    <mergeCell ref="F141:J142"/>
    <mergeCell ref="K141:K142"/>
    <mergeCell ref="L141:L142"/>
    <mergeCell ref="M141:M142"/>
    <mergeCell ref="N141:N142"/>
    <mergeCell ref="AY141:AY142"/>
    <mergeCell ref="T138:X139"/>
    <mergeCell ref="Y138:Y139"/>
    <mergeCell ref="Z138:Z139"/>
    <mergeCell ref="AA138:AA139"/>
    <mergeCell ref="AB138:AB139"/>
    <mergeCell ref="AC138:AC139"/>
    <mergeCell ref="AD138:AD139"/>
    <mergeCell ref="AF138:AJ139"/>
    <mergeCell ref="BG138:BG139"/>
    <mergeCell ref="BH138:BH139"/>
    <mergeCell ref="BI138:BI139"/>
    <mergeCell ref="I145:I146"/>
    <mergeCell ref="AB144:AB145"/>
    <mergeCell ref="AC144:AC145"/>
    <mergeCell ref="BJ138:BJ139"/>
    <mergeCell ref="AV138:AV139"/>
    <mergeCell ref="AW138:AW139"/>
    <mergeCell ref="AX138:AX139"/>
    <mergeCell ref="AY138:AY139"/>
    <mergeCell ref="AK141:AK142"/>
    <mergeCell ref="AL141:AL142"/>
    <mergeCell ref="BB133:BE134"/>
    <mergeCell ref="BF133:BF134"/>
    <mergeCell ref="BG133:BG134"/>
    <mergeCell ref="BH133:BH134"/>
    <mergeCell ref="AZ135:AZ136"/>
    <mergeCell ref="BI133:BI134"/>
    <mergeCell ref="AD141:AD142"/>
    <mergeCell ref="AF141:AJ142"/>
    <mergeCell ref="BJ133:BJ134"/>
    <mergeCell ref="BK133:BK134"/>
    <mergeCell ref="AF135:AJ136"/>
    <mergeCell ref="AK135:AK136"/>
    <mergeCell ref="AL135:AL136"/>
    <mergeCell ref="AM135:AM136"/>
    <mergeCell ref="AK138:AK139"/>
    <mergeCell ref="AQ135:AU136"/>
    <mergeCell ref="AV135:AV136"/>
    <mergeCell ref="AW135:AW136"/>
    <mergeCell ref="AX135:AX136"/>
    <mergeCell ref="AY135:AY136"/>
    <mergeCell ref="AN135:AN136"/>
    <mergeCell ref="AO135:AO136"/>
    <mergeCell ref="AP135:AP136"/>
    <mergeCell ref="AP138:AP139"/>
    <mergeCell ref="AQ138:AU139"/>
    <mergeCell ref="BA135:BA136"/>
    <mergeCell ref="AX133:AX134"/>
    <mergeCell ref="AY133:AY134"/>
    <mergeCell ref="AZ133:AZ134"/>
    <mergeCell ref="BA133:BA134"/>
    <mergeCell ref="BF138:BF139"/>
    <mergeCell ref="AL138:AL139"/>
    <mergeCell ref="T133:X134"/>
    <mergeCell ref="Y133:Y134"/>
    <mergeCell ref="Z133:Z134"/>
    <mergeCell ref="AA133:AA134"/>
    <mergeCell ref="AB133:AB134"/>
    <mergeCell ref="AC133:AC134"/>
    <mergeCell ref="AD133:AD134"/>
    <mergeCell ref="AF133:AJ134"/>
    <mergeCell ref="AK133:AK134"/>
    <mergeCell ref="AL133:AL134"/>
    <mergeCell ref="AM133:AM134"/>
    <mergeCell ref="AN133:AN134"/>
    <mergeCell ref="AO133:AO134"/>
    <mergeCell ref="AP133:AP134"/>
    <mergeCell ref="AQ133:AU134"/>
    <mergeCell ref="AV133:AV134"/>
    <mergeCell ref="AW133:AW134"/>
    <mergeCell ref="BB138:BE139"/>
    <mergeCell ref="AZ138:AZ139"/>
    <mergeCell ref="BA138:BA139"/>
    <mergeCell ref="BJ127:BJ128"/>
    <mergeCell ref="BK127:BK128"/>
    <mergeCell ref="AX127:AX128"/>
    <mergeCell ref="AY127:AY128"/>
    <mergeCell ref="AZ127:AZ128"/>
    <mergeCell ref="BA127:BA128"/>
    <mergeCell ref="BB127:BE128"/>
    <mergeCell ref="BF127:BF128"/>
    <mergeCell ref="T130:X131"/>
    <mergeCell ref="Y130:Y131"/>
    <mergeCell ref="Z130:Z131"/>
    <mergeCell ref="AA130:AA131"/>
    <mergeCell ref="AB130:AB131"/>
    <mergeCell ref="AC130:AC131"/>
    <mergeCell ref="AD130:AD131"/>
    <mergeCell ref="AF130:AJ131"/>
    <mergeCell ref="AK130:AK131"/>
    <mergeCell ref="AL130:AL131"/>
    <mergeCell ref="AM130:AM131"/>
    <mergeCell ref="AN130:AN131"/>
    <mergeCell ref="AO130:AO131"/>
    <mergeCell ref="AP130:AP131"/>
    <mergeCell ref="AQ130:AU131"/>
    <mergeCell ref="AV130:AV131"/>
    <mergeCell ref="AW130:AW131"/>
    <mergeCell ref="AX130:AX131"/>
    <mergeCell ref="AY130:AY131"/>
    <mergeCell ref="AZ130:AZ131"/>
    <mergeCell ref="BA130:BA131"/>
    <mergeCell ref="AC127:AC128"/>
    <mergeCell ref="AD127:AD128"/>
    <mergeCell ref="AF127:AJ128"/>
    <mergeCell ref="AK127:AK128"/>
    <mergeCell ref="AL127:AL128"/>
    <mergeCell ref="AM127:AM128"/>
    <mergeCell ref="AN127:AN128"/>
    <mergeCell ref="AO127:AO128"/>
    <mergeCell ref="AP127:AP128"/>
    <mergeCell ref="AQ127:AU128"/>
    <mergeCell ref="AV127:AV128"/>
    <mergeCell ref="AW127:AW128"/>
    <mergeCell ref="BH127:BH128"/>
    <mergeCell ref="BI127:BI128"/>
    <mergeCell ref="BG127:BG128"/>
    <mergeCell ref="AL124:AL125"/>
    <mergeCell ref="AM124:AM125"/>
    <mergeCell ref="AY124:AY125"/>
    <mergeCell ref="AZ124:AZ125"/>
    <mergeCell ref="BA124:BA125"/>
    <mergeCell ref="BB124:BE125"/>
    <mergeCell ref="BF124:BF125"/>
    <mergeCell ref="AN124:AN125"/>
    <mergeCell ref="AO124:AO125"/>
    <mergeCell ref="AP124:AP125"/>
    <mergeCell ref="AQ124:AU125"/>
    <mergeCell ref="AV124:AV125"/>
    <mergeCell ref="BG124:BG125"/>
    <mergeCell ref="BH124:BH125"/>
    <mergeCell ref="F125:K126"/>
    <mergeCell ref="AF126:AK126"/>
    <mergeCell ref="T127:X128"/>
    <mergeCell ref="Y127:Y128"/>
    <mergeCell ref="Z127:Z128"/>
    <mergeCell ref="AA127:AA128"/>
    <mergeCell ref="AB127:AB128"/>
    <mergeCell ref="AX124:AX125"/>
    <mergeCell ref="BF121:BF122"/>
    <mergeCell ref="AN121:AN122"/>
    <mergeCell ref="AO121:AO122"/>
    <mergeCell ref="AP121:AP122"/>
    <mergeCell ref="AQ121:AU122"/>
    <mergeCell ref="AV121:AV122"/>
    <mergeCell ref="BG121:BG122"/>
    <mergeCell ref="BH121:BH122"/>
    <mergeCell ref="F123:H124"/>
    <mergeCell ref="I123:I124"/>
    <mergeCell ref="T124:X125"/>
    <mergeCell ref="Y124:Y125"/>
    <mergeCell ref="Z124:Z125"/>
    <mergeCell ref="AA124:AA125"/>
    <mergeCell ref="AB124:AB125"/>
    <mergeCell ref="AX121:AX122"/>
    <mergeCell ref="AW124:AW125"/>
    <mergeCell ref="AC124:AC125"/>
    <mergeCell ref="AD124:AD125"/>
    <mergeCell ref="AF124:AJ125"/>
    <mergeCell ref="AK124:AK125"/>
    <mergeCell ref="F121:K122"/>
    <mergeCell ref="T121:X122"/>
    <mergeCell ref="Y121:Y122"/>
    <mergeCell ref="Z121:Z122"/>
    <mergeCell ref="AA121:AA122"/>
    <mergeCell ref="AB121:AB122"/>
    <mergeCell ref="AW121:AW122"/>
    <mergeCell ref="AC121:AC122"/>
    <mergeCell ref="AD121:AD122"/>
    <mergeCell ref="AF121:AJ122"/>
    <mergeCell ref="AK121:AK122"/>
    <mergeCell ref="AL121:AL122"/>
    <mergeCell ref="AM121:AM122"/>
    <mergeCell ref="AY121:AY122"/>
    <mergeCell ref="AZ121:AZ122"/>
    <mergeCell ref="BA121:BA122"/>
    <mergeCell ref="BB121:BE122"/>
    <mergeCell ref="BG116:BG117"/>
    <mergeCell ref="BH116:BH117"/>
    <mergeCell ref="BI116:BI117"/>
    <mergeCell ref="AK116:AK117"/>
    <mergeCell ref="AL116:AL117"/>
    <mergeCell ref="AM116:AM117"/>
    <mergeCell ref="AN116:AN117"/>
    <mergeCell ref="AO116:AO117"/>
    <mergeCell ref="AP116:AP117"/>
    <mergeCell ref="AQ116:AU117"/>
    <mergeCell ref="AV116:AV117"/>
    <mergeCell ref="AW116:AW117"/>
    <mergeCell ref="AX116:AX117"/>
    <mergeCell ref="AY116:AY117"/>
    <mergeCell ref="AZ116:AZ117"/>
    <mergeCell ref="BA116:BA117"/>
    <mergeCell ref="BB116:BE117"/>
    <mergeCell ref="BF116:BF117"/>
    <mergeCell ref="BJ116:BJ117"/>
    <mergeCell ref="BK116:BK117"/>
    <mergeCell ref="F118:H119"/>
    <mergeCell ref="I118:I119"/>
    <mergeCell ref="T118:AD120"/>
    <mergeCell ref="AF118:AJ119"/>
    <mergeCell ref="AK118:AK119"/>
    <mergeCell ref="AL118:AL119"/>
    <mergeCell ref="AM118:AM119"/>
    <mergeCell ref="AN118:AN119"/>
    <mergeCell ref="AO118:AO119"/>
    <mergeCell ref="AP118:AP119"/>
    <mergeCell ref="F120:H120"/>
    <mergeCell ref="AF120:AJ120"/>
    <mergeCell ref="BB120:BG120"/>
    <mergeCell ref="AR115:AW115"/>
    <mergeCell ref="BB115:BH115"/>
    <mergeCell ref="F116:J117"/>
    <mergeCell ref="K116:K117"/>
    <mergeCell ref="L116:L117"/>
    <mergeCell ref="M116:M117"/>
    <mergeCell ref="N116:N117"/>
    <mergeCell ref="O116:O117"/>
    <mergeCell ref="P116:P117"/>
    <mergeCell ref="T116:X117"/>
    <mergeCell ref="Y116:Y117"/>
    <mergeCell ref="Z116:Z117"/>
    <mergeCell ref="AA116:AA117"/>
    <mergeCell ref="AB116:AB117"/>
    <mergeCell ref="AC116:AC117"/>
    <mergeCell ref="AD116:AD117"/>
    <mergeCell ref="AF116:AJ117"/>
    <mergeCell ref="AV110:AV111"/>
    <mergeCell ref="AW110:AW111"/>
    <mergeCell ref="AX110:AX111"/>
    <mergeCell ref="AY110:AY111"/>
    <mergeCell ref="AQ112:AU112"/>
    <mergeCell ref="BB112:BE112"/>
    <mergeCell ref="AZ110:AZ111"/>
    <mergeCell ref="BA110:BA111"/>
    <mergeCell ref="BB110:BE111"/>
    <mergeCell ref="BF110:BF111"/>
    <mergeCell ref="BB105:BE106"/>
    <mergeCell ref="BF105:BF106"/>
    <mergeCell ref="BG105:BG106"/>
    <mergeCell ref="BI110:BI111"/>
    <mergeCell ref="BJ110:BJ111"/>
    <mergeCell ref="BK110:BK111"/>
    <mergeCell ref="BG110:BG111"/>
    <mergeCell ref="BH110:BH111"/>
    <mergeCell ref="BH105:BH106"/>
    <mergeCell ref="BI105:BI106"/>
    <mergeCell ref="BJ105:BJ106"/>
    <mergeCell ref="BK105:BK106"/>
    <mergeCell ref="AY105:AY106"/>
    <mergeCell ref="AZ105:AZ106"/>
    <mergeCell ref="BA105:BA106"/>
    <mergeCell ref="AO107:AO108"/>
    <mergeCell ref="AP107:AP108"/>
    <mergeCell ref="T110:X111"/>
    <mergeCell ref="Y110:Y111"/>
    <mergeCell ref="Z110:Z111"/>
    <mergeCell ref="AA110:AA111"/>
    <mergeCell ref="AB110:AB111"/>
    <mergeCell ref="AC110:AC111"/>
    <mergeCell ref="AD110:AD111"/>
    <mergeCell ref="AF110:AJ111"/>
    <mergeCell ref="AK110:AK111"/>
    <mergeCell ref="AL110:AL111"/>
    <mergeCell ref="AM110:AM111"/>
    <mergeCell ref="AN110:AN111"/>
    <mergeCell ref="AO110:AO111"/>
    <mergeCell ref="AP110:AP111"/>
    <mergeCell ref="AQ110:AU111"/>
    <mergeCell ref="AF107:AJ108"/>
    <mergeCell ref="AK107:AK108"/>
    <mergeCell ref="AL107:AL108"/>
    <mergeCell ref="AM107:AM108"/>
    <mergeCell ref="AN107:AN108"/>
    <mergeCell ref="BK100:BK101"/>
    <mergeCell ref="BM100:BM101"/>
    <mergeCell ref="F102:H103"/>
    <mergeCell ref="I102:I103"/>
    <mergeCell ref="T102:AB103"/>
    <mergeCell ref="AF102:AJ103"/>
    <mergeCell ref="AK102:AK103"/>
    <mergeCell ref="AL102:AL103"/>
    <mergeCell ref="AM102:AM103"/>
    <mergeCell ref="AN102:AN103"/>
    <mergeCell ref="AO102:AO103"/>
    <mergeCell ref="AP102:AP103"/>
    <mergeCell ref="F104:H104"/>
    <mergeCell ref="F105:K106"/>
    <mergeCell ref="T105:X106"/>
    <mergeCell ref="Y105:Y106"/>
    <mergeCell ref="Z105:Z106"/>
    <mergeCell ref="AA105:AA106"/>
    <mergeCell ref="AB105:AB106"/>
    <mergeCell ref="AC105:AC106"/>
    <mergeCell ref="AD105:AD106"/>
    <mergeCell ref="AF105:AJ106"/>
    <mergeCell ref="AK105:AK106"/>
    <mergeCell ref="AL105:AL106"/>
    <mergeCell ref="AM105:AM106"/>
    <mergeCell ref="AN105:AN106"/>
    <mergeCell ref="AO105:AO106"/>
    <mergeCell ref="AP105:AP106"/>
    <mergeCell ref="AQ105:AU106"/>
    <mergeCell ref="AV105:AV106"/>
    <mergeCell ref="AW105:AW106"/>
    <mergeCell ref="AX105:AX106"/>
    <mergeCell ref="AM100:AM101"/>
    <mergeCell ref="AN100:AN101"/>
    <mergeCell ref="AO100:AO101"/>
    <mergeCell ref="AP100:AP101"/>
    <mergeCell ref="AQ100:AU101"/>
    <mergeCell ref="AV100:AV101"/>
    <mergeCell ref="AW100:AW101"/>
    <mergeCell ref="AX100:AX101"/>
    <mergeCell ref="AY100:AY101"/>
    <mergeCell ref="AZ100:AZ101"/>
    <mergeCell ref="BA100:BA101"/>
    <mergeCell ref="BB100:BE101"/>
    <mergeCell ref="BF100:BF101"/>
    <mergeCell ref="BG100:BG101"/>
    <mergeCell ref="BH100:BH101"/>
    <mergeCell ref="BI100:BI101"/>
    <mergeCell ref="BJ100:BJ101"/>
    <mergeCell ref="F100:J101"/>
    <mergeCell ref="K100:K101"/>
    <mergeCell ref="L100:L101"/>
    <mergeCell ref="M100:M101"/>
    <mergeCell ref="N100:N101"/>
    <mergeCell ref="O100:O101"/>
    <mergeCell ref="P100:P101"/>
    <mergeCell ref="T100:X101"/>
    <mergeCell ref="Y100:Y101"/>
    <mergeCell ref="Z100:Z101"/>
    <mergeCell ref="AA100:AA101"/>
    <mergeCell ref="AB100:AB101"/>
    <mergeCell ref="AC100:AC101"/>
    <mergeCell ref="AD100:AD101"/>
    <mergeCell ref="AF100:AJ101"/>
    <mergeCell ref="AK100:AK101"/>
    <mergeCell ref="AL100:AL101"/>
    <mergeCell ref="BH91:BH92"/>
    <mergeCell ref="T93:AD99"/>
    <mergeCell ref="AF93:AJ94"/>
    <mergeCell ref="AK93:AK94"/>
    <mergeCell ref="AL93:AL94"/>
    <mergeCell ref="AM93:AM94"/>
    <mergeCell ref="AX91:AX92"/>
    <mergeCell ref="AY91:AY92"/>
    <mergeCell ref="AZ91:AZ92"/>
    <mergeCell ref="BA91:BA92"/>
    <mergeCell ref="AN93:AN94"/>
    <mergeCell ref="AO93:AO94"/>
    <mergeCell ref="AP93:AP94"/>
    <mergeCell ref="AQ93:AU94"/>
    <mergeCell ref="AV93:AV94"/>
    <mergeCell ref="AW93:AW94"/>
    <mergeCell ref="AX93:AX94"/>
    <mergeCell ref="AY93:AY94"/>
    <mergeCell ref="AZ93:AZ94"/>
    <mergeCell ref="BA93:BA94"/>
    <mergeCell ref="AF95:AJ97"/>
    <mergeCell ref="T91:X92"/>
    <mergeCell ref="Y91:Y92"/>
    <mergeCell ref="Z91:Z92"/>
    <mergeCell ref="AA91:AA92"/>
    <mergeCell ref="AB91:AB92"/>
    <mergeCell ref="AX88:AX89"/>
    <mergeCell ref="AN88:AN89"/>
    <mergeCell ref="AC91:AC92"/>
    <mergeCell ref="AD91:AD92"/>
    <mergeCell ref="AF91:AJ92"/>
    <mergeCell ref="AK91:AK92"/>
    <mergeCell ref="AL91:AL92"/>
    <mergeCell ref="AM91:AM92"/>
    <mergeCell ref="BB91:BE92"/>
    <mergeCell ref="BF91:BF92"/>
    <mergeCell ref="AN91:AN92"/>
    <mergeCell ref="AO91:AO92"/>
    <mergeCell ref="AP91:AP92"/>
    <mergeCell ref="AQ91:AU92"/>
    <mergeCell ref="AV91:AV92"/>
    <mergeCell ref="AW91:AW92"/>
    <mergeCell ref="BG91:BG92"/>
    <mergeCell ref="AM86:AM87"/>
    <mergeCell ref="AN86:AN87"/>
    <mergeCell ref="AO86:AO87"/>
    <mergeCell ref="F87:H88"/>
    <mergeCell ref="I87:I88"/>
    <mergeCell ref="T88:Z89"/>
    <mergeCell ref="AF88:AJ89"/>
    <mergeCell ref="AK88:AK89"/>
    <mergeCell ref="AL88:AL89"/>
    <mergeCell ref="AF86:AJ87"/>
    <mergeCell ref="F89:K90"/>
    <mergeCell ref="BI91:BI92"/>
    <mergeCell ref="BJ91:BJ92"/>
    <mergeCell ref="BK86:BK87"/>
    <mergeCell ref="AM88:AM89"/>
    <mergeCell ref="BA86:BA87"/>
    <mergeCell ref="BB86:BE87"/>
    <mergeCell ref="BF86:BF87"/>
    <mergeCell ref="AO88:AO89"/>
    <mergeCell ref="AP88:AP89"/>
    <mergeCell ref="AQ88:AU89"/>
    <mergeCell ref="AV88:AV89"/>
    <mergeCell ref="AW88:AW89"/>
    <mergeCell ref="BJ86:BJ87"/>
    <mergeCell ref="BG86:BG87"/>
    <mergeCell ref="BH86:BH87"/>
    <mergeCell ref="BI86:BI87"/>
    <mergeCell ref="AQ86:AU87"/>
    <mergeCell ref="AY88:AY89"/>
    <mergeCell ref="AZ88:AZ89"/>
    <mergeCell ref="BA88:BA89"/>
    <mergeCell ref="BK91:BK92"/>
    <mergeCell ref="AM82:AM83"/>
    <mergeCell ref="AN82:AN83"/>
    <mergeCell ref="AO82:AO83"/>
    <mergeCell ref="AP82:AP83"/>
    <mergeCell ref="AQ82:AU83"/>
    <mergeCell ref="AV82:AV83"/>
    <mergeCell ref="AW82:AW83"/>
    <mergeCell ref="AX82:AX83"/>
    <mergeCell ref="AY82:AY83"/>
    <mergeCell ref="AZ82:AZ83"/>
    <mergeCell ref="BA82:BA83"/>
    <mergeCell ref="BB82:BE83"/>
    <mergeCell ref="BF82:BF83"/>
    <mergeCell ref="AF79:AJ80"/>
    <mergeCell ref="F85:H86"/>
    <mergeCell ref="I85:I86"/>
    <mergeCell ref="AQ85:AV85"/>
    <mergeCell ref="T86:X87"/>
    <mergeCell ref="Y86:Y87"/>
    <mergeCell ref="AP86:AP87"/>
    <mergeCell ref="Z86:Z87"/>
    <mergeCell ref="AA86:AA87"/>
    <mergeCell ref="AB86:AB87"/>
    <mergeCell ref="AC86:AC87"/>
    <mergeCell ref="AD86:AD87"/>
    <mergeCell ref="AV86:AV87"/>
    <mergeCell ref="AW86:AW87"/>
    <mergeCell ref="AX86:AX87"/>
    <mergeCell ref="AY86:AY87"/>
    <mergeCell ref="AZ86:AZ87"/>
    <mergeCell ref="AK86:AK87"/>
    <mergeCell ref="AL86:AL87"/>
    <mergeCell ref="F82:J83"/>
    <mergeCell ref="K82:K83"/>
    <mergeCell ref="L82:L83"/>
    <mergeCell ref="M82:M83"/>
    <mergeCell ref="N82:N83"/>
    <mergeCell ref="O82:O83"/>
    <mergeCell ref="P82:P83"/>
    <mergeCell ref="T82:X83"/>
    <mergeCell ref="Y82:Y83"/>
    <mergeCell ref="Z82:Z83"/>
    <mergeCell ref="AA82:AA83"/>
    <mergeCell ref="AB82:AB83"/>
    <mergeCell ref="AC82:AC83"/>
    <mergeCell ref="AD82:AD83"/>
    <mergeCell ref="AF82:AJ83"/>
    <mergeCell ref="AK82:AK83"/>
    <mergeCell ref="AL82:AL83"/>
    <mergeCell ref="AK79:AK80"/>
    <mergeCell ref="AL79:AL80"/>
    <mergeCell ref="AM79:AM80"/>
    <mergeCell ref="AN79:AN80"/>
    <mergeCell ref="AX77:AX78"/>
    <mergeCell ref="AW77:AW78"/>
    <mergeCell ref="BG82:BG83"/>
    <mergeCell ref="BH82:BH83"/>
    <mergeCell ref="BI82:BI83"/>
    <mergeCell ref="BJ82:BJ83"/>
    <mergeCell ref="BK82:BK83"/>
    <mergeCell ref="BG77:BG78"/>
    <mergeCell ref="BH77:BH78"/>
    <mergeCell ref="BI77:BI78"/>
    <mergeCell ref="BJ77:BJ78"/>
    <mergeCell ref="BK77:BK78"/>
    <mergeCell ref="AO79:AO80"/>
    <mergeCell ref="AP79:AP80"/>
    <mergeCell ref="AQ79:AU80"/>
    <mergeCell ref="AV79:AV80"/>
    <mergeCell ref="AW79:AW80"/>
    <mergeCell ref="AX79:AX80"/>
    <mergeCell ref="AY79:AY80"/>
    <mergeCell ref="AZ79:AZ80"/>
    <mergeCell ref="BA79:BA80"/>
    <mergeCell ref="BB79:BE80"/>
    <mergeCell ref="BF79:BF80"/>
    <mergeCell ref="BG79:BG80"/>
    <mergeCell ref="BH79:BH80"/>
    <mergeCell ref="BI79:BI80"/>
    <mergeCell ref="BJ79:BJ80"/>
    <mergeCell ref="BK79:BK80"/>
    <mergeCell ref="F77:K78"/>
    <mergeCell ref="T77:X78"/>
    <mergeCell ref="Y77:Y78"/>
    <mergeCell ref="Z77:Z78"/>
    <mergeCell ref="AA77:AA78"/>
    <mergeCell ref="AB77:AB78"/>
    <mergeCell ref="AC77:AC78"/>
    <mergeCell ref="AD77:AD78"/>
    <mergeCell ref="AF77:AJ78"/>
    <mergeCell ref="AK77:AK78"/>
    <mergeCell ref="AL77:AL78"/>
    <mergeCell ref="AM77:AM78"/>
    <mergeCell ref="AY77:AY78"/>
    <mergeCell ref="AZ77:AZ78"/>
    <mergeCell ref="BA77:BA78"/>
    <mergeCell ref="BB77:BE78"/>
    <mergeCell ref="BF77:BF78"/>
    <mergeCell ref="AN77:AN78"/>
    <mergeCell ref="AO77:AO78"/>
    <mergeCell ref="AP77:AP78"/>
    <mergeCell ref="AQ77:AU78"/>
    <mergeCell ref="AV77:AV78"/>
    <mergeCell ref="BK71:BK72"/>
    <mergeCell ref="F73:H74"/>
    <mergeCell ref="I73:I74"/>
    <mergeCell ref="AQ73:AV73"/>
    <mergeCell ref="T74:X75"/>
    <mergeCell ref="Y74:Y75"/>
    <mergeCell ref="Z74:Z75"/>
    <mergeCell ref="AA74:AA75"/>
    <mergeCell ref="BA74:BA75"/>
    <mergeCell ref="BB74:BE75"/>
    <mergeCell ref="BF74:BF75"/>
    <mergeCell ref="AN74:AN75"/>
    <mergeCell ref="AO74:AO75"/>
    <mergeCell ref="AP74:AP75"/>
    <mergeCell ref="AQ74:AU75"/>
    <mergeCell ref="AV74:AV75"/>
    <mergeCell ref="AW74:AW75"/>
    <mergeCell ref="BG74:BG75"/>
    <mergeCell ref="BH74:BH75"/>
    <mergeCell ref="BI74:BI75"/>
    <mergeCell ref="BJ74:BJ75"/>
    <mergeCell ref="BK74:BK75"/>
    <mergeCell ref="F75:H76"/>
    <mergeCell ref="I75:I76"/>
    <mergeCell ref="AX74:AX75"/>
    <mergeCell ref="AY74:AY75"/>
    <mergeCell ref="AZ74:AZ75"/>
    <mergeCell ref="AV71:AV72"/>
    <mergeCell ref="AW71:AW72"/>
    <mergeCell ref="AX71:AX72"/>
    <mergeCell ref="AY71:AY72"/>
    <mergeCell ref="AZ71:AZ72"/>
    <mergeCell ref="AB74:AB75"/>
    <mergeCell ref="BA71:BA72"/>
    <mergeCell ref="BB71:BE72"/>
    <mergeCell ref="BF71:BF72"/>
    <mergeCell ref="BG71:BG72"/>
    <mergeCell ref="BH71:BH72"/>
    <mergeCell ref="AK71:AK72"/>
    <mergeCell ref="AL71:AL72"/>
    <mergeCell ref="AM71:AM72"/>
    <mergeCell ref="AN71:AN72"/>
    <mergeCell ref="AC74:AC75"/>
    <mergeCell ref="BJ71:BJ72"/>
    <mergeCell ref="AL74:AL75"/>
    <mergeCell ref="AM74:AM75"/>
    <mergeCell ref="BJ66:BJ67"/>
    <mergeCell ref="BK66:BK67"/>
    <mergeCell ref="F67:H68"/>
    <mergeCell ref="AF69:AP70"/>
    <mergeCell ref="AY66:AY67"/>
    <mergeCell ref="AZ66:AZ67"/>
    <mergeCell ref="BA66:BA67"/>
    <mergeCell ref="BB66:BE67"/>
    <mergeCell ref="P71:P72"/>
    <mergeCell ref="T71:X72"/>
    <mergeCell ref="Y71:Y72"/>
    <mergeCell ref="AD74:AD75"/>
    <mergeCell ref="AF74:AJ75"/>
    <mergeCell ref="AK74:AK75"/>
    <mergeCell ref="F71:J72"/>
    <mergeCell ref="K71:K72"/>
    <mergeCell ref="L71:L72"/>
    <mergeCell ref="M71:M72"/>
    <mergeCell ref="N71:N72"/>
    <mergeCell ref="O71:O72"/>
    <mergeCell ref="AO71:AO72"/>
    <mergeCell ref="AP71:AP72"/>
    <mergeCell ref="Z71:Z72"/>
    <mergeCell ref="AA71:AA72"/>
    <mergeCell ref="AB71:AB72"/>
    <mergeCell ref="AC71:AC72"/>
    <mergeCell ref="AD71:AD72"/>
    <mergeCell ref="AF71:AJ72"/>
    <mergeCell ref="BI71:BI72"/>
    <mergeCell ref="AQ71:AU72"/>
    <mergeCell ref="T64:AB65"/>
    <mergeCell ref="T66:X67"/>
    <mergeCell ref="Y66:Y67"/>
    <mergeCell ref="Z66:Z67"/>
    <mergeCell ref="AA66:AA67"/>
    <mergeCell ref="AB66:AB67"/>
    <mergeCell ref="AC66:AC67"/>
    <mergeCell ref="BH66:BH67"/>
    <mergeCell ref="BI66:BI67"/>
    <mergeCell ref="AD66:AD67"/>
    <mergeCell ref="AF66:AJ67"/>
    <mergeCell ref="AK66:AK67"/>
    <mergeCell ref="AL66:AL67"/>
    <mergeCell ref="AM66:AM67"/>
    <mergeCell ref="AN66:AN67"/>
    <mergeCell ref="BF66:BF67"/>
    <mergeCell ref="BG66:BG67"/>
    <mergeCell ref="AO66:AO67"/>
    <mergeCell ref="AP66:AP67"/>
    <mergeCell ref="AQ66:AU67"/>
    <mergeCell ref="AV66:AV67"/>
    <mergeCell ref="AW66:AW67"/>
    <mergeCell ref="AX66:AX67"/>
    <mergeCell ref="A60:B63"/>
    <mergeCell ref="G60:I60"/>
    <mergeCell ref="D62:F63"/>
    <mergeCell ref="G62:I63"/>
    <mergeCell ref="J62:K63"/>
    <mergeCell ref="L62:L63"/>
    <mergeCell ref="T62:X63"/>
    <mergeCell ref="Y62:Y63"/>
    <mergeCell ref="Z62:Z63"/>
    <mergeCell ref="AA62:AA63"/>
    <mergeCell ref="AB62:AB63"/>
    <mergeCell ref="AC62:AC63"/>
    <mergeCell ref="AD62:AD63"/>
    <mergeCell ref="AF62:AJ63"/>
    <mergeCell ref="AK62:AK63"/>
    <mergeCell ref="AL62:AL63"/>
    <mergeCell ref="BH62:BH63"/>
    <mergeCell ref="BI62:BI63"/>
    <mergeCell ref="AQ62:AU63"/>
    <mergeCell ref="AV62:AV63"/>
    <mergeCell ref="AW62:AW63"/>
    <mergeCell ref="AX62:AX63"/>
    <mergeCell ref="AY62:AY63"/>
    <mergeCell ref="AZ62:AZ63"/>
    <mergeCell ref="BJ62:BJ63"/>
    <mergeCell ref="AW57:AW58"/>
    <mergeCell ref="AX57:AX58"/>
    <mergeCell ref="AY57:AY58"/>
    <mergeCell ref="AZ57:AZ58"/>
    <mergeCell ref="BA57:BA58"/>
    <mergeCell ref="BB57:BE58"/>
    <mergeCell ref="BF57:BF58"/>
    <mergeCell ref="BG57:BG58"/>
    <mergeCell ref="BH57:BH58"/>
    <mergeCell ref="BI57:BI58"/>
    <mergeCell ref="BJ57:BJ58"/>
    <mergeCell ref="BA62:BA63"/>
    <mergeCell ref="BB62:BE63"/>
    <mergeCell ref="BK57:BK58"/>
    <mergeCell ref="AF59:AJ60"/>
    <mergeCell ref="AK59:AK60"/>
    <mergeCell ref="AL59:AL60"/>
    <mergeCell ref="AM59:AM60"/>
    <mergeCell ref="AN59:AN60"/>
    <mergeCell ref="AO59:AO60"/>
    <mergeCell ref="AP59:AP60"/>
    <mergeCell ref="BK62:BK63"/>
    <mergeCell ref="T57:X58"/>
    <mergeCell ref="Y57:Y58"/>
    <mergeCell ref="Z57:Z58"/>
    <mergeCell ref="AA57:AA58"/>
    <mergeCell ref="AB57:AB58"/>
    <mergeCell ref="AC57:AC58"/>
    <mergeCell ref="AO54:AO55"/>
    <mergeCell ref="AD57:AD58"/>
    <mergeCell ref="AF57:AJ58"/>
    <mergeCell ref="AK57:AK58"/>
    <mergeCell ref="AL57:AL58"/>
    <mergeCell ref="AM57:AM58"/>
    <mergeCell ref="AN57:AN58"/>
    <mergeCell ref="AO57:AO58"/>
    <mergeCell ref="AP57:AP58"/>
    <mergeCell ref="AQ57:AU58"/>
    <mergeCell ref="AV57:AV58"/>
    <mergeCell ref="AM62:AM63"/>
    <mergeCell ref="AN62:AN63"/>
    <mergeCell ref="AO62:AO63"/>
    <mergeCell ref="AP62:AP63"/>
    <mergeCell ref="BF62:BF63"/>
    <mergeCell ref="BG62:BG63"/>
    <mergeCell ref="AZ51:AZ52"/>
    <mergeCell ref="BA51:BA52"/>
    <mergeCell ref="BB51:BE52"/>
    <mergeCell ref="BF51:BF52"/>
    <mergeCell ref="BG51:BG52"/>
    <mergeCell ref="BH51:BH52"/>
    <mergeCell ref="BI51:BI52"/>
    <mergeCell ref="BJ51:BJ52"/>
    <mergeCell ref="BK51:BK52"/>
    <mergeCell ref="AN54:AN55"/>
    <mergeCell ref="F52:H53"/>
    <mergeCell ref="I52:I53"/>
    <mergeCell ref="F54:K55"/>
    <mergeCell ref="T54:X55"/>
    <mergeCell ref="Y54:Y55"/>
    <mergeCell ref="Z54:Z55"/>
    <mergeCell ref="AA54:AA55"/>
    <mergeCell ref="AB54:AB55"/>
    <mergeCell ref="AC54:AC55"/>
    <mergeCell ref="AP54:AP55"/>
    <mergeCell ref="AQ54:AU55"/>
    <mergeCell ref="AV54:AV55"/>
    <mergeCell ref="AW54:AW55"/>
    <mergeCell ref="AX54:AX55"/>
    <mergeCell ref="AD54:AD55"/>
    <mergeCell ref="AF54:AJ55"/>
    <mergeCell ref="AK54:AK55"/>
    <mergeCell ref="AL54:AL55"/>
    <mergeCell ref="AM54:AM55"/>
    <mergeCell ref="AY54:AY55"/>
    <mergeCell ref="AZ54:AZ55"/>
    <mergeCell ref="BA54:BA55"/>
    <mergeCell ref="AM48:AM49"/>
    <mergeCell ref="AV48:AV49"/>
    <mergeCell ref="AW48:AW49"/>
    <mergeCell ref="AX48:AX49"/>
    <mergeCell ref="AY48:AY49"/>
    <mergeCell ref="AZ48:AZ49"/>
    <mergeCell ref="BA48:BA49"/>
    <mergeCell ref="BB48:BE49"/>
    <mergeCell ref="BF48:BF49"/>
    <mergeCell ref="BG48:BG49"/>
    <mergeCell ref="BH48:BH49"/>
    <mergeCell ref="F50:H51"/>
    <mergeCell ref="I50:I51"/>
    <mergeCell ref="T51:X52"/>
    <mergeCell ref="Y51:Y52"/>
    <mergeCell ref="Z51:Z52"/>
    <mergeCell ref="AA51:AA52"/>
    <mergeCell ref="AB51:AB52"/>
    <mergeCell ref="AC51:AC52"/>
    <mergeCell ref="AD51:AD52"/>
    <mergeCell ref="AF51:AJ52"/>
    <mergeCell ref="AK51:AK52"/>
    <mergeCell ref="AL51:AL52"/>
    <mergeCell ref="AM51:AM52"/>
    <mergeCell ref="AN51:AN52"/>
    <mergeCell ref="AO51:AO52"/>
    <mergeCell ref="AP51:AP52"/>
    <mergeCell ref="AQ51:AU52"/>
    <mergeCell ref="AV51:AV52"/>
    <mergeCell ref="AW51:AW52"/>
    <mergeCell ref="AX51:AX52"/>
    <mergeCell ref="AY51:AY52"/>
    <mergeCell ref="AQ48:AU49"/>
    <mergeCell ref="AA45:AA46"/>
    <mergeCell ref="AB45:AB46"/>
    <mergeCell ref="AC45:AC46"/>
    <mergeCell ref="AD45:AD46"/>
    <mergeCell ref="AF45:AJ46"/>
    <mergeCell ref="AK45:AK46"/>
    <mergeCell ref="AL45:AL46"/>
    <mergeCell ref="AM45:AM46"/>
    <mergeCell ref="AN45:AN46"/>
    <mergeCell ref="AO45:AO46"/>
    <mergeCell ref="AP45:AP46"/>
    <mergeCell ref="AN48:AN49"/>
    <mergeCell ref="AO48:AO49"/>
    <mergeCell ref="AP48:AP49"/>
    <mergeCell ref="F48:J49"/>
    <mergeCell ref="K48:K49"/>
    <mergeCell ref="L48:L49"/>
    <mergeCell ref="M48:M49"/>
    <mergeCell ref="N48:N49"/>
    <mergeCell ref="O48:O49"/>
    <mergeCell ref="P48:P49"/>
    <mergeCell ref="T48:X49"/>
    <mergeCell ref="Y48:Y49"/>
    <mergeCell ref="Z48:Z49"/>
    <mergeCell ref="AA48:AA49"/>
    <mergeCell ref="AB48:AB49"/>
    <mergeCell ref="AC48:AC49"/>
    <mergeCell ref="AD48:AD49"/>
    <mergeCell ref="AF48:AJ49"/>
    <mergeCell ref="AK48:AK49"/>
    <mergeCell ref="AL48:AL49"/>
    <mergeCell ref="T42:X43"/>
    <mergeCell ref="Y42:Y43"/>
    <mergeCell ref="Z42:Z43"/>
    <mergeCell ref="AA42:AA43"/>
    <mergeCell ref="AB42:AB43"/>
    <mergeCell ref="AY42:AY43"/>
    <mergeCell ref="AZ42:AZ43"/>
    <mergeCell ref="BA42:BA43"/>
    <mergeCell ref="BB42:BB43"/>
    <mergeCell ref="BC42:BC43"/>
    <mergeCell ref="AN42:AN43"/>
    <mergeCell ref="AO42:AO43"/>
    <mergeCell ref="AP42:AP43"/>
    <mergeCell ref="AQ42:AU43"/>
    <mergeCell ref="AV42:AV43"/>
    <mergeCell ref="H43:L45"/>
    <mergeCell ref="AQ44:AV44"/>
    <mergeCell ref="T45:X46"/>
    <mergeCell ref="Y45:Y46"/>
    <mergeCell ref="Z45:Z46"/>
    <mergeCell ref="AX42:AX43"/>
    <mergeCell ref="AW42:AW43"/>
    <mergeCell ref="AC42:AC43"/>
    <mergeCell ref="AD42:AD43"/>
    <mergeCell ref="AF42:AJ43"/>
    <mergeCell ref="BD42:BD43"/>
    <mergeCell ref="BE42:BE43"/>
    <mergeCell ref="BF42:BF43"/>
    <mergeCell ref="BG42:BG43"/>
    <mergeCell ref="AX36:AX37"/>
    <mergeCell ref="AY36:AY37"/>
    <mergeCell ref="AZ36:AZ37"/>
    <mergeCell ref="BA36:BA37"/>
    <mergeCell ref="AB39:AB40"/>
    <mergeCell ref="AC39:AC40"/>
    <mergeCell ref="AD39:AD40"/>
    <mergeCell ref="AF39:AJ40"/>
    <mergeCell ref="AK39:AK40"/>
    <mergeCell ref="AL39:AL40"/>
    <mergeCell ref="AK42:AK43"/>
    <mergeCell ref="AL42:AL43"/>
    <mergeCell ref="AM42:AM43"/>
    <mergeCell ref="AF41:AJ41"/>
    <mergeCell ref="AP36:AP37"/>
    <mergeCell ref="AQ36:AU37"/>
    <mergeCell ref="AV36:AV37"/>
    <mergeCell ref="AB36:AB37"/>
    <mergeCell ref="AC36:AC37"/>
    <mergeCell ref="AD36:AD37"/>
    <mergeCell ref="AF36:AJ37"/>
    <mergeCell ref="AK36:AK37"/>
    <mergeCell ref="F38:K39"/>
    <mergeCell ref="T39:X40"/>
    <mergeCell ref="Y39:Y40"/>
    <mergeCell ref="Z39:Z40"/>
    <mergeCell ref="AA39:AA40"/>
    <mergeCell ref="AM36:AM37"/>
    <mergeCell ref="AL36:AL37"/>
    <mergeCell ref="F36:H37"/>
    <mergeCell ref="I36:I37"/>
    <mergeCell ref="T36:X37"/>
    <mergeCell ref="F30:H31"/>
    <mergeCell ref="I30:I31"/>
    <mergeCell ref="T30:AD30"/>
    <mergeCell ref="AX28:AX29"/>
    <mergeCell ref="AY28:AY29"/>
    <mergeCell ref="AF32:AJ33"/>
    <mergeCell ref="AK32:AK33"/>
    <mergeCell ref="AL32:AL33"/>
    <mergeCell ref="F32:H33"/>
    <mergeCell ref="I32:I33"/>
    <mergeCell ref="T32:X33"/>
    <mergeCell ref="Y32:Y33"/>
    <mergeCell ref="Z32:Z33"/>
    <mergeCell ref="AA32:AA33"/>
    <mergeCell ref="AP39:AP40"/>
    <mergeCell ref="AM32:AM33"/>
    <mergeCell ref="AN32:AN33"/>
    <mergeCell ref="AO32:AO33"/>
    <mergeCell ref="AP32:AP33"/>
    <mergeCell ref="F34:K35"/>
    <mergeCell ref="T34:AB35"/>
    <mergeCell ref="AB32:AB33"/>
    <mergeCell ref="AC32:AC33"/>
    <mergeCell ref="AD32:AD33"/>
    <mergeCell ref="Y36:Y37"/>
    <mergeCell ref="Z36:Z37"/>
    <mergeCell ref="AA36:AA37"/>
    <mergeCell ref="AM39:AM40"/>
    <mergeCell ref="AN39:AN40"/>
    <mergeCell ref="AO39:AO40"/>
    <mergeCell ref="AN36:AN37"/>
    <mergeCell ref="AO36:AO37"/>
    <mergeCell ref="AL28:AL29"/>
    <mergeCell ref="AM28:AM29"/>
    <mergeCell ref="AZ28:AZ29"/>
    <mergeCell ref="BA28:BA29"/>
    <mergeCell ref="BB28:BE29"/>
    <mergeCell ref="BF28:BF29"/>
    <mergeCell ref="AN28:AN29"/>
    <mergeCell ref="AO28:AO29"/>
    <mergeCell ref="AP28:AP29"/>
    <mergeCell ref="AQ28:AU29"/>
    <mergeCell ref="AV28:AV29"/>
    <mergeCell ref="AW28:AW29"/>
    <mergeCell ref="AB28:AB29"/>
    <mergeCell ref="AC28:AC29"/>
    <mergeCell ref="AD28:AD29"/>
    <mergeCell ref="AF28:AJ29"/>
    <mergeCell ref="AK28:AK29"/>
    <mergeCell ref="AW36:AW37"/>
    <mergeCell ref="BG28:BG29"/>
    <mergeCell ref="BH28:BH29"/>
    <mergeCell ref="BI28:BI29"/>
    <mergeCell ref="BJ28:BJ29"/>
    <mergeCell ref="BK28:BK29"/>
    <mergeCell ref="BB23:BE24"/>
    <mergeCell ref="BF23:BF24"/>
    <mergeCell ref="BG23:BG24"/>
    <mergeCell ref="BH23:BH24"/>
    <mergeCell ref="BI23:BI24"/>
    <mergeCell ref="BJ23:BJ24"/>
    <mergeCell ref="BK23:BK24"/>
    <mergeCell ref="F25:G26"/>
    <mergeCell ref="H25:L26"/>
    <mergeCell ref="AF25:AJ26"/>
    <mergeCell ref="AK25:AK26"/>
    <mergeCell ref="AL25:AL26"/>
    <mergeCell ref="AM25:AM26"/>
    <mergeCell ref="AN25:AN26"/>
    <mergeCell ref="AO25:AO26"/>
    <mergeCell ref="AP25:AP26"/>
    <mergeCell ref="F28:J29"/>
    <mergeCell ref="K28:K29"/>
    <mergeCell ref="L28:L29"/>
    <mergeCell ref="M28:M29"/>
    <mergeCell ref="N28:N29"/>
    <mergeCell ref="O28:O29"/>
    <mergeCell ref="P28:P29"/>
    <mergeCell ref="T28:X29"/>
    <mergeCell ref="Y28:Y29"/>
    <mergeCell ref="Z28:Z29"/>
    <mergeCell ref="AA28:AA29"/>
    <mergeCell ref="BI18:BI19"/>
    <mergeCell ref="BJ18:BJ19"/>
    <mergeCell ref="BK18:BK19"/>
    <mergeCell ref="AF20:AJ21"/>
    <mergeCell ref="AK20:AK21"/>
    <mergeCell ref="AL20:AL21"/>
    <mergeCell ref="AM20:AM21"/>
    <mergeCell ref="AN20:AN21"/>
    <mergeCell ref="AO20:AO21"/>
    <mergeCell ref="AP20:AP21"/>
    <mergeCell ref="H21:L23"/>
    <mergeCell ref="T23:X24"/>
    <mergeCell ref="Y23:Y24"/>
    <mergeCell ref="Z23:Z24"/>
    <mergeCell ref="AA23:AA24"/>
    <mergeCell ref="AB23:AB24"/>
    <mergeCell ref="AC23:AC24"/>
    <mergeCell ref="AD23:AD24"/>
    <mergeCell ref="AF23:AJ24"/>
    <mergeCell ref="AK23:AK24"/>
    <mergeCell ref="AL23:AL24"/>
    <mergeCell ref="AM23:AM24"/>
    <mergeCell ref="AN23:AN24"/>
    <mergeCell ref="AO23:AO24"/>
    <mergeCell ref="AP23:AP24"/>
    <mergeCell ref="AQ23:AU24"/>
    <mergeCell ref="AV23:AV24"/>
    <mergeCell ref="AW23:AW24"/>
    <mergeCell ref="AX23:AX24"/>
    <mergeCell ref="AY23:AY24"/>
    <mergeCell ref="AZ23:AZ24"/>
    <mergeCell ref="BA23:BA24"/>
    <mergeCell ref="BF18:BF19"/>
    <mergeCell ref="BG18:BG19"/>
    <mergeCell ref="BH18:BH19"/>
    <mergeCell ref="F14:G16"/>
    <mergeCell ref="H14:L16"/>
    <mergeCell ref="T14:X15"/>
    <mergeCell ref="Y14:Y15"/>
    <mergeCell ref="Z14:Z15"/>
    <mergeCell ref="AL14:AL15"/>
    <mergeCell ref="AM14:AM15"/>
    <mergeCell ref="AN14:AN15"/>
    <mergeCell ref="AO14:AO15"/>
    <mergeCell ref="AA14:AA15"/>
    <mergeCell ref="AB14:AB15"/>
    <mergeCell ref="AC14:AC15"/>
    <mergeCell ref="AD14:AD15"/>
    <mergeCell ref="AX10:AX11"/>
    <mergeCell ref="AY10:AY11"/>
    <mergeCell ref="AQ10:AU11"/>
    <mergeCell ref="AV10:AV11"/>
    <mergeCell ref="AW10:AW11"/>
    <mergeCell ref="AO18:AO19"/>
    <mergeCell ref="AP18:AP19"/>
    <mergeCell ref="AQ18:AU19"/>
    <mergeCell ref="AV18:AV19"/>
    <mergeCell ref="AW18:AW19"/>
    <mergeCell ref="F10:K11"/>
    <mergeCell ref="T10:X11"/>
    <mergeCell ref="Y10:Y11"/>
    <mergeCell ref="Z10:Z11"/>
    <mergeCell ref="AP14:AP15"/>
    <mergeCell ref="AK14:AK15"/>
    <mergeCell ref="AZ18:AZ19"/>
    <mergeCell ref="BA18:BA19"/>
    <mergeCell ref="BB18:BE19"/>
    <mergeCell ref="AA10:AA11"/>
    <mergeCell ref="AB10:AB11"/>
    <mergeCell ref="AY4:AY5"/>
    <mergeCell ref="F8:H9"/>
    <mergeCell ref="I8:I9"/>
    <mergeCell ref="J8:L9"/>
    <mergeCell ref="AA7:AA8"/>
    <mergeCell ref="AB7:AB8"/>
    <mergeCell ref="AC7:AC8"/>
    <mergeCell ref="BM15:BM16"/>
    <mergeCell ref="H18:L19"/>
    <mergeCell ref="T18:X19"/>
    <mergeCell ref="Y18:Y19"/>
    <mergeCell ref="Z18:Z19"/>
    <mergeCell ref="AA18:AA19"/>
    <mergeCell ref="AB18:AB19"/>
    <mergeCell ref="AC18:AC19"/>
    <mergeCell ref="AD18:AD19"/>
    <mergeCell ref="AF14:AJ15"/>
    <mergeCell ref="AX18:AX19"/>
    <mergeCell ref="AY18:AY19"/>
    <mergeCell ref="AF18:AJ19"/>
    <mergeCell ref="AK18:AK19"/>
    <mergeCell ref="AL18:AL19"/>
    <mergeCell ref="AM18:AM19"/>
    <mergeCell ref="AN18:AN19"/>
    <mergeCell ref="BA10:BA11"/>
    <mergeCell ref="T12:Z13"/>
    <mergeCell ref="AF12:BG13"/>
    <mergeCell ref="AN10:AN11"/>
    <mergeCell ref="AO10:AO11"/>
    <mergeCell ref="AP10:AP11"/>
    <mergeCell ref="AZ10:AZ11"/>
    <mergeCell ref="AF4:AJ5"/>
    <mergeCell ref="AK1:BC1"/>
    <mergeCell ref="BF1:BK1"/>
    <mergeCell ref="A2:T2"/>
    <mergeCell ref="U2:V2"/>
    <mergeCell ref="W2:AU2"/>
    <mergeCell ref="AV2:BK2"/>
    <mergeCell ref="BK4:BK5"/>
    <mergeCell ref="F4:J5"/>
    <mergeCell ref="K4:K5"/>
    <mergeCell ref="L4:L5"/>
    <mergeCell ref="M4:M5"/>
    <mergeCell ref="N4:N5"/>
    <mergeCell ref="O4:O5"/>
    <mergeCell ref="AL7:AL8"/>
    <mergeCell ref="AM7:AM8"/>
    <mergeCell ref="AN7:AN8"/>
    <mergeCell ref="AO7:AO8"/>
    <mergeCell ref="AP7:AP8"/>
    <mergeCell ref="BJ4:BJ5"/>
    <mergeCell ref="AW4:AW5"/>
    <mergeCell ref="AX4:AX5"/>
    <mergeCell ref="AM10:AM11"/>
    <mergeCell ref="AD7:AD8"/>
    <mergeCell ref="AF7:AJ8"/>
    <mergeCell ref="AK7:AK8"/>
    <mergeCell ref="AC10:AC11"/>
    <mergeCell ref="AD10:AD11"/>
    <mergeCell ref="AF10:AJ11"/>
    <mergeCell ref="AK10:AK11"/>
    <mergeCell ref="AL10:AL11"/>
    <mergeCell ref="BA4:BA5"/>
    <mergeCell ref="BB4:BE5"/>
    <mergeCell ref="BF4:BF5"/>
    <mergeCell ref="BG4:BG5"/>
    <mergeCell ref="BH4:BH5"/>
    <mergeCell ref="BI4:BI5"/>
    <mergeCell ref="F6:H7"/>
    <mergeCell ref="I6:I7"/>
    <mergeCell ref="J6:L7"/>
    <mergeCell ref="T7:X8"/>
    <mergeCell ref="Y7:Y8"/>
    <mergeCell ref="Z7:Z8"/>
    <mergeCell ref="P4:P5"/>
    <mergeCell ref="T4:X5"/>
    <mergeCell ref="Y4:Y5"/>
    <mergeCell ref="AZ4:AZ5"/>
    <mergeCell ref="AK4:AK5"/>
    <mergeCell ref="AL4:AL5"/>
    <mergeCell ref="AM4:AM5"/>
    <mergeCell ref="AN4:AN5"/>
    <mergeCell ref="AO4:AO5"/>
    <mergeCell ref="AP4:AP5"/>
    <mergeCell ref="AQ4:AU5"/>
    <mergeCell ref="AV4:AV5"/>
    <mergeCell ref="Z4:Z5"/>
    <mergeCell ref="AA4:AA5"/>
    <mergeCell ref="AB4:AB5"/>
    <mergeCell ref="AC4:AC5"/>
    <mergeCell ref="AD4:AD5"/>
  </mergeCells>
  <phoneticPr fontId="5"/>
  <conditionalFormatting sqref="N4:N5">
    <cfRule type="expression" dxfId="598" priority="592">
      <formula>N4=""</formula>
    </cfRule>
    <cfRule type="expression" dxfId="597" priority="593">
      <formula>M4&lt;N4</formula>
    </cfRule>
    <cfRule type="expression" dxfId="596" priority="594">
      <formula>M4&gt;N4</formula>
    </cfRule>
  </conditionalFormatting>
  <conditionalFormatting sqref="N28:N29">
    <cfRule type="expression" dxfId="595" priority="591">
      <formula>M28&gt;N28</formula>
    </cfRule>
    <cfRule type="expression" dxfId="594" priority="589">
      <formula>N28=""</formula>
    </cfRule>
    <cfRule type="expression" dxfId="593" priority="590">
      <formula>M28&lt;N28</formula>
    </cfRule>
  </conditionalFormatting>
  <conditionalFormatting sqref="N48:N49">
    <cfRule type="expression" dxfId="592" priority="582">
      <formula>M48&gt;N48</formula>
    </cfRule>
    <cfRule type="expression" dxfId="591" priority="581">
      <formula>M48&lt;N48</formula>
    </cfRule>
    <cfRule type="expression" dxfId="590" priority="580">
      <formula>N48=""</formula>
    </cfRule>
  </conditionalFormatting>
  <conditionalFormatting sqref="N71:N72">
    <cfRule type="expression" dxfId="589" priority="572">
      <formula>M71&lt;N71</formula>
    </cfRule>
    <cfRule type="expression" dxfId="588" priority="573">
      <formula>M71&gt;N71</formula>
    </cfRule>
    <cfRule type="expression" dxfId="587" priority="571">
      <formula>N71=""</formula>
    </cfRule>
  </conditionalFormatting>
  <conditionalFormatting sqref="N82:N84 L84 Z84">
    <cfRule type="expression" dxfId="586" priority="585">
      <formula>K82&gt;L82</formula>
    </cfRule>
    <cfRule type="expression" dxfId="585" priority="584">
      <formula>K82&lt;L82</formula>
    </cfRule>
    <cfRule type="expression" dxfId="584" priority="583">
      <formula>L82=""</formula>
    </cfRule>
  </conditionalFormatting>
  <conditionalFormatting sqref="N100:N101">
    <cfRule type="expression" dxfId="583" priority="576">
      <formula>M100&gt;N100</formula>
    </cfRule>
    <cfRule type="expression" dxfId="582" priority="575">
      <formula>M100&lt;N100</formula>
    </cfRule>
    <cfRule type="expression" dxfId="581" priority="574">
      <formula>N100=""</formula>
    </cfRule>
  </conditionalFormatting>
  <conditionalFormatting sqref="N116:N117">
    <cfRule type="expression" dxfId="580" priority="588">
      <formula>M116&gt;N116</formula>
    </cfRule>
    <cfRule type="expression" dxfId="579" priority="586">
      <formula>N116=""</formula>
    </cfRule>
    <cfRule type="expression" dxfId="578" priority="587">
      <formula>M116&lt;N116</formula>
    </cfRule>
  </conditionalFormatting>
  <conditionalFormatting sqref="N141:N142">
    <cfRule type="expression" dxfId="577" priority="566">
      <formula>M141&lt;N141</formula>
    </cfRule>
    <cfRule type="expression" dxfId="576" priority="567">
      <formula>M141&gt;N141</formula>
    </cfRule>
    <cfRule type="expression" dxfId="575" priority="565">
      <formula>N141=""</formula>
    </cfRule>
  </conditionalFormatting>
  <conditionalFormatting sqref="N150:N151">
    <cfRule type="expression" dxfId="574" priority="564">
      <formula>M150&gt;N150</formula>
    </cfRule>
    <cfRule type="expression" dxfId="573" priority="562">
      <formula>N150=""</formula>
    </cfRule>
    <cfRule type="expression" dxfId="572" priority="563">
      <formula>M150&lt;N150</formula>
    </cfRule>
  </conditionalFormatting>
  <conditionalFormatting sqref="N161:N162">
    <cfRule type="expression" dxfId="571" priority="561">
      <formula>M161&gt;N161</formula>
    </cfRule>
    <cfRule type="expression" dxfId="570" priority="560">
      <formula>M161&lt;N161</formula>
    </cfRule>
    <cfRule type="expression" dxfId="569" priority="559">
      <formula>N161=""</formula>
    </cfRule>
  </conditionalFormatting>
  <conditionalFormatting sqref="N185:N186">
    <cfRule type="expression" dxfId="568" priority="558">
      <formula>M185&gt;N185</formula>
    </cfRule>
    <cfRule type="expression" dxfId="567" priority="557">
      <formula>M185&lt;N185</formula>
    </cfRule>
    <cfRule type="expression" dxfId="566" priority="556">
      <formula>N185=""</formula>
    </cfRule>
  </conditionalFormatting>
  <conditionalFormatting sqref="N204:N205">
    <cfRule type="expression" dxfId="565" priority="553">
      <formula>N204=""</formula>
    </cfRule>
    <cfRule type="expression" dxfId="564" priority="555">
      <formula>M204&gt;N204</formula>
    </cfRule>
    <cfRule type="expression" dxfId="563" priority="554">
      <formula>M204&lt;N204</formula>
    </cfRule>
  </conditionalFormatting>
  <conditionalFormatting sqref="N230:N231">
    <cfRule type="expression" dxfId="562" priority="549">
      <formula>M230&gt;N230</formula>
    </cfRule>
    <cfRule type="expression" dxfId="561" priority="548">
      <formula>M230&lt;N230</formula>
    </cfRule>
    <cfRule type="expression" dxfId="560" priority="547">
      <formula>N230=""</formula>
    </cfRule>
  </conditionalFormatting>
  <conditionalFormatting sqref="N264:N265">
    <cfRule type="expression" dxfId="559" priority="551">
      <formula>M264&lt;N264</formula>
    </cfRule>
    <cfRule type="expression" dxfId="558" priority="550">
      <formula>N264=""</formula>
    </cfRule>
    <cfRule type="expression" dxfId="557" priority="552">
      <formula>M264&gt;N264</formula>
    </cfRule>
  </conditionalFormatting>
  <conditionalFormatting sqref="N273:N274">
    <cfRule type="expression" dxfId="556" priority="545">
      <formula>M273&lt;N273</formula>
    </cfRule>
    <cfRule type="expression" dxfId="555" priority="544">
      <formula>N273=""</formula>
    </cfRule>
    <cfRule type="expression" dxfId="554" priority="546">
      <formula>M273&gt;N273</formula>
    </cfRule>
  </conditionalFormatting>
  <conditionalFormatting sqref="N277:N278">
    <cfRule type="expression" dxfId="553" priority="541">
      <formula>N277=""</formula>
    </cfRule>
    <cfRule type="expression" dxfId="552" priority="542">
      <formula>M277&lt;N277</formula>
    </cfRule>
    <cfRule type="expression" dxfId="551" priority="543">
      <formula>M277&gt;N277</formula>
    </cfRule>
  </conditionalFormatting>
  <conditionalFormatting sqref="N286:N287">
    <cfRule type="expression" dxfId="550" priority="540">
      <formula>M286&gt;N286</formula>
    </cfRule>
    <cfRule type="expression" dxfId="549" priority="539">
      <formula>M286&lt;N286</formula>
    </cfRule>
    <cfRule type="expression" dxfId="548" priority="538">
      <formula>N286=""</formula>
    </cfRule>
  </conditionalFormatting>
  <conditionalFormatting sqref="P4">
    <cfRule type="expression" dxfId="547" priority="507">
      <formula>O4&gt;0</formula>
    </cfRule>
    <cfRule type="expression" dxfId="546" priority="506">
      <formula>O4&lt;0</formula>
    </cfRule>
  </conditionalFormatting>
  <conditionalFormatting sqref="P28">
    <cfRule type="expression" dxfId="545" priority="505">
      <formula>O28&gt;0</formula>
    </cfRule>
    <cfRule type="expression" dxfId="544" priority="504">
      <formula>O28&lt;0</formula>
    </cfRule>
  </conditionalFormatting>
  <conditionalFormatting sqref="P48">
    <cfRule type="expression" dxfId="543" priority="502">
      <formula>O48&lt;0</formula>
    </cfRule>
    <cfRule type="expression" dxfId="542" priority="503">
      <formula>O48&gt;0</formula>
    </cfRule>
  </conditionalFormatting>
  <conditionalFormatting sqref="P71">
    <cfRule type="expression" dxfId="541" priority="530">
      <formula>O71&lt;0</formula>
    </cfRule>
    <cfRule type="expression" dxfId="540" priority="531">
      <formula>O71&gt;0</formula>
    </cfRule>
  </conditionalFormatting>
  <conditionalFormatting sqref="P82">
    <cfRule type="expression" dxfId="539" priority="501">
      <formula>O82&gt;0</formula>
    </cfRule>
    <cfRule type="expression" dxfId="538" priority="500">
      <formula>O82&lt;0</formula>
    </cfRule>
  </conditionalFormatting>
  <conditionalFormatting sqref="P100">
    <cfRule type="expression" dxfId="537" priority="499">
      <formula>O100&gt;0</formula>
    </cfRule>
    <cfRule type="expression" dxfId="536" priority="498">
      <formula>O100&lt;0</formula>
    </cfRule>
  </conditionalFormatting>
  <conditionalFormatting sqref="P116">
    <cfRule type="expression" dxfId="535" priority="528">
      <formula>O116&lt;0</formula>
    </cfRule>
    <cfRule type="expression" dxfId="534" priority="529">
      <formula>O116&gt;0</formula>
    </cfRule>
  </conditionalFormatting>
  <conditionalFormatting sqref="P141">
    <cfRule type="expression" dxfId="533" priority="526">
      <formula>O141&lt;0</formula>
    </cfRule>
    <cfRule type="expression" dxfId="532" priority="527">
      <formula>O141&gt;0</formula>
    </cfRule>
  </conditionalFormatting>
  <conditionalFormatting sqref="P150">
    <cfRule type="expression" dxfId="531" priority="525">
      <formula>O150&gt;0</formula>
    </cfRule>
    <cfRule type="expression" dxfId="530" priority="524">
      <formula>O150&lt;0</formula>
    </cfRule>
  </conditionalFormatting>
  <conditionalFormatting sqref="P161">
    <cfRule type="expression" dxfId="529" priority="522">
      <formula>O161&lt;0</formula>
    </cfRule>
    <cfRule type="expression" dxfId="528" priority="523">
      <formula>O161&gt;0</formula>
    </cfRule>
  </conditionalFormatting>
  <conditionalFormatting sqref="P185">
    <cfRule type="expression" dxfId="527" priority="520">
      <formula>O185&lt;0</formula>
    </cfRule>
    <cfRule type="expression" dxfId="526" priority="521">
      <formula>O185&gt;0</formula>
    </cfRule>
  </conditionalFormatting>
  <conditionalFormatting sqref="P204">
    <cfRule type="expression" dxfId="525" priority="17">
      <formula>O204&gt;0</formula>
    </cfRule>
    <cfRule type="expression" dxfId="524" priority="16">
      <formula>O204&lt;0</formula>
    </cfRule>
  </conditionalFormatting>
  <conditionalFormatting sqref="P230">
    <cfRule type="expression" dxfId="523" priority="518">
      <formula>O230&lt;0</formula>
    </cfRule>
    <cfRule type="expression" dxfId="522" priority="519">
      <formula>O230&gt;0</formula>
    </cfRule>
  </conditionalFormatting>
  <conditionalFormatting sqref="P264">
    <cfRule type="expression" dxfId="521" priority="517">
      <formula>O264&gt;0</formula>
    </cfRule>
    <cfRule type="expression" dxfId="520" priority="516">
      <formula>O264&lt;0</formula>
    </cfRule>
  </conditionalFormatting>
  <conditionalFormatting sqref="P286">
    <cfRule type="expression" dxfId="519" priority="514">
      <formula>O286&lt;0</formula>
    </cfRule>
    <cfRule type="expression" dxfId="518" priority="515">
      <formula>O286&gt;0</formula>
    </cfRule>
  </conditionalFormatting>
  <conditionalFormatting sqref="Z215:Z216">
    <cfRule type="expression" dxfId="517" priority="532">
      <formula>Z215=""</formula>
    </cfRule>
    <cfRule type="expression" dxfId="516" priority="533">
      <formula>Y215&lt;Z215</formula>
    </cfRule>
    <cfRule type="expression" dxfId="515" priority="534">
      <formula>Y215&gt;Z215</formula>
    </cfRule>
  </conditionalFormatting>
  <conditionalFormatting sqref="AD4">
    <cfRule type="expression" dxfId="514" priority="497">
      <formula>AC4&gt;0</formula>
    </cfRule>
    <cfRule type="expression" dxfId="513" priority="496">
      <formula>AC4&lt;0</formula>
    </cfRule>
  </conditionalFormatting>
  <conditionalFormatting sqref="AD7">
    <cfRule type="expression" dxfId="512" priority="487">
      <formula>AC7&gt;0</formula>
    </cfRule>
    <cfRule type="expression" dxfId="511" priority="486">
      <formula>AC7&lt;0</formula>
    </cfRule>
  </conditionalFormatting>
  <conditionalFormatting sqref="AD10">
    <cfRule type="expression" dxfId="510" priority="484">
      <formula>AC10&lt;0</formula>
    </cfRule>
    <cfRule type="expression" dxfId="509" priority="485">
      <formula>AC10&gt;0</formula>
    </cfRule>
  </conditionalFormatting>
  <conditionalFormatting sqref="AD14">
    <cfRule type="expression" dxfId="508" priority="479">
      <formula>AC14&gt;0</formula>
    </cfRule>
    <cfRule type="expression" dxfId="507" priority="478">
      <formula>AC14&lt;0</formula>
    </cfRule>
  </conditionalFormatting>
  <conditionalFormatting sqref="AD18">
    <cfRule type="expression" dxfId="506" priority="475">
      <formula>AC18&gt;0</formula>
    </cfRule>
    <cfRule type="expression" dxfId="505" priority="474">
      <formula>AC18&lt;0</formula>
    </cfRule>
  </conditionalFormatting>
  <conditionalFormatting sqref="AD23">
    <cfRule type="expression" dxfId="504" priority="464">
      <formula>AC23&lt;0</formula>
    </cfRule>
    <cfRule type="expression" dxfId="503" priority="465">
      <formula>AC23&gt;0</formula>
    </cfRule>
  </conditionalFormatting>
  <conditionalFormatting sqref="AD28">
    <cfRule type="expression" dxfId="502" priority="463">
      <formula>AC28&gt;0</formula>
    </cfRule>
    <cfRule type="expression" dxfId="501" priority="462">
      <formula>AC28&lt;0</formula>
    </cfRule>
  </conditionalFormatting>
  <conditionalFormatting sqref="AD32">
    <cfRule type="expression" dxfId="500" priority="445">
      <formula>AC32&gt;0</formula>
    </cfRule>
    <cfRule type="expression" dxfId="499" priority="444">
      <formula>AC32&lt;0</formula>
    </cfRule>
  </conditionalFormatting>
  <conditionalFormatting sqref="AD36">
    <cfRule type="expression" dxfId="498" priority="443">
      <formula>AC36&gt;0</formula>
    </cfRule>
    <cfRule type="expression" dxfId="497" priority="442">
      <formula>AC36&lt;0</formula>
    </cfRule>
  </conditionalFormatting>
  <conditionalFormatting sqref="AD39">
    <cfRule type="expression" dxfId="496" priority="434">
      <formula>AC39&lt;0</formula>
    </cfRule>
    <cfRule type="expression" dxfId="495" priority="435">
      <formula>AC39&gt;0</formula>
    </cfRule>
  </conditionalFormatting>
  <conditionalFormatting sqref="AD42">
    <cfRule type="expression" dxfId="494" priority="433">
      <formula>AC42&gt;0</formula>
    </cfRule>
    <cfRule type="expression" dxfId="493" priority="432">
      <formula>AC42&lt;0</formula>
    </cfRule>
  </conditionalFormatting>
  <conditionalFormatting sqref="AD45">
    <cfRule type="expression" dxfId="492" priority="424">
      <formula>AC45&lt;0</formula>
    </cfRule>
    <cfRule type="expression" dxfId="491" priority="425">
      <formula>AC45&gt;0</formula>
    </cfRule>
  </conditionalFormatting>
  <conditionalFormatting sqref="AD48">
    <cfRule type="expression" dxfId="490" priority="393">
      <formula>AC48&gt;0</formula>
    </cfRule>
    <cfRule type="expression" dxfId="489" priority="392">
      <formula>AC48&lt;0</formula>
    </cfRule>
  </conditionalFormatting>
  <conditionalFormatting sqref="AD51">
    <cfRule type="expression" dxfId="488" priority="390">
      <formula>AC51&lt;0</formula>
    </cfRule>
    <cfRule type="expression" dxfId="487" priority="391">
      <formula>AC51&gt;0</formula>
    </cfRule>
  </conditionalFormatting>
  <conditionalFormatting sqref="AD54">
    <cfRule type="expression" dxfId="486" priority="389">
      <formula>AC54&gt;0</formula>
    </cfRule>
    <cfRule type="expression" dxfId="485" priority="388">
      <formula>AC54&lt;0</formula>
    </cfRule>
  </conditionalFormatting>
  <conditionalFormatting sqref="AD57">
    <cfRule type="expression" dxfId="484" priority="386">
      <formula>AC57&lt;0</formula>
    </cfRule>
    <cfRule type="expression" dxfId="483" priority="387">
      <formula>AC57&gt;0</formula>
    </cfRule>
  </conditionalFormatting>
  <conditionalFormatting sqref="AD62">
    <cfRule type="expression" dxfId="482" priority="400">
      <formula>AC62&lt;0</formula>
    </cfRule>
    <cfRule type="expression" dxfId="481" priority="401">
      <formula>AC62&gt;0</formula>
    </cfRule>
  </conditionalFormatting>
  <conditionalFormatting sqref="AD66">
    <cfRule type="expression" dxfId="480" priority="398">
      <formula>AC66&lt;0</formula>
    </cfRule>
    <cfRule type="expression" dxfId="479" priority="399">
      <formula>AC66&gt;0</formula>
    </cfRule>
  </conditionalFormatting>
  <conditionalFormatting sqref="AD71">
    <cfRule type="expression" dxfId="478" priority="384">
      <formula>AC71&lt;0</formula>
    </cfRule>
    <cfRule type="expression" dxfId="477" priority="385">
      <formula>AC71&gt;0</formula>
    </cfRule>
  </conditionalFormatting>
  <conditionalFormatting sqref="AD74">
    <cfRule type="expression" dxfId="476" priority="382">
      <formula>AC74&lt;0</formula>
    </cfRule>
    <cfRule type="expression" dxfId="475" priority="383">
      <formula>AC74&gt;0</formula>
    </cfRule>
  </conditionalFormatting>
  <conditionalFormatting sqref="AD77">
    <cfRule type="expression" dxfId="474" priority="380">
      <formula>AC77&lt;0</formula>
    </cfRule>
    <cfRule type="expression" dxfId="473" priority="381">
      <formula>AC77&gt;0</formula>
    </cfRule>
  </conditionalFormatting>
  <conditionalFormatting sqref="AD82">
    <cfRule type="expression" dxfId="472" priority="330">
      <formula>AC82&lt;0</formula>
    </cfRule>
    <cfRule type="expression" dxfId="471" priority="331">
      <formula>AC82&gt;0</formula>
    </cfRule>
  </conditionalFormatting>
  <conditionalFormatting sqref="AD86">
    <cfRule type="expression" dxfId="470" priority="329">
      <formula>AC86&gt;0</formula>
    </cfRule>
    <cfRule type="expression" dxfId="469" priority="328">
      <formula>AC86&lt;0</formula>
    </cfRule>
  </conditionalFormatting>
  <conditionalFormatting sqref="AD91">
    <cfRule type="expression" dxfId="468" priority="327">
      <formula>AC91&gt;0</formula>
    </cfRule>
    <cfRule type="expression" dxfId="467" priority="326">
      <formula>AC91&lt;0</formula>
    </cfRule>
  </conditionalFormatting>
  <conditionalFormatting sqref="AD100">
    <cfRule type="expression" dxfId="466" priority="324">
      <formula>AC100&lt;0</formula>
    </cfRule>
    <cfRule type="expression" dxfId="465" priority="325">
      <formula>AC100&gt;0</formula>
    </cfRule>
  </conditionalFormatting>
  <conditionalFormatting sqref="AD105">
    <cfRule type="expression" dxfId="464" priority="315">
      <formula>AC105&gt;0</formula>
    </cfRule>
    <cfRule type="expression" dxfId="463" priority="314">
      <formula>AC105&lt;0</formula>
    </cfRule>
  </conditionalFormatting>
  <conditionalFormatting sqref="AD110">
    <cfRule type="expression" dxfId="462" priority="299">
      <formula>AC110&gt;0</formula>
    </cfRule>
    <cfRule type="expression" dxfId="461" priority="298">
      <formula>AC110&lt;0</formula>
    </cfRule>
  </conditionalFormatting>
  <conditionalFormatting sqref="AD116">
    <cfRule type="expression" dxfId="460" priority="296">
      <formula>AC116&lt;0</formula>
    </cfRule>
    <cfRule type="expression" dxfId="459" priority="297">
      <formula>AC116&gt;0</formula>
    </cfRule>
  </conditionalFormatting>
  <conditionalFormatting sqref="AD121">
    <cfRule type="expression" dxfId="458" priority="286">
      <formula>AC121&lt;0</formula>
    </cfRule>
    <cfRule type="expression" dxfId="457" priority="287">
      <formula>AC121&gt;0</formula>
    </cfRule>
  </conditionalFormatting>
  <conditionalFormatting sqref="AD124">
    <cfRule type="expression" dxfId="456" priority="285">
      <formula>AC124&gt;0</formula>
    </cfRule>
    <cfRule type="expression" dxfId="455" priority="284">
      <formula>AC124&lt;0</formula>
    </cfRule>
  </conditionalFormatting>
  <conditionalFormatting sqref="AD127">
    <cfRule type="expression" dxfId="454" priority="283">
      <formula>AC127&gt;0</formula>
    </cfRule>
    <cfRule type="expression" dxfId="453" priority="282">
      <formula>AC127&lt;0</formula>
    </cfRule>
  </conditionalFormatting>
  <conditionalFormatting sqref="AD130">
    <cfRule type="expression" dxfId="452" priority="281">
      <formula>AC130&gt;0</formula>
    </cfRule>
    <cfRule type="expression" dxfId="451" priority="280">
      <formula>AC130&lt;0</formula>
    </cfRule>
  </conditionalFormatting>
  <conditionalFormatting sqref="AD133">
    <cfRule type="expression" dxfId="450" priority="278">
      <formula>AC133&lt;0</formula>
    </cfRule>
    <cfRule type="expression" dxfId="449" priority="279">
      <formula>AC133&gt;0</formula>
    </cfRule>
  </conditionalFormatting>
  <conditionalFormatting sqref="AD138">
    <cfRule type="expression" dxfId="448" priority="236">
      <formula>AC138&lt;0</formula>
    </cfRule>
    <cfRule type="expression" dxfId="447" priority="237">
      <formula>AC138&gt;0</formula>
    </cfRule>
  </conditionalFormatting>
  <conditionalFormatting sqref="AD141">
    <cfRule type="expression" dxfId="446" priority="235">
      <formula>AC141&gt;0</formula>
    </cfRule>
    <cfRule type="expression" dxfId="445" priority="234">
      <formula>AC141&lt;0</formula>
    </cfRule>
  </conditionalFormatting>
  <conditionalFormatting sqref="AD144">
    <cfRule type="expression" dxfId="444" priority="232">
      <formula>AC144&lt;0</formula>
    </cfRule>
    <cfRule type="expression" dxfId="443" priority="233">
      <formula>AC144&gt;0</formula>
    </cfRule>
  </conditionalFormatting>
  <conditionalFormatting sqref="AD147">
    <cfRule type="expression" dxfId="442" priority="230">
      <formula>AC147&lt;0</formula>
    </cfRule>
    <cfRule type="expression" dxfId="441" priority="231">
      <formula>AC147&gt;0</formula>
    </cfRule>
  </conditionalFormatting>
  <conditionalFormatting sqref="AD150">
    <cfRule type="expression" dxfId="440" priority="228">
      <formula>AC150&lt;0</formula>
    </cfRule>
    <cfRule type="expression" dxfId="439" priority="229">
      <formula>AC150&gt;0</formula>
    </cfRule>
  </conditionalFormatting>
  <conditionalFormatting sqref="AD158">
    <cfRule type="expression" dxfId="438" priority="226">
      <formula>AC158&lt;0</formula>
    </cfRule>
    <cfRule type="expression" dxfId="437" priority="227">
      <formula>AC158&gt;0</formula>
    </cfRule>
  </conditionalFormatting>
  <conditionalFormatting sqref="AD161">
    <cfRule type="expression" dxfId="436" priority="224">
      <formula>AC161&lt;0</formula>
    </cfRule>
    <cfRule type="expression" dxfId="435" priority="225">
      <formula>AC161&gt;0</formula>
    </cfRule>
  </conditionalFormatting>
  <conditionalFormatting sqref="AD164">
    <cfRule type="expression" dxfId="434" priority="222">
      <formula>AC164&lt;0</formula>
    </cfRule>
    <cfRule type="expression" dxfId="433" priority="223">
      <formula>AC164&gt;0</formula>
    </cfRule>
  </conditionalFormatting>
  <conditionalFormatting sqref="AD167">
    <cfRule type="expression" dxfId="432" priority="220">
      <formula>AC167&lt;0</formula>
    </cfRule>
    <cfRule type="expression" dxfId="431" priority="221">
      <formula>AC167&gt;0</formula>
    </cfRule>
  </conditionalFormatting>
  <conditionalFormatting sqref="AD172">
    <cfRule type="expression" dxfId="430" priority="218">
      <formula>AC172&lt;0</formula>
    </cfRule>
    <cfRule type="expression" dxfId="429" priority="219">
      <formula>AC172&gt;0</formula>
    </cfRule>
  </conditionalFormatting>
  <conditionalFormatting sqref="AD177">
    <cfRule type="expression" dxfId="428" priority="216">
      <formula>AC177&lt;0</formula>
    </cfRule>
    <cfRule type="expression" dxfId="427" priority="217">
      <formula>AC177&gt;0</formula>
    </cfRule>
  </conditionalFormatting>
  <conditionalFormatting sqref="AD185">
    <cfRule type="expression" dxfId="426" priority="163">
      <formula>AC185&gt;0</formula>
    </cfRule>
    <cfRule type="expression" dxfId="425" priority="162">
      <formula>AC185&lt;0</formula>
    </cfRule>
  </conditionalFormatting>
  <conditionalFormatting sqref="AD190">
    <cfRule type="expression" dxfId="424" priority="161">
      <formula>AC190&gt;0</formula>
    </cfRule>
    <cfRule type="expression" dxfId="423" priority="160">
      <formula>AC190&lt;0</formula>
    </cfRule>
  </conditionalFormatting>
  <conditionalFormatting sqref="AD195">
    <cfRule type="expression" dxfId="422" priority="151">
      <formula>AC195&gt;0</formula>
    </cfRule>
    <cfRule type="expression" dxfId="421" priority="150">
      <formula>AC195&lt;0</formula>
    </cfRule>
  </conditionalFormatting>
  <conditionalFormatting sqref="AD198">
    <cfRule type="expression" dxfId="420" priority="149">
      <formula>AC198&gt;0</formula>
    </cfRule>
    <cfRule type="expression" dxfId="419" priority="148">
      <formula>AC198&lt;0</formula>
    </cfRule>
  </conditionalFormatting>
  <conditionalFormatting sqref="AD204">
    <cfRule type="expression" dxfId="418" priority="142">
      <formula>AC204&lt;0</formula>
    </cfRule>
    <cfRule type="expression" dxfId="417" priority="143">
      <formula>AC204&gt;0</formula>
    </cfRule>
  </conditionalFormatting>
  <conditionalFormatting sqref="AD207">
    <cfRule type="expression" dxfId="416" priority="128">
      <formula>AC207&lt;0</formula>
    </cfRule>
    <cfRule type="expression" dxfId="415" priority="129">
      <formula>AC207&gt;0</formula>
    </cfRule>
  </conditionalFormatting>
  <conditionalFormatting sqref="AD211">
    <cfRule type="expression" dxfId="414" priority="126">
      <formula>AC211&lt;0</formula>
    </cfRule>
    <cfRule type="expression" dxfId="413" priority="127">
      <formula>AC211&gt;0</formula>
    </cfRule>
  </conditionalFormatting>
  <conditionalFormatting sqref="AD218">
    <cfRule type="expression" dxfId="412" priority="115">
      <formula>AC218&gt;0</formula>
    </cfRule>
    <cfRule type="expression" dxfId="411" priority="114">
      <formula>AC218&lt;0</formula>
    </cfRule>
  </conditionalFormatting>
  <conditionalFormatting sqref="AD222">
    <cfRule type="expression" dxfId="410" priority="113">
      <formula>AC222&gt;0</formula>
    </cfRule>
    <cfRule type="expression" dxfId="409" priority="112">
      <formula>AC222&lt;0</formula>
    </cfRule>
  </conditionalFormatting>
  <conditionalFormatting sqref="AD225">
    <cfRule type="expression" dxfId="408" priority="111">
      <formula>AC225&gt;0</formula>
    </cfRule>
    <cfRule type="expression" dxfId="407" priority="110">
      <formula>AC225&lt;0</formula>
    </cfRule>
  </conditionalFormatting>
  <conditionalFormatting sqref="AD230">
    <cfRule type="expression" dxfId="406" priority="103">
      <formula>AC230&gt;0</formula>
    </cfRule>
    <cfRule type="expression" dxfId="405" priority="102">
      <formula>AC230&lt;0</formula>
    </cfRule>
  </conditionalFormatting>
  <conditionalFormatting sqref="AD233">
    <cfRule type="expression" dxfId="404" priority="101">
      <formula>AC233&gt;0</formula>
    </cfRule>
    <cfRule type="expression" dxfId="403" priority="100">
      <formula>AC233&lt;0</formula>
    </cfRule>
  </conditionalFormatting>
  <conditionalFormatting sqref="AD237">
    <cfRule type="expression" dxfId="402" priority="85">
      <formula>AC237&gt;0</formula>
    </cfRule>
    <cfRule type="expression" dxfId="401" priority="84">
      <formula>AC237&lt;0</formula>
    </cfRule>
  </conditionalFormatting>
  <conditionalFormatting sqref="AD240">
    <cfRule type="expression" dxfId="400" priority="82">
      <formula>AC240&lt;0</formula>
    </cfRule>
    <cfRule type="expression" dxfId="399" priority="83">
      <formula>AC240&gt;0</formula>
    </cfRule>
  </conditionalFormatting>
  <conditionalFormatting sqref="AD247">
    <cfRule type="expression" dxfId="398" priority="81">
      <formula>AC247&gt;0</formula>
    </cfRule>
    <cfRule type="expression" dxfId="397" priority="80">
      <formula>AC247&lt;0</formula>
    </cfRule>
  </conditionalFormatting>
  <conditionalFormatting sqref="AD254">
    <cfRule type="expression" dxfId="396" priority="34">
      <formula>AC254&lt;0</formula>
    </cfRule>
    <cfRule type="expression" dxfId="395" priority="35">
      <formula>AC254&gt;0</formula>
    </cfRule>
  </conditionalFormatting>
  <conditionalFormatting sqref="AD259">
    <cfRule type="expression" dxfId="394" priority="32">
      <formula>AC259&lt;0</formula>
    </cfRule>
    <cfRule type="expression" dxfId="393" priority="33">
      <formula>AC259&gt;0</formula>
    </cfRule>
  </conditionalFormatting>
  <conditionalFormatting sqref="AD264">
    <cfRule type="expression" dxfId="392" priority="31">
      <formula>AC264&gt;0</formula>
    </cfRule>
    <cfRule type="expression" dxfId="391" priority="30">
      <formula>AC264&lt;0</formula>
    </cfRule>
  </conditionalFormatting>
  <conditionalFormatting sqref="AD286">
    <cfRule type="expression" dxfId="390" priority="20">
      <formula>AC286&lt;0</formula>
    </cfRule>
    <cfRule type="expression" dxfId="389" priority="21">
      <formula>AC286&gt;0</formula>
    </cfRule>
  </conditionalFormatting>
  <conditionalFormatting sqref="AP4">
    <cfRule type="expression" dxfId="388" priority="495">
      <formula>AO4&gt;0</formula>
    </cfRule>
    <cfRule type="expression" dxfId="387" priority="494">
      <formula>AO4&lt;0</formula>
    </cfRule>
  </conditionalFormatting>
  <conditionalFormatting sqref="AP7">
    <cfRule type="expression" dxfId="386" priority="489">
      <formula>AO7&gt;0</formula>
    </cfRule>
    <cfRule type="expression" dxfId="385" priority="488">
      <formula>AO7&lt;0</formula>
    </cfRule>
  </conditionalFormatting>
  <conditionalFormatting sqref="AP10">
    <cfRule type="expression" dxfId="384" priority="482">
      <formula>AO10&lt;0</formula>
    </cfRule>
    <cfRule type="expression" dxfId="383" priority="483">
      <formula>AO10&gt;0</formula>
    </cfRule>
  </conditionalFormatting>
  <conditionalFormatting sqref="AP14">
    <cfRule type="expression" dxfId="382" priority="476">
      <formula>AO14&lt;0</formula>
    </cfRule>
    <cfRule type="expression" dxfId="381" priority="477">
      <formula>AO14&gt;0</formula>
    </cfRule>
  </conditionalFormatting>
  <conditionalFormatting sqref="AP18">
    <cfRule type="expression" dxfId="380" priority="473">
      <formula>AO18&gt;0</formula>
    </cfRule>
    <cfRule type="expression" dxfId="379" priority="472">
      <formula>AO18&lt;0</formula>
    </cfRule>
  </conditionalFormatting>
  <conditionalFormatting sqref="AP20">
    <cfRule type="expression" dxfId="378" priority="466">
      <formula>AO20&lt;0</formula>
    </cfRule>
    <cfRule type="expression" dxfId="377" priority="467">
      <formula>AO20&gt;0</formula>
    </cfRule>
  </conditionalFormatting>
  <conditionalFormatting sqref="AP23">
    <cfRule type="expression" dxfId="376" priority="460">
      <formula>AO23&lt;0</formula>
    </cfRule>
    <cfRule type="expression" dxfId="375" priority="461">
      <formula>AO23&gt;0</formula>
    </cfRule>
  </conditionalFormatting>
  <conditionalFormatting sqref="AP25">
    <cfRule type="expression" dxfId="374" priority="459">
      <formula>AO25&gt;0</formula>
    </cfRule>
    <cfRule type="expression" dxfId="373" priority="458">
      <formula>AO25&lt;0</formula>
    </cfRule>
  </conditionalFormatting>
  <conditionalFormatting sqref="AP28">
    <cfRule type="expression" dxfId="372" priority="448">
      <formula>AO28&lt;0</formula>
    </cfRule>
    <cfRule type="expression" dxfId="371" priority="449">
      <formula>AO28&gt;0</formula>
    </cfRule>
  </conditionalFormatting>
  <conditionalFormatting sqref="AP32">
    <cfRule type="expression" dxfId="370" priority="446">
      <formula>AO32&lt;0</formula>
    </cfRule>
    <cfRule type="expression" dxfId="369" priority="447">
      <formula>AO32&gt;0</formula>
    </cfRule>
  </conditionalFormatting>
  <conditionalFormatting sqref="AP36">
    <cfRule type="expression" dxfId="368" priority="440">
      <formula>AO36&lt;0</formula>
    </cfRule>
    <cfRule type="expression" dxfId="367" priority="441">
      <formula>AO36&gt;0</formula>
    </cfRule>
  </conditionalFormatting>
  <conditionalFormatting sqref="AP39">
    <cfRule type="expression" dxfId="366" priority="437">
      <formula>AO39&gt;0</formula>
    </cfRule>
    <cfRule type="expression" dxfId="365" priority="436">
      <formula>AO39&lt;0</formula>
    </cfRule>
  </conditionalFormatting>
  <conditionalFormatting sqref="AP42">
    <cfRule type="expression" dxfId="364" priority="431">
      <formula>AO42&gt;0</formula>
    </cfRule>
    <cfRule type="expression" dxfId="363" priority="430">
      <formula>AO42&lt;0</formula>
    </cfRule>
  </conditionalFormatting>
  <conditionalFormatting sqref="AP45">
    <cfRule type="expression" dxfId="362" priority="426">
      <formula>AO45&lt;0</formula>
    </cfRule>
    <cfRule type="expression" dxfId="361" priority="427">
      <formula>AO45&gt;0</formula>
    </cfRule>
  </conditionalFormatting>
  <conditionalFormatting sqref="AP48">
    <cfRule type="expression" dxfId="360" priority="423">
      <formula>AO48&gt;0</formula>
    </cfRule>
    <cfRule type="expression" dxfId="359" priority="422">
      <formula>AO48&lt;0</formula>
    </cfRule>
  </conditionalFormatting>
  <conditionalFormatting sqref="AP51">
    <cfRule type="expression" dxfId="358" priority="414">
      <formula>AO51&lt;0</formula>
    </cfRule>
    <cfRule type="expression" dxfId="357" priority="415">
      <formula>AO51&gt;0</formula>
    </cfRule>
  </conditionalFormatting>
  <conditionalFormatting sqref="AP54">
    <cfRule type="expression" dxfId="356" priority="412">
      <formula>AO54&lt;0</formula>
    </cfRule>
    <cfRule type="expression" dxfId="355" priority="413">
      <formula>AO54&gt;0</formula>
    </cfRule>
  </conditionalFormatting>
  <conditionalFormatting sqref="AP57">
    <cfRule type="expression" dxfId="354" priority="405">
      <formula>AO57&gt;0</formula>
    </cfRule>
    <cfRule type="expression" dxfId="353" priority="404">
      <formula>AO57&lt;0</formula>
    </cfRule>
  </conditionalFormatting>
  <conditionalFormatting sqref="AP59">
    <cfRule type="expression" dxfId="352" priority="402">
      <formula>AO59&lt;0</formula>
    </cfRule>
    <cfRule type="expression" dxfId="351" priority="403">
      <formula>AO59&gt;0</formula>
    </cfRule>
  </conditionalFormatting>
  <conditionalFormatting sqref="AP62">
    <cfRule type="expression" dxfId="350" priority="512">
      <formula>AO62&lt;0</formula>
    </cfRule>
    <cfRule type="expression" dxfId="349" priority="513">
      <formula>AO62&gt;0</formula>
    </cfRule>
  </conditionalFormatting>
  <conditionalFormatting sqref="AP66">
    <cfRule type="expression" dxfId="348" priority="396">
      <formula>AO66&lt;0</formula>
    </cfRule>
    <cfRule type="expression" dxfId="347" priority="397">
      <formula>AO66&gt;0</formula>
    </cfRule>
  </conditionalFormatting>
  <conditionalFormatting sqref="AP71">
    <cfRule type="expression" dxfId="346" priority="379">
      <formula>AO71&gt;0</formula>
    </cfRule>
    <cfRule type="expression" dxfId="345" priority="378">
      <formula>AO71&lt;0</formula>
    </cfRule>
  </conditionalFormatting>
  <conditionalFormatting sqref="AP74">
    <cfRule type="expression" dxfId="344" priority="368">
      <formula>AO74&lt;0</formula>
    </cfRule>
    <cfRule type="expression" dxfId="343" priority="369">
      <formula>AO74&gt;0</formula>
    </cfRule>
  </conditionalFormatting>
  <conditionalFormatting sqref="AP77">
    <cfRule type="expression" dxfId="342" priority="366">
      <formula>AO77&lt;0</formula>
    </cfRule>
    <cfRule type="expression" dxfId="341" priority="367">
      <formula>AO77&gt;0</formula>
    </cfRule>
  </conditionalFormatting>
  <conditionalFormatting sqref="AP79">
    <cfRule type="expression" dxfId="340" priority="364">
      <formula>AO79&lt;0</formula>
    </cfRule>
    <cfRule type="expression" dxfId="339" priority="365">
      <formula>AO79&gt;0</formula>
    </cfRule>
  </conditionalFormatting>
  <conditionalFormatting sqref="AP82">
    <cfRule type="expression" dxfId="338" priority="7">
      <formula>AO82&gt;0</formula>
    </cfRule>
    <cfRule type="expression" dxfId="337" priority="6">
      <formula>AO82&lt;0</formula>
    </cfRule>
  </conditionalFormatting>
  <conditionalFormatting sqref="AP86">
    <cfRule type="expression" dxfId="336" priority="344">
      <formula>AO86&lt;0</formula>
    </cfRule>
    <cfRule type="expression" dxfId="335" priority="345">
      <formula>AO86&gt;0</formula>
    </cfRule>
  </conditionalFormatting>
  <conditionalFormatting sqref="AP88">
    <cfRule type="expression" dxfId="334" priority="342">
      <formula>AO88&lt;0</formula>
    </cfRule>
    <cfRule type="expression" dxfId="333" priority="343">
      <formula>AO88&gt;0</formula>
    </cfRule>
  </conditionalFormatting>
  <conditionalFormatting sqref="AP91">
    <cfRule type="expression" dxfId="332" priority="341">
      <formula>AO91&gt;0</formula>
    </cfRule>
    <cfRule type="expression" dxfId="331" priority="340">
      <formula>AO91&lt;0</formula>
    </cfRule>
  </conditionalFormatting>
  <conditionalFormatting sqref="AP93">
    <cfRule type="expression" dxfId="330" priority="338">
      <formula>AO93&lt;0</formula>
    </cfRule>
    <cfRule type="expression" dxfId="329" priority="339">
      <formula>AO93&gt;0</formula>
    </cfRule>
  </conditionalFormatting>
  <conditionalFormatting sqref="AP100">
    <cfRule type="expression" dxfId="328" priority="322">
      <formula>AO100&lt;0</formula>
    </cfRule>
    <cfRule type="expression" dxfId="327" priority="323">
      <formula>AO100&gt;0</formula>
    </cfRule>
  </conditionalFormatting>
  <conditionalFormatting sqref="AP102">
    <cfRule type="expression" dxfId="326" priority="320">
      <formula>AO102&lt;0</formula>
    </cfRule>
    <cfRule type="expression" dxfId="325" priority="321">
      <formula>AO102&gt;0</formula>
    </cfRule>
  </conditionalFormatting>
  <conditionalFormatting sqref="AP105">
    <cfRule type="expression" dxfId="324" priority="312">
      <formula>AO105&lt;0</formula>
    </cfRule>
    <cfRule type="expression" dxfId="323" priority="313">
      <formula>AO105&gt;0</formula>
    </cfRule>
  </conditionalFormatting>
  <conditionalFormatting sqref="AP107">
    <cfRule type="expression" dxfId="322" priority="311">
      <formula>AO107&gt;0</formula>
    </cfRule>
    <cfRule type="expression" dxfId="321" priority="310">
      <formula>AO107&lt;0</formula>
    </cfRule>
  </conditionalFormatting>
  <conditionalFormatting sqref="AP110">
    <cfRule type="expression" dxfId="320" priority="301">
      <formula>AO110&gt;0</formula>
    </cfRule>
    <cfRule type="expression" dxfId="319" priority="300">
      <formula>AO110&lt;0</formula>
    </cfRule>
  </conditionalFormatting>
  <conditionalFormatting sqref="AP116">
    <cfRule type="expression" dxfId="318" priority="295">
      <formula>AO116&gt;0</formula>
    </cfRule>
    <cfRule type="expression" dxfId="317" priority="294">
      <formula>AO116&lt;0</formula>
    </cfRule>
  </conditionalFormatting>
  <conditionalFormatting sqref="AP118">
    <cfRule type="expression" dxfId="316" priority="293">
      <formula>AO118&gt;0</formula>
    </cfRule>
    <cfRule type="expression" dxfId="315" priority="292">
      <formula>AO118&lt;0</formula>
    </cfRule>
  </conditionalFormatting>
  <conditionalFormatting sqref="AP121">
    <cfRule type="expression" dxfId="314" priority="276">
      <formula>AO121&lt;0</formula>
    </cfRule>
    <cfRule type="expression" dxfId="313" priority="277">
      <formula>AO121&gt;0</formula>
    </cfRule>
  </conditionalFormatting>
  <conditionalFormatting sqref="AP124">
    <cfRule type="expression" dxfId="312" priority="274">
      <formula>AO124&lt;0</formula>
    </cfRule>
    <cfRule type="expression" dxfId="311" priority="275">
      <formula>AO124&gt;0</formula>
    </cfRule>
  </conditionalFormatting>
  <conditionalFormatting sqref="AP127">
    <cfRule type="expression" dxfId="310" priority="272">
      <formula>AO127&lt;0</formula>
    </cfRule>
    <cfRule type="expression" dxfId="309" priority="273">
      <formula>AO127&gt;0</formula>
    </cfRule>
  </conditionalFormatting>
  <conditionalFormatting sqref="AP130">
    <cfRule type="expression" dxfId="308" priority="270">
      <formula>AO130&lt;0</formula>
    </cfRule>
    <cfRule type="expression" dxfId="307" priority="271">
      <formula>AO130&gt;0</formula>
    </cfRule>
  </conditionalFormatting>
  <conditionalFormatting sqref="AP133">
    <cfRule type="expression" dxfId="306" priority="269">
      <formula>AO133&gt;0</formula>
    </cfRule>
    <cfRule type="expression" dxfId="305" priority="268">
      <formula>AO133&lt;0</formula>
    </cfRule>
  </conditionalFormatting>
  <conditionalFormatting sqref="AP135">
    <cfRule type="expression" dxfId="304" priority="267">
      <formula>AO135&gt;0</formula>
    </cfRule>
    <cfRule type="expression" dxfId="303" priority="266">
      <formula>AO135&lt;0</formula>
    </cfRule>
  </conditionalFormatting>
  <conditionalFormatting sqref="AP138">
    <cfRule type="expression" dxfId="302" priority="247">
      <formula>AO138&gt;0</formula>
    </cfRule>
    <cfRule type="expression" dxfId="301" priority="246">
      <formula>AO138&lt;0</formula>
    </cfRule>
  </conditionalFormatting>
  <conditionalFormatting sqref="AP141">
    <cfRule type="expression" dxfId="300" priority="245">
      <formula>AO141&gt;0</formula>
    </cfRule>
    <cfRule type="expression" dxfId="299" priority="244">
      <formula>AO141&lt;0</formula>
    </cfRule>
  </conditionalFormatting>
  <conditionalFormatting sqref="AP144">
    <cfRule type="expression" dxfId="298" priority="242">
      <formula>AO144&lt;0</formula>
    </cfRule>
    <cfRule type="expression" dxfId="297" priority="243">
      <formula>AO144&gt;0</formula>
    </cfRule>
  </conditionalFormatting>
  <conditionalFormatting sqref="AP147">
    <cfRule type="expression" dxfId="296" priority="241">
      <formula>AO147&gt;0</formula>
    </cfRule>
    <cfRule type="expression" dxfId="295" priority="240">
      <formula>AO147&lt;0</formula>
    </cfRule>
  </conditionalFormatting>
  <conditionalFormatting sqref="AP150">
    <cfRule type="expression" dxfId="294" priority="239">
      <formula>AO150&gt;0</formula>
    </cfRule>
    <cfRule type="expression" dxfId="293" priority="238">
      <formula>AO150&lt;0</formula>
    </cfRule>
  </conditionalFormatting>
  <conditionalFormatting sqref="AP158">
    <cfRule type="expression" dxfId="292" priority="215">
      <formula>AO158&gt;0</formula>
    </cfRule>
    <cfRule type="expression" dxfId="291" priority="214">
      <formula>AO158&lt;0</formula>
    </cfRule>
  </conditionalFormatting>
  <conditionalFormatting sqref="AP161">
    <cfRule type="expression" dxfId="290" priority="213">
      <formula>AO161&gt;0</formula>
    </cfRule>
    <cfRule type="expression" dxfId="289" priority="212">
      <formula>AO161&lt;0</formula>
    </cfRule>
  </conditionalFormatting>
  <conditionalFormatting sqref="AP164">
    <cfRule type="expression" dxfId="288" priority="211">
      <formula>AO164&gt;0</formula>
    </cfRule>
    <cfRule type="expression" dxfId="287" priority="210">
      <formula>AO164&lt;0</formula>
    </cfRule>
  </conditionalFormatting>
  <conditionalFormatting sqref="AP167">
    <cfRule type="expression" dxfId="286" priority="209">
      <formula>AO167&gt;0</formula>
    </cfRule>
    <cfRule type="expression" dxfId="285" priority="208">
      <formula>AO167&lt;0</formula>
    </cfRule>
  </conditionalFormatting>
  <conditionalFormatting sqref="AP169">
    <cfRule type="expression" dxfId="284" priority="206">
      <formula>AO169&lt;0</formula>
    </cfRule>
    <cfRule type="expression" dxfId="283" priority="207">
      <formula>AO169&gt;0</formula>
    </cfRule>
  </conditionalFormatting>
  <conditionalFormatting sqref="AP172">
    <cfRule type="expression" dxfId="282" priority="205">
      <formula>AO172&gt;0</formula>
    </cfRule>
    <cfRule type="expression" dxfId="281" priority="204">
      <formula>AO172&lt;0</formula>
    </cfRule>
  </conditionalFormatting>
  <conditionalFormatting sqref="AP174">
    <cfRule type="expression" dxfId="280" priority="203">
      <formula>AO174&gt;0</formula>
    </cfRule>
    <cfRule type="expression" dxfId="279" priority="202">
      <formula>AO174&lt;0</formula>
    </cfRule>
  </conditionalFormatting>
  <conditionalFormatting sqref="AP177">
    <cfRule type="expression" dxfId="278" priority="200">
      <formula>AO177&lt;0</formula>
    </cfRule>
    <cfRule type="expression" dxfId="277" priority="201">
      <formula>AO177&gt;0</formula>
    </cfRule>
  </conditionalFormatting>
  <conditionalFormatting sqref="AP179">
    <cfRule type="expression" dxfId="276" priority="198">
      <formula>AO179&lt;0</formula>
    </cfRule>
    <cfRule type="expression" dxfId="275" priority="199">
      <formula>AO179&gt;0</formula>
    </cfRule>
  </conditionalFormatting>
  <conditionalFormatting sqref="AP185">
    <cfRule type="expression" dxfId="274" priority="165">
      <formula>AO185&gt;0</formula>
    </cfRule>
    <cfRule type="expression" dxfId="273" priority="164">
      <formula>AO185&lt;0</formula>
    </cfRule>
  </conditionalFormatting>
  <conditionalFormatting sqref="AP190">
    <cfRule type="expression" dxfId="272" priority="159">
      <formula>AO190&gt;0</formula>
    </cfRule>
    <cfRule type="expression" dxfId="271" priority="158">
      <formula>AO190&lt;0</formula>
    </cfRule>
  </conditionalFormatting>
  <conditionalFormatting sqref="AP195">
    <cfRule type="expression" dxfId="270" priority="152">
      <formula>AO195&lt;0</formula>
    </cfRule>
    <cfRule type="expression" dxfId="269" priority="153">
      <formula>AO195&gt;0</formula>
    </cfRule>
  </conditionalFormatting>
  <conditionalFormatting sqref="AP198">
    <cfRule type="expression" dxfId="268" priority="147">
      <formula>AO198&gt;0</formula>
    </cfRule>
    <cfRule type="expression" dxfId="267" priority="146">
      <formula>AO198&lt;0</formula>
    </cfRule>
  </conditionalFormatting>
  <conditionalFormatting sqref="AP204">
    <cfRule type="expression" dxfId="266" priority="141">
      <formula>AO204&gt;0</formula>
    </cfRule>
    <cfRule type="expression" dxfId="265" priority="140">
      <formula>AO204&lt;0</formula>
    </cfRule>
  </conditionalFormatting>
  <conditionalFormatting sqref="AP207">
    <cfRule type="expression" dxfId="264" priority="131">
      <formula>AO207&gt;0</formula>
    </cfRule>
    <cfRule type="expression" dxfId="263" priority="130">
      <formula>AO207&lt;0</formula>
    </cfRule>
  </conditionalFormatting>
  <conditionalFormatting sqref="AP211">
    <cfRule type="expression" dxfId="262" priority="125">
      <formula>AO211&gt;0</formula>
    </cfRule>
    <cfRule type="expression" dxfId="261" priority="124">
      <formula>AO211&lt;0</formula>
    </cfRule>
  </conditionalFormatting>
  <conditionalFormatting sqref="AP215">
    <cfRule type="expression" dxfId="260" priority="120">
      <formula>AO215&lt;0</formula>
    </cfRule>
    <cfRule type="expression" dxfId="259" priority="121">
      <formula>AO215&gt;0</formula>
    </cfRule>
  </conditionalFormatting>
  <conditionalFormatting sqref="AP218">
    <cfRule type="expression" dxfId="258" priority="118">
      <formula>AO218&lt;0</formula>
    </cfRule>
    <cfRule type="expression" dxfId="257" priority="119">
      <formula>AO218&gt;0</formula>
    </cfRule>
  </conditionalFormatting>
  <conditionalFormatting sqref="AP222">
    <cfRule type="expression" dxfId="256" priority="109">
      <formula>AO222&gt;0</formula>
    </cfRule>
    <cfRule type="expression" dxfId="255" priority="108">
      <formula>AO222&lt;0</formula>
    </cfRule>
  </conditionalFormatting>
  <conditionalFormatting sqref="AP225">
    <cfRule type="expression" dxfId="254" priority="106">
      <formula>AO225&lt;0</formula>
    </cfRule>
    <cfRule type="expression" dxfId="253" priority="107">
      <formula>AO225&gt;0</formula>
    </cfRule>
  </conditionalFormatting>
  <conditionalFormatting sqref="AP230">
    <cfRule type="expression" dxfId="252" priority="98">
      <formula>AO230&lt;0</formula>
    </cfRule>
    <cfRule type="expression" dxfId="251" priority="99">
      <formula>AO230&gt;0</formula>
    </cfRule>
  </conditionalFormatting>
  <conditionalFormatting sqref="AP233">
    <cfRule type="expression" dxfId="250" priority="96">
      <formula>AO233&lt;0</formula>
    </cfRule>
    <cfRule type="expression" dxfId="249" priority="97">
      <formula>AO233&gt;0</formula>
    </cfRule>
  </conditionalFormatting>
  <conditionalFormatting sqref="AP237">
    <cfRule type="expression" dxfId="248" priority="86">
      <formula>AO237&lt;0</formula>
    </cfRule>
    <cfRule type="expression" dxfId="247" priority="87">
      <formula>AO237&gt;0</formula>
    </cfRule>
  </conditionalFormatting>
  <conditionalFormatting sqref="AP240">
    <cfRule type="expression" dxfId="246" priority="78">
      <formula>AO240&lt;0</formula>
    </cfRule>
    <cfRule type="expression" dxfId="245" priority="79">
      <formula>AO240&gt;0</formula>
    </cfRule>
  </conditionalFormatting>
  <conditionalFormatting sqref="AP242">
    <cfRule type="expression" dxfId="244" priority="76">
      <formula>AO242&lt;0</formula>
    </cfRule>
    <cfRule type="expression" dxfId="243" priority="77">
      <formula>AO242&gt;0</formula>
    </cfRule>
  </conditionalFormatting>
  <conditionalFormatting sqref="AP244">
    <cfRule type="expression" dxfId="242" priority="74">
      <formula>AO244&lt;0</formula>
    </cfRule>
    <cfRule type="expression" dxfId="241" priority="75">
      <formula>AO244&gt;0</formula>
    </cfRule>
  </conditionalFormatting>
  <conditionalFormatting sqref="AP247">
    <cfRule type="expression" dxfId="240" priority="49">
      <formula>AO247&gt;0</formula>
    </cfRule>
    <cfRule type="expression" dxfId="239" priority="48">
      <formula>AO247&lt;0</formula>
    </cfRule>
  </conditionalFormatting>
  <conditionalFormatting sqref="AP249">
    <cfRule type="expression" dxfId="238" priority="47">
      <formula>AO249&gt;0</formula>
    </cfRule>
    <cfRule type="expression" dxfId="237" priority="46">
      <formula>AO249&lt;0</formula>
    </cfRule>
  </conditionalFormatting>
  <conditionalFormatting sqref="AP251">
    <cfRule type="expression" dxfId="236" priority="45">
      <formula>AO251&gt;0</formula>
    </cfRule>
    <cfRule type="expression" dxfId="235" priority="44">
      <formula>AO251&lt;0</formula>
    </cfRule>
  </conditionalFormatting>
  <conditionalFormatting sqref="AP254">
    <cfRule type="expression" dxfId="234" priority="42">
      <formula>AO254&lt;0</formula>
    </cfRule>
    <cfRule type="expression" dxfId="233" priority="43">
      <formula>AO254&gt;0</formula>
    </cfRule>
  </conditionalFormatting>
  <conditionalFormatting sqref="AP256">
    <cfRule type="expression" dxfId="232" priority="41">
      <formula>AO256&gt;0</formula>
    </cfRule>
    <cfRule type="expression" dxfId="231" priority="40">
      <formula>AO256&lt;0</formula>
    </cfRule>
  </conditionalFormatting>
  <conditionalFormatting sqref="AP259">
    <cfRule type="expression" dxfId="230" priority="29">
      <formula>AO259&gt;0</formula>
    </cfRule>
    <cfRule type="expression" dxfId="229" priority="28">
      <formula>AO259&lt;0</formula>
    </cfRule>
  </conditionalFormatting>
  <conditionalFormatting sqref="AP264">
    <cfRule type="expression" dxfId="228" priority="26">
      <formula>AO264&lt;0</formula>
    </cfRule>
    <cfRule type="expression" dxfId="227" priority="27">
      <formula>AO264&gt;0</formula>
    </cfRule>
  </conditionalFormatting>
  <conditionalFormatting sqref="AP286">
    <cfRule type="expression" dxfId="226" priority="18">
      <formula>AO286&lt;0</formula>
    </cfRule>
    <cfRule type="expression" dxfId="225" priority="19">
      <formula>AO286&gt;0</formula>
    </cfRule>
  </conditionalFormatting>
  <conditionalFormatting sqref="BA4">
    <cfRule type="expression" dxfId="224" priority="492">
      <formula>AZ4&lt;0</formula>
    </cfRule>
    <cfRule type="expression" dxfId="223" priority="493">
      <formula>AZ4&gt;0</formula>
    </cfRule>
  </conditionalFormatting>
  <conditionalFormatting sqref="BA10">
    <cfRule type="expression" dxfId="222" priority="481">
      <formula>AZ10&gt;0</formula>
    </cfRule>
    <cfRule type="expression" dxfId="221" priority="480">
      <formula>AZ10&lt;0</formula>
    </cfRule>
  </conditionalFormatting>
  <conditionalFormatting sqref="BA18">
    <cfRule type="expression" dxfId="220" priority="471">
      <formula>AZ18&gt;0</formula>
    </cfRule>
    <cfRule type="expression" dxfId="219" priority="470">
      <formula>AZ18&lt;0</formula>
    </cfRule>
  </conditionalFormatting>
  <conditionalFormatting sqref="BA23">
    <cfRule type="expression" dxfId="218" priority="457">
      <formula>AZ23&gt;0</formula>
    </cfRule>
    <cfRule type="expression" dxfId="217" priority="456">
      <formula>AZ23&lt;0</formula>
    </cfRule>
  </conditionalFormatting>
  <conditionalFormatting sqref="BA28">
    <cfRule type="expression" dxfId="216" priority="451">
      <formula>AZ28&gt;0</formula>
    </cfRule>
    <cfRule type="expression" dxfId="215" priority="450">
      <formula>AZ28&lt;0</formula>
    </cfRule>
  </conditionalFormatting>
  <conditionalFormatting sqref="BA36">
    <cfRule type="expression" dxfId="214" priority="438">
      <formula>AZ36&lt;0</formula>
    </cfRule>
    <cfRule type="expression" dxfId="213" priority="439">
      <formula>AZ36&gt;0</formula>
    </cfRule>
  </conditionalFormatting>
  <conditionalFormatting sqref="BA42">
    <cfRule type="expression" dxfId="212" priority="429">
      <formula>AZ42&gt;0</formula>
    </cfRule>
    <cfRule type="expression" dxfId="211" priority="428">
      <formula>AZ42&lt;0</formula>
    </cfRule>
  </conditionalFormatting>
  <conditionalFormatting sqref="BA48">
    <cfRule type="expression" dxfId="210" priority="420">
      <formula>AZ48&lt;0</formula>
    </cfRule>
    <cfRule type="expression" dxfId="209" priority="421">
      <formula>AZ48&gt;0</formula>
    </cfRule>
  </conditionalFormatting>
  <conditionalFormatting sqref="BA51">
    <cfRule type="expression" dxfId="208" priority="419">
      <formula>AZ51&gt;0</formula>
    </cfRule>
    <cfRule type="expression" dxfId="207" priority="418">
      <formula>AZ51&lt;0</formula>
    </cfRule>
  </conditionalFormatting>
  <conditionalFormatting sqref="BA54">
    <cfRule type="expression" dxfId="206" priority="411">
      <formula>AZ54&gt;0</formula>
    </cfRule>
    <cfRule type="expression" dxfId="205" priority="410">
      <formula>AZ54&lt;0</formula>
    </cfRule>
  </conditionalFormatting>
  <conditionalFormatting sqref="BA57">
    <cfRule type="expression" dxfId="204" priority="409">
      <formula>AZ57&gt;0</formula>
    </cfRule>
    <cfRule type="expression" dxfId="203" priority="408">
      <formula>AZ57&lt;0</formula>
    </cfRule>
  </conditionalFormatting>
  <conditionalFormatting sqref="BA62">
    <cfRule type="expression" dxfId="202" priority="511">
      <formula>AZ62&gt;0</formula>
    </cfRule>
    <cfRule type="expression" dxfId="201" priority="510">
      <formula>AZ62&lt;0</formula>
    </cfRule>
  </conditionalFormatting>
  <conditionalFormatting sqref="BA66">
    <cfRule type="expression" dxfId="200" priority="394">
      <formula>AZ66&lt;0</formula>
    </cfRule>
    <cfRule type="expression" dxfId="199" priority="395">
      <formula>AZ66&gt;0</formula>
    </cfRule>
  </conditionalFormatting>
  <conditionalFormatting sqref="BA71">
    <cfRule type="expression" dxfId="198" priority="377">
      <formula>AZ71&gt;0</formula>
    </cfRule>
    <cfRule type="expression" dxfId="197" priority="376">
      <formula>AZ71&lt;0</formula>
    </cfRule>
  </conditionalFormatting>
  <conditionalFormatting sqref="BA74">
    <cfRule type="expression" dxfId="196" priority="371">
      <formula>AZ74&gt;0</formula>
    </cfRule>
    <cfRule type="expression" dxfId="195" priority="370">
      <formula>AZ74&lt;0</formula>
    </cfRule>
  </conditionalFormatting>
  <conditionalFormatting sqref="BA77">
    <cfRule type="expression" dxfId="194" priority="362">
      <formula>AZ77&lt;0</formula>
    </cfRule>
    <cfRule type="expression" dxfId="193" priority="363">
      <formula>AZ77&gt;0</formula>
    </cfRule>
  </conditionalFormatting>
  <conditionalFormatting sqref="BA79">
    <cfRule type="expression" dxfId="192" priority="361">
      <formula>AZ79&gt;0</formula>
    </cfRule>
    <cfRule type="expression" dxfId="191" priority="360">
      <formula>AZ79&lt;0</formula>
    </cfRule>
  </conditionalFormatting>
  <conditionalFormatting sqref="BA82">
    <cfRule type="expression" dxfId="190" priority="350">
      <formula>AZ82&lt;0</formula>
    </cfRule>
    <cfRule type="expression" dxfId="189" priority="351">
      <formula>AZ82&gt;0</formula>
    </cfRule>
  </conditionalFormatting>
  <conditionalFormatting sqref="BA86">
    <cfRule type="expression" dxfId="188" priority="349">
      <formula>AZ86&gt;0</formula>
    </cfRule>
    <cfRule type="expression" dxfId="187" priority="348">
      <formula>AZ86&lt;0</formula>
    </cfRule>
  </conditionalFormatting>
  <conditionalFormatting sqref="BA88">
    <cfRule type="expression" dxfId="186" priority="347">
      <formula>AZ88&gt;0</formula>
    </cfRule>
    <cfRule type="expression" dxfId="185" priority="346">
      <formula>AZ88&lt;0</formula>
    </cfRule>
  </conditionalFormatting>
  <conditionalFormatting sqref="BA91">
    <cfRule type="expression" dxfId="184" priority="337">
      <formula>AZ91&gt;0</formula>
    </cfRule>
    <cfRule type="expression" dxfId="183" priority="336">
      <formula>AZ91&lt;0</formula>
    </cfRule>
  </conditionalFormatting>
  <conditionalFormatting sqref="BA93">
    <cfRule type="expression" dxfId="182" priority="334">
      <formula>AZ93&lt;0</formula>
    </cfRule>
    <cfRule type="expression" dxfId="181" priority="335">
      <formula>AZ93&gt;0</formula>
    </cfRule>
  </conditionalFormatting>
  <conditionalFormatting sqref="BA100">
    <cfRule type="expression" dxfId="180" priority="318">
      <formula>AZ100&lt;0</formula>
    </cfRule>
    <cfRule type="expression" dxfId="179" priority="319">
      <formula>AZ100&gt;0</formula>
    </cfRule>
  </conditionalFormatting>
  <conditionalFormatting sqref="BA105">
    <cfRule type="expression" dxfId="178" priority="309">
      <formula>AZ105&gt;0</formula>
    </cfRule>
    <cfRule type="expression" dxfId="177" priority="308">
      <formula>AZ105&lt;0</formula>
    </cfRule>
  </conditionalFormatting>
  <conditionalFormatting sqref="BA110">
    <cfRule type="expression" dxfId="176" priority="302">
      <formula>AZ110&lt;0</formula>
    </cfRule>
    <cfRule type="expression" dxfId="175" priority="303">
      <formula>AZ110&gt;0</formula>
    </cfRule>
  </conditionalFormatting>
  <conditionalFormatting sqref="BA116">
    <cfRule type="expression" dxfId="174" priority="291">
      <formula>AZ116&gt;0</formula>
    </cfRule>
    <cfRule type="expression" dxfId="173" priority="290">
      <formula>AZ116&lt;0</formula>
    </cfRule>
  </conditionalFormatting>
  <conditionalFormatting sqref="BA121">
    <cfRule type="expression" dxfId="172" priority="265">
      <formula>AZ121&gt;0</formula>
    </cfRule>
    <cfRule type="expression" dxfId="171" priority="264">
      <formula>AZ121&lt;0</formula>
    </cfRule>
  </conditionalFormatting>
  <conditionalFormatting sqref="BA124">
    <cfRule type="expression" dxfId="170" priority="262">
      <formula>AZ124&lt;0</formula>
    </cfRule>
    <cfRule type="expression" dxfId="169" priority="263">
      <formula>AZ124&gt;0</formula>
    </cfRule>
  </conditionalFormatting>
  <conditionalFormatting sqref="BA127">
    <cfRule type="expression" dxfId="168" priority="260">
      <formula>AZ127&lt;0</formula>
    </cfRule>
    <cfRule type="expression" dxfId="167" priority="261">
      <formula>AZ127&gt;0</formula>
    </cfRule>
  </conditionalFormatting>
  <conditionalFormatting sqref="BA130">
    <cfRule type="expression" dxfId="166" priority="254">
      <formula>AZ130&lt;0</formula>
    </cfRule>
    <cfRule type="expression" dxfId="165" priority="255">
      <formula>AZ130&gt;0</formula>
    </cfRule>
  </conditionalFormatting>
  <conditionalFormatting sqref="BA133">
    <cfRule type="expression" dxfId="164" priority="252">
      <formula>AZ133&lt;0</formula>
    </cfRule>
    <cfRule type="expression" dxfId="163" priority="253">
      <formula>AZ133&gt;0</formula>
    </cfRule>
  </conditionalFormatting>
  <conditionalFormatting sqref="BA135">
    <cfRule type="expression" dxfId="162" priority="251">
      <formula>AZ135&gt;0</formula>
    </cfRule>
    <cfRule type="expression" dxfId="161" priority="250">
      <formula>AZ135&lt;0</formula>
    </cfRule>
  </conditionalFormatting>
  <conditionalFormatting sqref="BA138">
    <cfRule type="expression" dxfId="160" priority="249">
      <formula>AZ138&gt;0</formula>
    </cfRule>
    <cfRule type="expression" dxfId="159" priority="248">
      <formula>AZ138&lt;0</formula>
    </cfRule>
  </conditionalFormatting>
  <conditionalFormatting sqref="BA161">
    <cfRule type="expression" dxfId="158" priority="196">
      <formula>AZ161&lt;0</formula>
    </cfRule>
    <cfRule type="expression" dxfId="157" priority="197">
      <formula>AZ161&gt;0</formula>
    </cfRule>
  </conditionalFormatting>
  <conditionalFormatting sqref="BA164">
    <cfRule type="expression" dxfId="156" priority="194">
      <formula>AZ164&lt;0</formula>
    </cfRule>
    <cfRule type="expression" dxfId="155" priority="195">
      <formula>AZ164&gt;0</formula>
    </cfRule>
  </conditionalFormatting>
  <conditionalFormatting sqref="BA167">
    <cfRule type="expression" dxfId="154" priority="192">
      <formula>AZ167&lt;0</formula>
    </cfRule>
    <cfRule type="expression" dxfId="153" priority="193">
      <formula>AZ167&gt;0</formula>
    </cfRule>
  </conditionalFormatting>
  <conditionalFormatting sqref="BA169">
    <cfRule type="expression" dxfId="152" priority="191">
      <formula>AZ169&gt;0</formula>
    </cfRule>
    <cfRule type="expression" dxfId="151" priority="190">
      <formula>AZ169&lt;0</formula>
    </cfRule>
  </conditionalFormatting>
  <conditionalFormatting sqref="BA172">
    <cfRule type="expression" dxfId="150" priority="189">
      <formula>AZ172&gt;0</formula>
    </cfRule>
    <cfRule type="expression" dxfId="149" priority="188">
      <formula>AZ172&lt;0</formula>
    </cfRule>
  </conditionalFormatting>
  <conditionalFormatting sqref="BA174">
    <cfRule type="expression" dxfId="148" priority="187">
      <formula>AZ174&gt;0</formula>
    </cfRule>
    <cfRule type="expression" dxfId="147" priority="186">
      <formula>AZ174&lt;0</formula>
    </cfRule>
  </conditionalFormatting>
  <conditionalFormatting sqref="BA177">
    <cfRule type="expression" dxfId="146" priority="185">
      <formula>AZ177&gt;0</formula>
    </cfRule>
    <cfRule type="expression" dxfId="145" priority="184">
      <formula>AZ177&lt;0</formula>
    </cfRule>
  </conditionalFormatting>
  <conditionalFormatting sqref="BA179">
    <cfRule type="expression" dxfId="144" priority="183">
      <formula>AZ179&gt;0</formula>
    </cfRule>
    <cfRule type="expression" dxfId="143" priority="182">
      <formula>AZ179&lt;0</formula>
    </cfRule>
  </conditionalFormatting>
  <conditionalFormatting sqref="BA185">
    <cfRule type="expression" dxfId="142" priority="166">
      <formula>AZ185&lt;0</formula>
    </cfRule>
    <cfRule type="expression" dxfId="141" priority="167">
      <formula>AZ185&gt;0</formula>
    </cfRule>
  </conditionalFormatting>
  <conditionalFormatting sqref="BA190">
    <cfRule type="expression" dxfId="140" priority="156">
      <formula>AZ190&lt;0</formula>
    </cfRule>
    <cfRule type="expression" dxfId="139" priority="157">
      <formula>AZ190&gt;0</formula>
    </cfRule>
  </conditionalFormatting>
  <conditionalFormatting sqref="BA195">
    <cfRule type="expression" dxfId="138" priority="155">
      <formula>AZ195&gt;0</formula>
    </cfRule>
    <cfRule type="expression" dxfId="137" priority="154">
      <formula>AZ195&lt;0</formula>
    </cfRule>
  </conditionalFormatting>
  <conditionalFormatting sqref="BA198">
    <cfRule type="expression" dxfId="136" priority="145">
      <formula>AZ198&gt;0</formula>
    </cfRule>
    <cfRule type="expression" dxfId="135" priority="144">
      <formula>AZ198&lt;0</formula>
    </cfRule>
  </conditionalFormatting>
  <conditionalFormatting sqref="BA204">
    <cfRule type="expression" dxfId="134" priority="139">
      <formula>AZ204&gt;0</formula>
    </cfRule>
    <cfRule type="expression" dxfId="133" priority="138">
      <formula>AZ204&lt;0</formula>
    </cfRule>
  </conditionalFormatting>
  <conditionalFormatting sqref="BA207">
    <cfRule type="expression" dxfId="132" priority="132">
      <formula>AZ207&lt;0</formula>
    </cfRule>
    <cfRule type="expression" dxfId="131" priority="133">
      <formula>AZ207&gt;0</formula>
    </cfRule>
  </conditionalFormatting>
  <conditionalFormatting sqref="BA211">
    <cfRule type="expression" dxfId="130" priority="123">
      <formula>AZ211&gt;0</formula>
    </cfRule>
    <cfRule type="expression" dxfId="129" priority="122">
      <formula>AZ211&lt;0</formula>
    </cfRule>
  </conditionalFormatting>
  <conditionalFormatting sqref="BA218">
    <cfRule type="expression" dxfId="128" priority="117">
      <formula>AZ218&gt;0</formula>
    </cfRule>
    <cfRule type="expression" dxfId="127" priority="116">
      <formula>AZ218&lt;0</formula>
    </cfRule>
  </conditionalFormatting>
  <conditionalFormatting sqref="BA225">
    <cfRule type="expression" dxfId="126" priority="105">
      <formula>AZ225&gt;0</formula>
    </cfRule>
    <cfRule type="expression" dxfId="125" priority="104">
      <formula>AZ225&lt;0</formula>
    </cfRule>
  </conditionalFormatting>
  <conditionalFormatting sqref="BA230">
    <cfRule type="expression" dxfId="124" priority="94">
      <formula>AZ230&lt;0</formula>
    </cfRule>
    <cfRule type="expression" dxfId="123" priority="95">
      <formula>AZ230&gt;0</formula>
    </cfRule>
  </conditionalFormatting>
  <conditionalFormatting sqref="BA237">
    <cfRule type="expression" dxfId="122" priority="88">
      <formula>AZ237&lt;0</formula>
    </cfRule>
    <cfRule type="expression" dxfId="121" priority="89">
      <formula>AZ237&gt;0</formula>
    </cfRule>
  </conditionalFormatting>
  <conditionalFormatting sqref="BA240">
    <cfRule type="expression" dxfId="120" priority="72">
      <formula>AZ240&lt;0</formula>
    </cfRule>
    <cfRule type="expression" dxfId="119" priority="73">
      <formula>AZ240&gt;0</formula>
    </cfRule>
  </conditionalFormatting>
  <conditionalFormatting sqref="BA242">
    <cfRule type="expression" dxfId="118" priority="70">
      <formula>AZ242&lt;0</formula>
    </cfRule>
    <cfRule type="expression" dxfId="117" priority="71">
      <formula>AZ242&gt;0</formula>
    </cfRule>
  </conditionalFormatting>
  <conditionalFormatting sqref="BA244">
    <cfRule type="expression" dxfId="116" priority="69">
      <formula>AZ244&gt;0</formula>
    </cfRule>
    <cfRule type="expression" dxfId="115" priority="68">
      <formula>AZ244&lt;0</formula>
    </cfRule>
  </conditionalFormatting>
  <conditionalFormatting sqref="BA247">
    <cfRule type="expression" dxfId="114" priority="55">
      <formula>AZ247&gt;0</formula>
    </cfRule>
    <cfRule type="expression" dxfId="113" priority="54">
      <formula>AZ247&lt;0</formula>
    </cfRule>
  </conditionalFormatting>
  <conditionalFormatting sqref="BA249">
    <cfRule type="expression" dxfId="112" priority="53">
      <formula>AZ249&gt;0</formula>
    </cfRule>
    <cfRule type="expression" dxfId="111" priority="52">
      <formula>AZ249&lt;0</formula>
    </cfRule>
  </conditionalFormatting>
  <conditionalFormatting sqref="BA251">
    <cfRule type="expression" dxfId="110" priority="50">
      <formula>AZ251&lt;0</formula>
    </cfRule>
    <cfRule type="expression" dxfId="109" priority="51">
      <formula>AZ251&gt;0</formula>
    </cfRule>
  </conditionalFormatting>
  <conditionalFormatting sqref="BA254">
    <cfRule type="expression" dxfId="108" priority="38">
      <formula>AZ254&lt;0</formula>
    </cfRule>
    <cfRule type="expression" dxfId="107" priority="39">
      <formula>AZ254&gt;0</formula>
    </cfRule>
  </conditionalFormatting>
  <conditionalFormatting sqref="BA259">
    <cfRule type="expression" dxfId="106" priority="24">
      <formula>AZ259&lt;0</formula>
    </cfRule>
    <cfRule type="expression" dxfId="105" priority="25">
      <formula>AZ259&gt;0</formula>
    </cfRule>
  </conditionalFormatting>
  <conditionalFormatting sqref="BA264">
    <cfRule type="expression" dxfId="104" priority="22">
      <formula>AZ264&lt;0</formula>
    </cfRule>
    <cfRule type="expression" dxfId="103" priority="23">
      <formula>AZ264&gt;0</formula>
    </cfRule>
  </conditionalFormatting>
  <conditionalFormatting sqref="BC42:BE43 BL127:BL128">
    <cfRule type="expression" dxfId="102" priority="599">
      <formula>AZ42&gt;BC42</formula>
    </cfRule>
    <cfRule type="expression" dxfId="101" priority="597">
      <formula>BC42=""</formula>
    </cfRule>
    <cfRule type="expression" dxfId="100" priority="598">
      <formula>AZ42&lt;BC42</formula>
    </cfRule>
  </conditionalFormatting>
  <conditionalFormatting sqref="BG82:BG83">
    <cfRule type="expression" dxfId="99" priority="569">
      <formula>BF82&lt;BG82</formula>
    </cfRule>
    <cfRule type="expression" dxfId="98" priority="570">
      <formula>BF82&gt;BG82</formula>
    </cfRule>
    <cfRule type="expression" dxfId="97" priority="568">
      <formula>BG82=""</formula>
    </cfRule>
  </conditionalFormatting>
  <conditionalFormatting sqref="BG93:BG94">
    <cfRule type="expression" dxfId="96" priority="579">
      <formula>BF93&gt;BG93</formula>
    </cfRule>
    <cfRule type="expression" dxfId="95" priority="578">
      <formula>BF93&lt;BG93</formula>
    </cfRule>
    <cfRule type="expression" dxfId="94" priority="577">
      <formula>BG93=""</formula>
    </cfRule>
  </conditionalFormatting>
  <conditionalFormatting sqref="BG138:BG139">
    <cfRule type="expression" dxfId="93" priority="9">
      <formula>BF138&lt;BG138</formula>
    </cfRule>
    <cfRule type="expression" dxfId="92" priority="8">
      <formula>BG138=""</formula>
    </cfRule>
    <cfRule type="expression" dxfId="91" priority="10">
      <formula>BF138&gt;BG138</formula>
    </cfRule>
  </conditionalFormatting>
  <conditionalFormatting sqref="BG190:BG191">
    <cfRule type="expression" dxfId="90" priority="535">
      <formula>BG190=""</formula>
    </cfRule>
    <cfRule type="expression" dxfId="89" priority="536">
      <formula>BF190&lt;BG190</formula>
    </cfRule>
    <cfRule type="expression" dxfId="88" priority="537">
      <formula>BF190&gt;BG190</formula>
    </cfRule>
  </conditionalFormatting>
  <conditionalFormatting sqref="BI66:BI67">
    <cfRule type="expression" dxfId="87" priority="4">
      <formula>BH66&lt;BI66</formula>
    </cfRule>
    <cfRule type="expression" dxfId="86" priority="3">
      <formula>BI66=""</formula>
    </cfRule>
    <cfRule type="expression" dxfId="85" priority="5">
      <formula>BH66&gt;BI66</formula>
    </cfRule>
  </conditionalFormatting>
  <conditionalFormatting sqref="BI138:BI139">
    <cfRule type="expression" dxfId="84" priority="13">
      <formula>BI138=""</formula>
    </cfRule>
    <cfRule type="expression" dxfId="83" priority="14">
      <formula>BH138&lt;BI138</formula>
    </cfRule>
    <cfRule type="expression" dxfId="82" priority="15">
      <formula>BH138&gt;BI138</formula>
    </cfRule>
  </conditionalFormatting>
  <conditionalFormatting sqref="BK4">
    <cfRule type="expression" dxfId="81" priority="490">
      <formula>BJ4&lt;0</formula>
    </cfRule>
    <cfRule type="expression" dxfId="80" priority="491">
      <formula>BJ4&gt;0</formula>
    </cfRule>
  </conditionalFormatting>
  <conditionalFormatting sqref="BK18">
    <cfRule type="expression" dxfId="79" priority="468">
      <formula>BJ18&lt;0</formula>
    </cfRule>
    <cfRule type="expression" dxfId="78" priority="469">
      <formula>BJ18&gt;0</formula>
    </cfRule>
  </conditionalFormatting>
  <conditionalFormatting sqref="BK23">
    <cfRule type="expression" dxfId="77" priority="455">
      <formula>BJ23&gt;0</formula>
    </cfRule>
    <cfRule type="expression" dxfId="76" priority="454">
      <formula>BJ23&lt;0</formula>
    </cfRule>
  </conditionalFormatting>
  <conditionalFormatting sqref="BK28">
    <cfRule type="expression" dxfId="75" priority="452">
      <formula>BJ28&lt;0</formula>
    </cfRule>
    <cfRule type="expression" dxfId="74" priority="453">
      <formula>BJ28&gt;0</formula>
    </cfRule>
  </conditionalFormatting>
  <conditionalFormatting sqref="BK51">
    <cfRule type="expression" dxfId="73" priority="416">
      <formula>BJ51&lt;0</formula>
    </cfRule>
    <cfRule type="expression" dxfId="72" priority="417">
      <formula>BJ51&gt;0</formula>
    </cfRule>
  </conditionalFormatting>
  <conditionalFormatting sqref="BK57">
    <cfRule type="expression" dxfId="71" priority="407">
      <formula>BJ57&gt;0</formula>
    </cfRule>
    <cfRule type="expression" dxfId="70" priority="406">
      <formula>BJ57&lt;0</formula>
    </cfRule>
  </conditionalFormatting>
  <conditionalFormatting sqref="BK62">
    <cfRule type="expression" dxfId="69" priority="508">
      <formula>BJ62&lt;0</formula>
    </cfRule>
    <cfRule type="expression" dxfId="68" priority="509">
      <formula>BJ62&gt;0</formula>
    </cfRule>
  </conditionalFormatting>
  <conditionalFormatting sqref="BK66">
    <cfRule type="expression" dxfId="67" priority="2">
      <formula>BJ66&gt;0</formula>
    </cfRule>
    <cfRule type="expression" dxfId="66" priority="1">
      <formula>BJ66&lt;0</formula>
    </cfRule>
  </conditionalFormatting>
  <conditionalFormatting sqref="BK71">
    <cfRule type="expression" dxfId="65" priority="374">
      <formula>BJ71&lt;0</formula>
    </cfRule>
    <cfRule type="expression" dxfId="64" priority="375">
      <formula>BJ71&gt;0</formula>
    </cfRule>
  </conditionalFormatting>
  <conditionalFormatting sqref="BK74">
    <cfRule type="expression" dxfId="63" priority="373">
      <formula>BJ74&gt;0</formula>
    </cfRule>
    <cfRule type="expression" dxfId="62" priority="372">
      <formula>BJ74&lt;0</formula>
    </cfRule>
  </conditionalFormatting>
  <conditionalFormatting sqref="BK77">
    <cfRule type="expression" dxfId="61" priority="359">
      <formula>BJ77&gt;0</formula>
    </cfRule>
    <cfRule type="expression" dxfId="60" priority="358">
      <formula>BJ77&lt;0</formula>
    </cfRule>
  </conditionalFormatting>
  <conditionalFormatting sqref="BK79">
    <cfRule type="expression" dxfId="59" priority="356">
      <formula>BJ79&lt;0</formula>
    </cfRule>
    <cfRule type="expression" dxfId="58" priority="357">
      <formula>BJ79&gt;0</formula>
    </cfRule>
  </conditionalFormatting>
  <conditionalFormatting sqref="BK82">
    <cfRule type="expression" dxfId="57" priority="354">
      <formula>BJ82&lt;0</formula>
    </cfRule>
    <cfRule type="expression" dxfId="56" priority="355">
      <formula>BJ82&gt;0</formula>
    </cfRule>
  </conditionalFormatting>
  <conditionalFormatting sqref="BK86">
    <cfRule type="expression" dxfId="55" priority="352">
      <formula>BJ86&lt;0</formula>
    </cfRule>
    <cfRule type="expression" dxfId="54" priority="353">
      <formula>BJ86&gt;0</formula>
    </cfRule>
  </conditionalFormatting>
  <conditionalFormatting sqref="BK91">
    <cfRule type="expression" dxfId="53" priority="333">
      <formula>BJ91&gt;0</formula>
    </cfRule>
    <cfRule type="expression" dxfId="52" priority="332">
      <formula>BJ91&lt;0</formula>
    </cfRule>
  </conditionalFormatting>
  <conditionalFormatting sqref="BK93:BK94 BK190:BK191 AD215:AD216">
    <cfRule type="expression" dxfId="51" priority="595">
      <formula>AB93&lt;AD93</formula>
    </cfRule>
    <cfRule type="expression" dxfId="50" priority="596">
      <formula>AB93&gt;AD93</formula>
    </cfRule>
  </conditionalFormatting>
  <conditionalFormatting sqref="BK100">
    <cfRule type="expression" dxfId="49" priority="316">
      <formula>BJ100&lt;0</formula>
    </cfRule>
    <cfRule type="expression" dxfId="48" priority="317">
      <formula>BJ100&gt;0</formula>
    </cfRule>
  </conditionalFormatting>
  <conditionalFormatting sqref="BK105">
    <cfRule type="expression" dxfId="47" priority="307">
      <formula>BJ105&gt;0</formula>
    </cfRule>
    <cfRule type="expression" dxfId="46" priority="306">
      <formula>BJ105&lt;0</formula>
    </cfRule>
  </conditionalFormatting>
  <conditionalFormatting sqref="BK110">
    <cfRule type="expression" dxfId="45" priority="305">
      <formula>BJ110&gt;0</formula>
    </cfRule>
    <cfRule type="expression" dxfId="44" priority="304">
      <formula>BJ110&lt;0</formula>
    </cfRule>
  </conditionalFormatting>
  <conditionalFormatting sqref="BK116">
    <cfRule type="expression" dxfId="43" priority="289">
      <formula>BJ116&gt;0</formula>
    </cfRule>
    <cfRule type="expression" dxfId="42" priority="288">
      <formula>BJ116&lt;0</formula>
    </cfRule>
  </conditionalFormatting>
  <conditionalFormatting sqref="BK127">
    <cfRule type="expression" dxfId="41" priority="259">
      <formula>BJ127&gt;0</formula>
    </cfRule>
    <cfRule type="expression" dxfId="40" priority="258">
      <formula>BJ127&lt;0</formula>
    </cfRule>
  </conditionalFormatting>
  <conditionalFormatting sqref="BK133">
    <cfRule type="expression" dxfId="39" priority="256">
      <formula>BJ133&lt;0</formula>
    </cfRule>
    <cfRule type="expression" dxfId="38" priority="257">
      <formula>BJ133&gt;0</formula>
    </cfRule>
  </conditionalFormatting>
  <conditionalFormatting sqref="BK138">
    <cfRule type="expression" dxfId="37" priority="11">
      <formula>BJ138&lt;0</formula>
    </cfRule>
    <cfRule type="expression" dxfId="36" priority="12">
      <formula>BJ138&gt;0</formula>
    </cfRule>
  </conditionalFormatting>
  <conditionalFormatting sqref="BK167">
    <cfRule type="expression" dxfId="35" priority="181">
      <formula>BJ167&gt;0</formula>
    </cfRule>
    <cfRule type="expression" dxfId="34" priority="180">
      <formula>BJ167&lt;0</formula>
    </cfRule>
  </conditionalFormatting>
  <conditionalFormatting sqref="BK169">
    <cfRule type="expression" dxfId="33" priority="178">
      <formula>BJ169&lt;0</formula>
    </cfRule>
    <cfRule type="expression" dxfId="32" priority="179">
      <formula>BJ169&gt;0</formula>
    </cfRule>
  </conditionalFormatting>
  <conditionalFormatting sqref="BK172">
    <cfRule type="expression" dxfId="31" priority="177">
      <formula>BJ172&gt;0</formula>
    </cfRule>
    <cfRule type="expression" dxfId="30" priority="176">
      <formula>BJ172&lt;0</formula>
    </cfRule>
  </conditionalFormatting>
  <conditionalFormatting sqref="BK174">
    <cfRule type="expression" dxfId="29" priority="174">
      <formula>BJ174&lt;0</formula>
    </cfRule>
    <cfRule type="expression" dxfId="28" priority="175">
      <formula>BJ174&gt;0</formula>
    </cfRule>
  </conditionalFormatting>
  <conditionalFormatting sqref="BK177">
    <cfRule type="expression" dxfId="27" priority="173">
      <formula>BJ177&gt;0</formula>
    </cfRule>
    <cfRule type="expression" dxfId="26" priority="172">
      <formula>BJ177&lt;0</formula>
    </cfRule>
  </conditionalFormatting>
  <conditionalFormatting sqref="BK179">
    <cfRule type="expression" dxfId="25" priority="171">
      <formula>BJ179&gt;0</formula>
    </cfRule>
    <cfRule type="expression" dxfId="24" priority="170">
      <formula>BJ179&lt;0</formula>
    </cfRule>
  </conditionalFormatting>
  <conditionalFormatting sqref="BK185">
    <cfRule type="expression" dxfId="23" priority="168">
      <formula>BJ185&lt;0</formula>
    </cfRule>
    <cfRule type="expression" dxfId="22" priority="169">
      <formula>BJ185&gt;0</formula>
    </cfRule>
  </conditionalFormatting>
  <conditionalFormatting sqref="BK204">
    <cfRule type="expression" dxfId="21" priority="137">
      <formula>BJ204&gt;0</formula>
    </cfRule>
    <cfRule type="expression" dxfId="20" priority="136">
      <formula>BJ204&lt;0</formula>
    </cfRule>
  </conditionalFormatting>
  <conditionalFormatting sqref="BK207">
    <cfRule type="expression" dxfId="19" priority="134">
      <formula>BJ207&lt;0</formula>
    </cfRule>
    <cfRule type="expression" dxfId="18" priority="135">
      <formula>BJ207&gt;0</formula>
    </cfRule>
  </conditionalFormatting>
  <conditionalFormatting sqref="BK230">
    <cfRule type="expression" dxfId="17" priority="93">
      <formula>BJ230&gt;0</formula>
    </cfRule>
    <cfRule type="expression" dxfId="16" priority="92">
      <formula>BJ230&lt;0</formula>
    </cfRule>
  </conditionalFormatting>
  <conditionalFormatting sqref="BK237">
    <cfRule type="expression" dxfId="15" priority="91">
      <formula>BJ237&gt;0</formula>
    </cfRule>
    <cfRule type="expression" dxfId="14" priority="90">
      <formula>BJ237&lt;0</formula>
    </cfRule>
  </conditionalFormatting>
  <conditionalFormatting sqref="BK240">
    <cfRule type="expression" dxfId="13" priority="66">
      <formula>BJ240&lt;0</formula>
    </cfRule>
    <cfRule type="expression" dxfId="12" priority="67">
      <formula>BJ240&gt;0</formula>
    </cfRule>
  </conditionalFormatting>
  <conditionalFormatting sqref="BK242">
    <cfRule type="expression" dxfId="11" priority="64">
      <formula>BJ242&lt;0</formula>
    </cfRule>
    <cfRule type="expression" dxfId="10" priority="65">
      <formula>BJ242&gt;0</formula>
    </cfRule>
  </conditionalFormatting>
  <conditionalFormatting sqref="BK244">
    <cfRule type="expression" dxfId="9" priority="63">
      <formula>BJ244&gt;0</formula>
    </cfRule>
    <cfRule type="expression" dxfId="8" priority="62">
      <formula>BJ244&lt;0</formula>
    </cfRule>
  </conditionalFormatting>
  <conditionalFormatting sqref="BK247">
    <cfRule type="expression" dxfId="7" priority="60">
      <formula>BJ247&lt;0</formula>
    </cfRule>
    <cfRule type="expression" dxfId="6" priority="61">
      <formula>BJ247&gt;0</formula>
    </cfRule>
  </conditionalFormatting>
  <conditionalFormatting sqref="BK249">
    <cfRule type="expression" dxfId="5" priority="59">
      <formula>BJ249&gt;0</formula>
    </cfRule>
    <cfRule type="expression" dxfId="4" priority="58">
      <formula>BJ249&lt;0</formula>
    </cfRule>
  </conditionalFormatting>
  <conditionalFormatting sqref="BK251">
    <cfRule type="expression" dxfId="3" priority="56">
      <formula>BJ251&lt;0</formula>
    </cfRule>
    <cfRule type="expression" dxfId="2" priority="57">
      <formula>BJ251&gt;0</formula>
    </cfRule>
  </conditionalFormatting>
  <conditionalFormatting sqref="BK254">
    <cfRule type="expression" dxfId="1" priority="36">
      <formula>BJ254&lt;0</formula>
    </cfRule>
    <cfRule type="expression" dxfId="0" priority="37">
      <formula>BJ254&gt;0</formula>
    </cfRule>
  </conditionalFormatting>
  <printOptions horizontalCentered="1"/>
  <pageMargins left="0.39370078740157483" right="0.39370078740157483" top="0.70866141732283472" bottom="0.15748031496062992" header="0.43307086614173229" footer="0.19685039370078741"/>
  <pageSetup paperSize="9" scale="64" fitToHeight="2" orientation="portrait" cellComments="asDisplayed" horizontalDpi="300" verticalDpi="300" r:id="rId1"/>
  <headerFooter alignWithMargins="0"/>
  <rowBreaks count="1" manualBreakCount="1">
    <brk id="154" max="6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L75"/>
  <sheetViews>
    <sheetView showGridLines="0" view="pageBreakPreview" topLeftCell="A31" zoomScaleNormal="25" zoomScaleSheetLayoutView="100" workbookViewId="0"/>
  </sheetViews>
  <sheetFormatPr defaultRowHeight="13.5" x14ac:dyDescent="0.15"/>
  <cols>
    <col min="1" max="2" width="7.5" customWidth="1"/>
    <col min="3" max="3" width="8.25" customWidth="1"/>
    <col min="4" max="12" width="7.5" customWidth="1"/>
  </cols>
  <sheetData>
    <row r="1" spans="1:12" ht="21" x14ac:dyDescent="0.15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7.5" customHeight="1" x14ac:dyDescent="0.1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s="26" customFormat="1" ht="12" customHeight="1" x14ac:dyDescent="0.15">
      <c r="A4" s="100"/>
      <c r="B4" s="118"/>
      <c r="C4" s="101"/>
      <c r="D4" s="118"/>
      <c r="E4" s="118"/>
      <c r="F4" s="118"/>
      <c r="G4" s="118"/>
      <c r="H4" s="118"/>
      <c r="I4" s="118"/>
      <c r="J4" s="118"/>
      <c r="K4" s="118"/>
      <c r="L4" s="118"/>
    </row>
    <row r="5" spans="1:12" s="26" customFormat="1" ht="12" customHeight="1" x14ac:dyDescent="0.15">
      <c r="A5" s="102"/>
      <c r="B5" s="118"/>
      <c r="C5" s="101"/>
      <c r="D5" s="118"/>
      <c r="E5" s="118"/>
      <c r="F5" s="118"/>
      <c r="G5" s="118"/>
      <c r="H5" s="118"/>
      <c r="I5" s="118"/>
      <c r="J5" s="118"/>
      <c r="K5" s="118"/>
      <c r="L5" s="118"/>
    </row>
    <row r="6" spans="1:12" ht="12" customHeight="1" x14ac:dyDescent="0.15">
      <c r="A6" s="103"/>
      <c r="B6" s="103"/>
      <c r="C6" s="103"/>
      <c r="D6" s="103"/>
      <c r="E6" s="103"/>
      <c r="F6" s="103"/>
      <c r="G6" s="104"/>
      <c r="H6" s="103"/>
      <c r="I6" s="103"/>
      <c r="J6" s="103"/>
      <c r="K6" s="104"/>
      <c r="L6" s="104"/>
    </row>
    <row r="7" spans="1:12" ht="12" customHeight="1" x14ac:dyDescent="0.1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</row>
    <row r="8" spans="1:12" ht="12" customHeight="1" x14ac:dyDescent="0.15">
      <c r="A8" s="103"/>
      <c r="B8" s="103"/>
      <c r="C8" s="103"/>
      <c r="D8" s="104"/>
      <c r="E8" s="103"/>
      <c r="F8" s="103"/>
      <c r="G8" s="103"/>
      <c r="H8" s="103"/>
      <c r="I8" s="103"/>
      <c r="J8" s="103"/>
      <c r="K8" s="103"/>
      <c r="L8" s="103"/>
    </row>
    <row r="9" spans="1:12" ht="12" customHeight="1" x14ac:dyDescent="0.15">
      <c r="A9" s="105"/>
      <c r="B9" s="103"/>
      <c r="C9" s="104"/>
      <c r="D9" s="103"/>
      <c r="E9" s="103"/>
      <c r="F9" s="103"/>
      <c r="G9" s="104"/>
      <c r="H9" s="103"/>
      <c r="I9" s="103"/>
      <c r="J9" s="103"/>
      <c r="K9" s="104"/>
      <c r="L9" s="104"/>
    </row>
    <row r="10" spans="1:12" ht="12" customHeight="1" x14ac:dyDescent="0.15">
      <c r="A10" s="103"/>
      <c r="B10" s="103"/>
      <c r="C10" s="104"/>
      <c r="D10" s="103"/>
      <c r="E10" s="103"/>
      <c r="F10" s="103"/>
      <c r="G10" s="104"/>
      <c r="H10" s="103"/>
      <c r="I10" s="103"/>
      <c r="J10" s="103"/>
      <c r="K10" s="104"/>
      <c r="L10" s="104"/>
    </row>
    <row r="11" spans="1:12" ht="12" customHeight="1" x14ac:dyDescent="0.15">
      <c r="A11" s="106"/>
      <c r="B11" s="103"/>
      <c r="C11" s="104"/>
      <c r="D11" s="103"/>
      <c r="E11" s="103"/>
      <c r="F11" s="103"/>
      <c r="G11" s="62"/>
      <c r="H11" s="103"/>
      <c r="I11" s="103"/>
      <c r="J11" s="103"/>
      <c r="K11" s="104"/>
      <c r="L11" s="104"/>
    </row>
    <row r="12" spans="1:12" ht="12" customHeight="1" x14ac:dyDescent="0.15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</row>
    <row r="13" spans="1:12" ht="12" customHeight="1" x14ac:dyDescent="0.15">
      <c r="A13" s="103"/>
      <c r="B13" s="103"/>
      <c r="C13" s="103"/>
      <c r="D13" s="103"/>
      <c r="E13" s="103"/>
      <c r="F13" s="103"/>
      <c r="G13" s="104"/>
      <c r="H13" s="103"/>
      <c r="I13" s="103"/>
      <c r="J13" s="103"/>
      <c r="K13" s="104"/>
      <c r="L13" s="104"/>
    </row>
    <row r="14" spans="1:12" ht="12" customHeight="1" x14ac:dyDescent="0.15">
      <c r="A14" s="103"/>
      <c r="B14" s="103"/>
      <c r="C14" s="103"/>
      <c r="D14" s="103"/>
      <c r="E14" s="103"/>
      <c r="F14" s="103"/>
      <c r="G14" s="104"/>
      <c r="H14" s="103"/>
      <c r="I14" s="103"/>
      <c r="J14" s="103"/>
      <c r="K14" s="104"/>
      <c r="L14" s="104"/>
    </row>
    <row r="15" spans="1:12" ht="12" customHeight="1" x14ac:dyDescent="0.15">
      <c r="A15" s="103"/>
      <c r="B15" s="103"/>
      <c r="C15" s="103"/>
      <c r="D15" s="103"/>
      <c r="E15" s="103"/>
      <c r="F15" s="103"/>
      <c r="G15" s="104"/>
      <c r="H15" s="103"/>
      <c r="I15" s="103"/>
      <c r="J15" s="103"/>
      <c r="K15" s="103"/>
      <c r="L15" s="103"/>
    </row>
    <row r="16" spans="1:12" ht="12" customHeight="1" x14ac:dyDescent="0.15">
      <c r="A16" s="103"/>
      <c r="B16" s="103"/>
      <c r="C16" s="103"/>
      <c r="D16" s="103"/>
      <c r="E16" s="103"/>
      <c r="F16" s="107"/>
      <c r="G16" s="103"/>
      <c r="H16" s="103"/>
      <c r="I16" s="103"/>
      <c r="J16" s="103"/>
      <c r="K16" s="103"/>
      <c r="L16" s="103"/>
    </row>
    <row r="17" spans="1:12" ht="12" customHeight="1" x14ac:dyDescent="0.15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  <row r="18" spans="1:12" ht="7.5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s="26" customFormat="1" ht="12" customHeight="1" x14ac:dyDescent="0.15">
      <c r="A20" s="101"/>
      <c r="B20" s="118"/>
      <c r="C20" s="118"/>
      <c r="D20" s="101"/>
      <c r="E20" s="101"/>
      <c r="F20" s="101"/>
      <c r="G20" s="118"/>
      <c r="H20" s="101"/>
      <c r="I20" s="118"/>
      <c r="J20" s="118"/>
      <c r="K20" s="118"/>
      <c r="L20" s="118"/>
    </row>
    <row r="21" spans="1:12" s="26" customFormat="1" ht="12" customHeight="1" x14ac:dyDescent="0.15">
      <c r="A21" s="102"/>
      <c r="B21" s="118"/>
      <c r="C21" s="118"/>
      <c r="D21" s="101"/>
      <c r="E21" s="101"/>
      <c r="F21" s="101"/>
      <c r="G21" s="118"/>
      <c r="H21" s="101"/>
      <c r="I21" s="118"/>
      <c r="J21" s="118"/>
      <c r="K21" s="118"/>
      <c r="L21" s="118"/>
    </row>
    <row r="22" spans="1:12" ht="12" customHeight="1" x14ac:dyDescent="0.15">
      <c r="A22" s="108"/>
      <c r="B22" s="108"/>
      <c r="C22" s="108"/>
      <c r="D22" s="108"/>
      <c r="E22" s="108"/>
      <c r="F22" s="108"/>
      <c r="G22" s="108"/>
      <c r="H22" s="104"/>
      <c r="I22" s="108"/>
      <c r="J22" s="108"/>
      <c r="K22" s="108"/>
      <c r="L22" s="108"/>
    </row>
    <row r="23" spans="1:12" ht="12" customHeight="1" x14ac:dyDescent="0.1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</row>
    <row r="24" spans="1:12" ht="12" customHeight="1" x14ac:dyDescent="0.15">
      <c r="A24" s="108"/>
      <c r="B24" s="108"/>
      <c r="C24" s="108"/>
      <c r="D24" s="108"/>
      <c r="E24" s="104"/>
      <c r="F24" s="108"/>
      <c r="G24" s="108"/>
      <c r="H24" s="108"/>
      <c r="I24" s="108"/>
      <c r="J24" s="108"/>
      <c r="K24" s="108"/>
      <c r="L24" s="108"/>
    </row>
    <row r="25" spans="1:12" ht="12" customHeight="1" x14ac:dyDescent="0.15">
      <c r="A25" s="108"/>
      <c r="B25" s="108"/>
      <c r="C25" s="108"/>
      <c r="D25" s="108"/>
      <c r="E25" s="104"/>
      <c r="F25" s="104"/>
      <c r="G25" s="108"/>
      <c r="H25" s="108"/>
      <c r="I25" s="108"/>
      <c r="J25" s="108"/>
      <c r="K25" s="108"/>
      <c r="L25" s="108"/>
    </row>
    <row r="26" spans="1:12" ht="12" customHeight="1" x14ac:dyDescent="0.15">
      <c r="A26" s="108"/>
      <c r="B26" s="108"/>
      <c r="C26" s="108"/>
      <c r="D26" s="104"/>
      <c r="E26" s="108"/>
      <c r="F26" s="108"/>
      <c r="G26" s="104"/>
      <c r="H26" s="104"/>
      <c r="I26" s="108"/>
      <c r="J26" s="108"/>
      <c r="K26" s="104"/>
      <c r="L26" s="104"/>
    </row>
    <row r="27" spans="1:12" ht="12" customHeight="1" x14ac:dyDescent="0.15">
      <c r="A27" s="108"/>
      <c r="B27" s="108"/>
      <c r="C27" s="108"/>
      <c r="D27" s="104"/>
      <c r="E27" s="108"/>
      <c r="F27" s="108"/>
      <c r="G27" s="104"/>
      <c r="H27" s="104"/>
      <c r="I27" s="108"/>
      <c r="J27" s="108"/>
      <c r="K27" s="104"/>
      <c r="L27" s="104"/>
    </row>
    <row r="28" spans="1:12" ht="12" customHeight="1" x14ac:dyDescent="0.15">
      <c r="A28" s="108"/>
      <c r="B28" s="108"/>
      <c r="C28" s="108"/>
      <c r="D28" s="108"/>
      <c r="E28" s="108"/>
      <c r="F28" s="108"/>
      <c r="G28" s="108"/>
      <c r="H28" s="108"/>
      <c r="I28" s="104"/>
      <c r="J28" s="104"/>
      <c r="K28" s="108"/>
      <c r="L28" s="108"/>
    </row>
    <row r="29" spans="1:12" ht="12" customHeight="1" x14ac:dyDescent="0.15">
      <c r="A29" s="108"/>
      <c r="B29" s="108"/>
      <c r="C29" s="108"/>
      <c r="D29" s="108"/>
      <c r="E29" s="104"/>
      <c r="F29" s="108"/>
      <c r="G29" s="108"/>
      <c r="H29" s="108"/>
      <c r="I29" s="104"/>
      <c r="J29" s="104"/>
      <c r="K29" s="108"/>
      <c r="L29" s="108"/>
    </row>
    <row r="30" spans="1:12" ht="12" customHeight="1" x14ac:dyDescent="0.15">
      <c r="A30" s="108"/>
      <c r="B30" s="108"/>
      <c r="C30" s="108"/>
      <c r="D30" s="104"/>
      <c r="E30" s="108"/>
      <c r="F30" s="108"/>
      <c r="G30" s="104"/>
      <c r="H30" s="104"/>
      <c r="I30" s="108"/>
      <c r="J30" s="108"/>
      <c r="K30" s="104"/>
      <c r="L30" s="104"/>
    </row>
    <row r="31" spans="1:12" ht="12" customHeight="1" x14ac:dyDescent="0.15">
      <c r="A31" s="108"/>
      <c r="B31" s="108"/>
      <c r="C31" s="108"/>
      <c r="D31" s="108"/>
      <c r="E31" s="108"/>
      <c r="F31" s="108"/>
      <c r="G31" s="104"/>
      <c r="H31" s="104"/>
      <c r="I31" s="108"/>
      <c r="J31" s="108"/>
      <c r="K31" s="108"/>
      <c r="L31" s="108"/>
    </row>
    <row r="32" spans="1:12" ht="12" customHeight="1" x14ac:dyDescent="0.15">
      <c r="A32" s="108"/>
      <c r="B32" s="108"/>
      <c r="C32" s="108"/>
      <c r="D32" s="108"/>
      <c r="E32" s="104"/>
      <c r="F32" s="108"/>
      <c r="G32" s="108"/>
      <c r="H32" s="108"/>
      <c r="I32" s="108"/>
      <c r="J32" s="108"/>
      <c r="K32" s="108"/>
      <c r="L32" s="108"/>
    </row>
    <row r="33" spans="1:12" ht="12" customHeight="1" x14ac:dyDescent="0.15">
      <c r="A33" s="108"/>
      <c r="B33" s="108"/>
      <c r="C33" s="108"/>
      <c r="D33" s="108"/>
      <c r="E33" s="104"/>
      <c r="F33" s="108"/>
      <c r="G33" s="108"/>
      <c r="H33" s="108"/>
      <c r="I33" s="108"/>
      <c r="J33" s="108"/>
      <c r="K33" s="108"/>
      <c r="L33" s="108"/>
    </row>
    <row r="34" spans="1:12" ht="7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ht="10.5" customHeight="1" x14ac:dyDescent="0.15">
      <c r="A36" s="109"/>
      <c r="B36" s="101"/>
      <c r="C36" s="119"/>
      <c r="D36" s="119"/>
      <c r="E36" s="119"/>
      <c r="F36" s="119"/>
      <c r="G36" s="110"/>
      <c r="H36" s="110"/>
      <c r="I36" s="110"/>
      <c r="J36" s="110"/>
      <c r="K36" s="110"/>
      <c r="L36" s="110"/>
    </row>
    <row r="37" spans="1:12" ht="10.5" customHeight="1" x14ac:dyDescent="0.15">
      <c r="A37" s="101"/>
      <c r="B37" s="101"/>
      <c r="C37" s="120"/>
      <c r="D37" s="120"/>
      <c r="E37" s="120"/>
      <c r="F37" s="120"/>
      <c r="G37" s="101"/>
      <c r="H37" s="101"/>
      <c r="I37" s="101"/>
      <c r="J37" s="101"/>
      <c r="K37" s="101"/>
      <c r="L37" s="101"/>
    </row>
    <row r="38" spans="1:12" ht="10.5" customHeight="1" x14ac:dyDescent="0.15">
      <c r="A38" s="101"/>
      <c r="B38" s="111"/>
      <c r="C38" s="120"/>
      <c r="D38" s="120"/>
      <c r="E38" s="120"/>
      <c r="F38" s="120"/>
      <c r="G38" s="101"/>
      <c r="H38" s="101"/>
      <c r="I38" s="101"/>
      <c r="J38" s="101"/>
      <c r="K38" s="101"/>
      <c r="L38" s="101"/>
    </row>
    <row r="39" spans="1:12" ht="12" customHeight="1" x14ac:dyDescent="0.15">
      <c r="A39" s="103"/>
      <c r="B39" s="103"/>
      <c r="C39" s="103"/>
      <c r="D39" s="103"/>
      <c r="E39" s="103"/>
      <c r="F39" s="104"/>
      <c r="G39" s="104"/>
      <c r="H39" s="104"/>
      <c r="I39" s="103"/>
      <c r="J39" s="104"/>
      <c r="K39" s="104"/>
      <c r="L39" s="104"/>
    </row>
    <row r="40" spans="1:12" ht="12" customHeight="1" x14ac:dyDescent="0.15">
      <c r="A40" s="103"/>
      <c r="B40" s="103"/>
      <c r="C40" s="103"/>
      <c r="D40" s="103"/>
      <c r="E40" s="103"/>
      <c r="F40" s="104"/>
      <c r="G40" s="103"/>
      <c r="H40" s="103"/>
      <c r="I40" s="103"/>
      <c r="J40" s="103"/>
      <c r="K40" s="104"/>
      <c r="L40" s="104"/>
    </row>
    <row r="41" spans="1:12" ht="12" customHeight="1" x14ac:dyDescent="0.15">
      <c r="A41" s="103"/>
      <c r="B41" s="103"/>
      <c r="C41" s="103"/>
      <c r="D41" s="104"/>
      <c r="E41" s="103"/>
      <c r="F41" s="103"/>
      <c r="G41" s="103"/>
      <c r="H41" s="103"/>
      <c r="I41" s="103"/>
      <c r="J41" s="104"/>
      <c r="K41" s="103"/>
      <c r="L41" s="103"/>
    </row>
    <row r="42" spans="1:12" ht="12" customHeight="1" x14ac:dyDescent="0.15">
      <c r="A42" s="106"/>
      <c r="B42" s="103"/>
      <c r="C42" s="104"/>
      <c r="D42" s="103"/>
      <c r="E42" s="104"/>
      <c r="F42" s="104"/>
      <c r="G42" s="104"/>
      <c r="H42" s="104"/>
      <c r="I42" s="104"/>
      <c r="J42" s="104"/>
      <c r="K42" s="104"/>
      <c r="L42" s="104"/>
    </row>
    <row r="43" spans="1:12" ht="12" customHeight="1" x14ac:dyDescent="0.15">
      <c r="A43" s="103"/>
      <c r="B43" s="103"/>
      <c r="C43" s="104"/>
      <c r="D43" s="103"/>
      <c r="E43" s="103"/>
      <c r="F43" s="103"/>
      <c r="G43" s="104"/>
      <c r="H43" s="103"/>
      <c r="I43" s="103"/>
      <c r="J43" s="103"/>
      <c r="K43" s="104"/>
      <c r="L43" s="104"/>
    </row>
    <row r="44" spans="1:12" ht="12" customHeight="1" x14ac:dyDescent="0.15">
      <c r="A44" s="112"/>
      <c r="B44" s="103"/>
      <c r="C44" s="104"/>
      <c r="D44" s="103"/>
      <c r="E44" s="103"/>
      <c r="F44" s="103"/>
      <c r="G44" s="104"/>
      <c r="H44" s="103"/>
      <c r="I44" s="103"/>
      <c r="J44" s="103"/>
      <c r="K44" s="104"/>
      <c r="L44" s="104"/>
    </row>
    <row r="45" spans="1:12" ht="12" customHeight="1" x14ac:dyDescent="0.15">
      <c r="A45" s="103"/>
      <c r="B45" s="103"/>
      <c r="C45" s="104"/>
      <c r="D45" s="103"/>
      <c r="E45" s="104"/>
      <c r="F45" s="104"/>
      <c r="G45" s="103"/>
      <c r="H45" s="103"/>
      <c r="I45" s="104"/>
      <c r="J45" s="103"/>
      <c r="K45" s="104"/>
      <c r="L45" s="104"/>
    </row>
    <row r="46" spans="1:12" ht="12" customHeight="1" x14ac:dyDescent="0.15">
      <c r="A46" s="103"/>
      <c r="B46" s="103"/>
      <c r="C46" s="103"/>
      <c r="D46" s="103"/>
      <c r="E46" s="103"/>
      <c r="F46" s="104"/>
      <c r="G46" s="104"/>
      <c r="H46" s="103"/>
      <c r="I46" s="103"/>
      <c r="J46" s="103"/>
      <c r="K46" s="104"/>
      <c r="L46" s="104"/>
    </row>
    <row r="47" spans="1:12" ht="12" customHeight="1" x14ac:dyDescent="0.15">
      <c r="A47" s="103"/>
      <c r="B47" s="103"/>
      <c r="C47" s="103"/>
      <c r="D47" s="103"/>
      <c r="E47" s="103"/>
      <c r="F47" s="103"/>
      <c r="G47" s="104"/>
      <c r="H47" s="103"/>
      <c r="I47" s="103"/>
      <c r="J47" s="103"/>
      <c r="K47" s="104"/>
      <c r="L47" s="104"/>
    </row>
    <row r="48" spans="1:12" ht="12" customHeight="1" x14ac:dyDescent="0.15">
      <c r="A48" s="103"/>
      <c r="B48" s="103"/>
      <c r="C48" s="104"/>
      <c r="D48" s="103"/>
      <c r="E48" s="103"/>
      <c r="F48" s="104"/>
      <c r="G48" s="104"/>
      <c r="H48" s="103"/>
      <c r="I48" s="103"/>
      <c r="J48" s="103"/>
      <c r="K48" s="103"/>
      <c r="L48" s="103"/>
    </row>
    <row r="49" spans="1:12" ht="12" customHeight="1" x14ac:dyDescent="0.15">
      <c r="A49" s="103"/>
      <c r="B49" s="103"/>
      <c r="C49" s="103"/>
      <c r="D49" s="103"/>
      <c r="E49" s="103"/>
      <c r="F49" s="113"/>
      <c r="G49" s="103"/>
      <c r="H49" s="103"/>
      <c r="I49" s="103"/>
      <c r="J49" s="103"/>
      <c r="K49" s="103"/>
      <c r="L49" s="103"/>
    </row>
    <row r="50" spans="1:12" ht="12" customHeight="1" x14ac:dyDescent="0.15">
      <c r="A50" s="104"/>
      <c r="B50" s="103"/>
      <c r="C50" s="103"/>
      <c r="D50" s="104"/>
      <c r="E50" s="103"/>
      <c r="F50" s="103"/>
      <c r="G50" s="104"/>
      <c r="H50" s="104"/>
      <c r="I50" s="103"/>
      <c r="J50" s="103"/>
      <c r="K50" s="103"/>
      <c r="L50" s="103"/>
    </row>
    <row r="51" spans="1:12" ht="7.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ht="12" customHeight="1" x14ac:dyDescent="0.15">
      <c r="A53" s="118"/>
      <c r="B53" s="118"/>
      <c r="C53" s="118"/>
      <c r="D53" s="118"/>
      <c r="E53" s="118"/>
      <c r="F53" s="118"/>
      <c r="G53" s="118"/>
      <c r="H53" s="118"/>
      <c r="I53" s="118"/>
      <c r="J53" s="118"/>
      <c r="K53" s="118"/>
    </row>
    <row r="54" spans="1:12" ht="12" customHeight="1" x14ac:dyDescent="0.15">
      <c r="A54" s="121"/>
      <c r="B54" s="122"/>
      <c r="C54" s="121"/>
      <c r="D54" s="122"/>
      <c r="E54" s="122"/>
      <c r="F54" s="122"/>
      <c r="G54" s="122"/>
      <c r="H54" s="122"/>
      <c r="I54" s="122"/>
      <c r="J54" s="122"/>
      <c r="K54" s="122"/>
    </row>
    <row r="55" spans="1:12" ht="12" customHeight="1" x14ac:dyDescent="0.15">
      <c r="A55" s="108"/>
      <c r="B55" s="108"/>
      <c r="C55" s="104"/>
      <c r="D55" s="108"/>
      <c r="E55" s="108"/>
      <c r="F55" s="108"/>
      <c r="G55" s="104"/>
      <c r="H55" s="104"/>
      <c r="I55" s="108"/>
      <c r="J55" s="108"/>
      <c r="K55" s="104"/>
    </row>
    <row r="56" spans="1:12" ht="12" customHeight="1" x14ac:dyDescent="0.15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</row>
    <row r="57" spans="1:12" ht="12" customHeight="1" x14ac:dyDescent="0.15">
      <c r="A57" s="108"/>
      <c r="B57" s="108"/>
      <c r="C57" s="108"/>
      <c r="D57" s="104"/>
      <c r="E57" s="104"/>
      <c r="F57" s="108"/>
      <c r="G57" s="108"/>
      <c r="H57" s="108"/>
      <c r="I57" s="104"/>
      <c r="J57" s="108"/>
      <c r="K57" s="108"/>
    </row>
    <row r="58" spans="1:12" ht="12" customHeight="1" x14ac:dyDescent="0.15">
      <c r="A58" s="108"/>
      <c r="B58" s="104"/>
      <c r="C58" s="104"/>
      <c r="D58" s="108"/>
      <c r="E58" s="108"/>
      <c r="F58" s="108"/>
      <c r="G58" s="104"/>
      <c r="H58" s="104"/>
      <c r="I58" s="108"/>
      <c r="J58" s="108"/>
      <c r="K58" s="104"/>
    </row>
    <row r="59" spans="1:12" ht="12" customHeight="1" x14ac:dyDescent="0.15">
      <c r="A59" s="114"/>
      <c r="B59" s="108"/>
      <c r="C59" s="104"/>
      <c r="D59" s="108"/>
      <c r="E59" s="108"/>
      <c r="F59" s="108"/>
      <c r="G59" s="104"/>
      <c r="H59" s="104"/>
      <c r="I59" s="108"/>
      <c r="J59" s="108"/>
      <c r="K59" s="104"/>
    </row>
    <row r="60" spans="1:12" ht="12" customHeight="1" x14ac:dyDescent="0.15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</row>
    <row r="61" spans="1:12" ht="12" customHeight="1" x14ac:dyDescent="0.15">
      <c r="A61" s="104"/>
      <c r="B61" s="108"/>
      <c r="C61" s="108"/>
      <c r="D61" s="104"/>
      <c r="E61" s="108"/>
      <c r="F61" s="108"/>
      <c r="G61" s="108"/>
      <c r="H61" s="108"/>
      <c r="I61" s="104"/>
      <c r="J61" s="108"/>
      <c r="K61" s="108"/>
    </row>
    <row r="62" spans="1:12" ht="12" customHeight="1" x14ac:dyDescent="0.15">
      <c r="A62" s="104"/>
      <c r="B62" s="108"/>
      <c r="C62" s="115"/>
      <c r="D62" s="104"/>
      <c r="E62" s="108"/>
      <c r="F62" s="108"/>
      <c r="G62" s="108"/>
      <c r="H62" s="108"/>
      <c r="I62" s="108"/>
      <c r="J62" s="108"/>
      <c r="K62" s="108"/>
    </row>
    <row r="63" spans="1:12" ht="12" customHeight="1" x14ac:dyDescent="0.15">
      <c r="A63" s="108"/>
      <c r="B63" s="104"/>
      <c r="C63" s="104"/>
      <c r="D63" s="108"/>
      <c r="E63" s="108"/>
      <c r="F63" s="108"/>
      <c r="G63" s="104"/>
      <c r="H63" s="104"/>
      <c r="I63" s="108"/>
      <c r="J63" s="104"/>
      <c r="K63" s="104"/>
    </row>
    <row r="64" spans="1:12" ht="12" customHeight="1" x14ac:dyDescent="0.15">
      <c r="A64" s="108"/>
      <c r="B64" s="108"/>
      <c r="C64" s="108"/>
      <c r="D64" s="108"/>
      <c r="E64" s="108"/>
      <c r="F64" s="108"/>
      <c r="G64" s="104"/>
      <c r="H64" s="104"/>
      <c r="I64" s="108"/>
      <c r="J64" s="108"/>
      <c r="K64" s="108"/>
    </row>
    <row r="65" spans="1:11" ht="12" customHeight="1" x14ac:dyDescent="0.15">
      <c r="A65" s="103"/>
      <c r="B65" s="103"/>
      <c r="C65" s="103"/>
      <c r="D65" s="103"/>
      <c r="E65" s="103"/>
      <c r="F65" s="103"/>
      <c r="G65" s="103"/>
      <c r="H65" s="103"/>
      <c r="I65" s="103"/>
      <c r="J65" s="103"/>
      <c r="K65" s="103"/>
    </row>
    <row r="75" spans="1:11" x14ac:dyDescent="0.15">
      <c r="A75" t="s">
        <v>493</v>
      </c>
    </row>
  </sheetData>
  <phoneticPr fontId="5"/>
  <printOptions horizontalCentered="1" verticalCentered="1"/>
  <pageMargins left="0.15748031496062992" right="0.15748031496062992" top="0.15748031496062992" bottom="0.15748031496062992" header="0.15748031496062992" footer="0.1574803149606299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L65"/>
  <sheetViews>
    <sheetView showGridLines="0" view="pageBreakPreview" topLeftCell="A21" zoomScaleNormal="25" zoomScaleSheetLayoutView="100" workbookViewId="0">
      <selection activeCell="O22" sqref="O22"/>
    </sheetView>
  </sheetViews>
  <sheetFormatPr defaultRowHeight="13.5" x14ac:dyDescent="0.15"/>
  <cols>
    <col min="1" max="2" width="7.5" customWidth="1"/>
    <col min="3" max="3" width="8.25" customWidth="1"/>
    <col min="4" max="12" width="7.5" customWidth="1"/>
  </cols>
  <sheetData>
    <row r="1" spans="1:12" ht="21" x14ac:dyDescent="0.15">
      <c r="A1" s="283" t="s">
        <v>50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</row>
    <row r="2" spans="1:12" ht="7.5" customHeight="1" x14ac:dyDescent="0.1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15">
      <c r="A3" s="494" t="s">
        <v>51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</row>
    <row r="4" spans="1:12" s="26" customFormat="1" ht="12" customHeight="1" x14ac:dyDescent="0.15">
      <c r="A4" s="24" t="s">
        <v>52</v>
      </c>
      <c r="B4" s="500" t="s">
        <v>53</v>
      </c>
      <c r="C4" s="25" t="s">
        <v>54</v>
      </c>
      <c r="D4" s="500" t="s">
        <v>55</v>
      </c>
      <c r="E4" s="500" t="s">
        <v>56</v>
      </c>
      <c r="F4" s="500" t="s">
        <v>57</v>
      </c>
      <c r="G4" s="500" t="s">
        <v>58</v>
      </c>
      <c r="H4" s="500" t="s">
        <v>59</v>
      </c>
      <c r="I4" s="500" t="s">
        <v>60</v>
      </c>
      <c r="J4" s="500" t="s">
        <v>61</v>
      </c>
      <c r="K4" s="500" t="s">
        <v>62</v>
      </c>
      <c r="L4" s="498" t="s">
        <v>63</v>
      </c>
    </row>
    <row r="5" spans="1:12" s="26" customFormat="1" ht="12" customHeight="1" x14ac:dyDescent="0.15">
      <c r="A5" s="27" t="s">
        <v>53</v>
      </c>
      <c r="B5" s="506"/>
      <c r="C5" s="28" t="s">
        <v>53</v>
      </c>
      <c r="D5" s="506"/>
      <c r="E5" s="506"/>
      <c r="F5" s="506"/>
      <c r="G5" s="506"/>
      <c r="H5" s="506"/>
      <c r="I5" s="506"/>
      <c r="J5" s="506"/>
      <c r="K5" s="506"/>
      <c r="L5" s="505"/>
    </row>
    <row r="6" spans="1:12" ht="12" customHeight="1" x14ac:dyDescent="0.15">
      <c r="A6" s="76">
        <v>1</v>
      </c>
      <c r="B6" s="31">
        <v>0.01</v>
      </c>
      <c r="C6" s="31">
        <v>1.0000000000000001E-5</v>
      </c>
      <c r="D6" s="31">
        <v>0.39369999999999999</v>
      </c>
      <c r="E6" s="31">
        <v>3.2809999999999999E-2</v>
      </c>
      <c r="F6" s="31">
        <v>1.094E-2</v>
      </c>
      <c r="G6" s="32" t="s">
        <v>64</v>
      </c>
      <c r="H6" s="31">
        <v>2.64E-2</v>
      </c>
      <c r="I6" s="31">
        <v>3.3000000000000002E-2</v>
      </c>
      <c r="J6" s="31">
        <v>5.4999999999999997E-3</v>
      </c>
      <c r="K6" s="32" t="s">
        <v>64</v>
      </c>
      <c r="L6" s="33" t="s">
        <v>64</v>
      </c>
    </row>
    <row r="7" spans="1:12" ht="12" customHeight="1" x14ac:dyDescent="0.15">
      <c r="A7" s="30">
        <v>100</v>
      </c>
      <c r="B7" s="77">
        <v>1</v>
      </c>
      <c r="C7" s="31">
        <v>1E-3</v>
      </c>
      <c r="D7" s="31">
        <v>39.369999999999997</v>
      </c>
      <c r="E7" s="31">
        <v>3.2808299999999999</v>
      </c>
      <c r="F7" s="31">
        <v>1.0935999999999999</v>
      </c>
      <c r="G7" s="31">
        <v>6.2E-4</v>
      </c>
      <c r="H7" s="31">
        <v>2.64</v>
      </c>
      <c r="I7" s="31">
        <v>3.3</v>
      </c>
      <c r="J7" s="31">
        <v>0.55000000000000004</v>
      </c>
      <c r="K7" s="31">
        <v>9.1999999999999998E-3</v>
      </c>
      <c r="L7" s="34">
        <v>2.5000000000000001E-4</v>
      </c>
    </row>
    <row r="8" spans="1:12" ht="12" customHeight="1" x14ac:dyDescent="0.15">
      <c r="A8" s="30">
        <v>100000</v>
      </c>
      <c r="B8" s="31">
        <v>1000</v>
      </c>
      <c r="C8" s="77">
        <v>1</v>
      </c>
      <c r="D8" s="32" t="s">
        <v>64</v>
      </c>
      <c r="E8" s="31">
        <v>3280.8</v>
      </c>
      <c r="F8" s="31">
        <v>1093.5999999999999</v>
      </c>
      <c r="G8" s="31">
        <v>0.62136999999999998</v>
      </c>
      <c r="H8" s="31">
        <v>2640</v>
      </c>
      <c r="I8" s="31">
        <v>3300</v>
      </c>
      <c r="J8" s="31">
        <v>550</v>
      </c>
      <c r="K8" s="31">
        <v>9.1667000000000005</v>
      </c>
      <c r="L8" s="34">
        <v>0.25463000000000002</v>
      </c>
    </row>
    <row r="9" spans="1:12" ht="12" customHeight="1" x14ac:dyDescent="0.15">
      <c r="A9" s="35">
        <v>2.54</v>
      </c>
      <c r="B9" s="31">
        <v>2.5399999999999999E-2</v>
      </c>
      <c r="C9" s="32" t="s">
        <v>64</v>
      </c>
      <c r="D9" s="77">
        <v>1</v>
      </c>
      <c r="E9" s="31">
        <v>8.3330000000000001E-2</v>
      </c>
      <c r="F9" s="31">
        <v>2.777E-2</v>
      </c>
      <c r="G9" s="32" t="s">
        <v>64</v>
      </c>
      <c r="H9" s="31">
        <v>6.7059999999999995E-2</v>
      </c>
      <c r="I9" s="31">
        <v>8.3820000000000006E-2</v>
      </c>
      <c r="J9" s="31">
        <v>1.397E-2</v>
      </c>
      <c r="K9" s="32" t="s">
        <v>64</v>
      </c>
      <c r="L9" s="33" t="s">
        <v>64</v>
      </c>
    </row>
    <row r="10" spans="1:12" ht="12" customHeight="1" x14ac:dyDescent="0.15">
      <c r="A10" s="30">
        <v>30.48</v>
      </c>
      <c r="B10" s="31">
        <v>0.30480000000000002</v>
      </c>
      <c r="C10" s="32" t="s">
        <v>64</v>
      </c>
      <c r="D10" s="31">
        <v>12</v>
      </c>
      <c r="E10" s="77">
        <v>1</v>
      </c>
      <c r="F10" s="31">
        <v>0.33333000000000002</v>
      </c>
      <c r="G10" s="32" t="s">
        <v>64</v>
      </c>
      <c r="H10" s="31">
        <v>0.80469000000000002</v>
      </c>
      <c r="I10" s="31">
        <v>1.0058</v>
      </c>
      <c r="J10" s="31">
        <v>0.16763</v>
      </c>
      <c r="K10" s="32" t="s">
        <v>64</v>
      </c>
      <c r="L10" s="33" t="s">
        <v>64</v>
      </c>
    </row>
    <row r="11" spans="1:12" ht="12" customHeight="1" x14ac:dyDescent="0.15">
      <c r="A11" s="36">
        <v>91.44</v>
      </c>
      <c r="B11" s="31">
        <v>0.91439999999999999</v>
      </c>
      <c r="C11" s="32" t="s">
        <v>64</v>
      </c>
      <c r="D11" s="31">
        <v>36</v>
      </c>
      <c r="E11" s="31">
        <v>3</v>
      </c>
      <c r="F11" s="77">
        <v>1</v>
      </c>
      <c r="G11" s="37"/>
      <c r="H11" s="31">
        <v>2.4140000000000001</v>
      </c>
      <c r="I11" s="31">
        <v>3.0175000000000001</v>
      </c>
      <c r="J11" s="31">
        <v>0.50292000000000003</v>
      </c>
      <c r="K11" s="32" t="s">
        <v>64</v>
      </c>
      <c r="L11" s="33" t="s">
        <v>64</v>
      </c>
    </row>
    <row r="12" spans="1:12" ht="12" customHeight="1" x14ac:dyDescent="0.15">
      <c r="A12" s="30">
        <v>160934</v>
      </c>
      <c r="B12" s="31">
        <v>1609.3</v>
      </c>
      <c r="C12" s="31">
        <v>1.6093</v>
      </c>
      <c r="D12" s="31">
        <v>63360</v>
      </c>
      <c r="E12" s="31">
        <v>5280</v>
      </c>
      <c r="F12" s="31">
        <v>1760</v>
      </c>
      <c r="G12" s="77">
        <v>1</v>
      </c>
      <c r="H12" s="31">
        <v>4248.6400000000003</v>
      </c>
      <c r="I12" s="31">
        <v>5310.8</v>
      </c>
      <c r="J12" s="31">
        <v>885.12</v>
      </c>
      <c r="K12" s="31">
        <v>14.752000000000001</v>
      </c>
      <c r="L12" s="34">
        <v>0.40977999999999998</v>
      </c>
    </row>
    <row r="13" spans="1:12" ht="12" customHeight="1" x14ac:dyDescent="0.15">
      <c r="A13" s="30">
        <v>37.878999999999998</v>
      </c>
      <c r="B13" s="31">
        <v>0.37879000000000002</v>
      </c>
      <c r="C13" s="31">
        <v>3.8000000000000002E-4</v>
      </c>
      <c r="D13" s="31">
        <v>14.913</v>
      </c>
      <c r="E13" s="31">
        <v>1.2426999999999999</v>
      </c>
      <c r="F13" s="31">
        <v>0.41425000000000001</v>
      </c>
      <c r="G13" s="32" t="s">
        <v>64</v>
      </c>
      <c r="H13" s="77">
        <v>1</v>
      </c>
      <c r="I13" s="31">
        <v>1.25</v>
      </c>
      <c r="J13" s="31">
        <v>0.20824999999999999</v>
      </c>
      <c r="K13" s="32" t="s">
        <v>64</v>
      </c>
      <c r="L13" s="33" t="s">
        <v>64</v>
      </c>
    </row>
    <row r="14" spans="1:12" ht="12" customHeight="1" x14ac:dyDescent="0.15">
      <c r="A14" s="30">
        <v>30.303000000000001</v>
      </c>
      <c r="B14" s="31">
        <v>0.30303000000000002</v>
      </c>
      <c r="C14" s="31">
        <v>2.9999999999999997E-4</v>
      </c>
      <c r="D14" s="31">
        <v>11.93</v>
      </c>
      <c r="E14" s="31">
        <v>0.99419999999999997</v>
      </c>
      <c r="F14" s="31">
        <v>0.33139999999999997</v>
      </c>
      <c r="G14" s="32" t="s">
        <v>64</v>
      </c>
      <c r="H14" s="31">
        <v>0.8</v>
      </c>
      <c r="I14" s="77">
        <v>1</v>
      </c>
      <c r="J14" s="31">
        <v>0.16667000000000001</v>
      </c>
      <c r="K14" s="32" t="s">
        <v>64</v>
      </c>
      <c r="L14" s="33" t="s">
        <v>64</v>
      </c>
    </row>
    <row r="15" spans="1:12" ht="12" customHeight="1" x14ac:dyDescent="0.15">
      <c r="A15" s="30">
        <v>181.82</v>
      </c>
      <c r="B15" s="31">
        <v>1.8182</v>
      </c>
      <c r="C15" s="31">
        <v>1.82E-3</v>
      </c>
      <c r="D15" s="31">
        <v>71.581999999999994</v>
      </c>
      <c r="E15" s="31">
        <v>5.9652000000000003</v>
      </c>
      <c r="F15" s="31">
        <v>1.9883999999999999</v>
      </c>
      <c r="G15" s="32" t="s">
        <v>64</v>
      </c>
      <c r="H15" s="31">
        <v>4.8</v>
      </c>
      <c r="I15" s="31">
        <v>6</v>
      </c>
      <c r="J15" s="77">
        <v>1</v>
      </c>
      <c r="K15" s="31">
        <v>1.6670000000000001E-2</v>
      </c>
      <c r="L15" s="34">
        <v>4.6000000000000001E-4</v>
      </c>
    </row>
    <row r="16" spans="1:12" ht="12" customHeight="1" x14ac:dyDescent="0.15">
      <c r="A16" s="30">
        <v>10909</v>
      </c>
      <c r="B16" s="31">
        <v>109.09</v>
      </c>
      <c r="C16" s="31">
        <v>0.10909000000000001</v>
      </c>
      <c r="D16" s="31">
        <v>4295.04</v>
      </c>
      <c r="E16" s="31">
        <v>357.92</v>
      </c>
      <c r="F16" s="38">
        <v>119.3</v>
      </c>
      <c r="G16" s="31">
        <v>6.7780000000000007E-2</v>
      </c>
      <c r="H16" s="31">
        <v>288</v>
      </c>
      <c r="I16" s="31">
        <v>360</v>
      </c>
      <c r="J16" s="31">
        <v>60</v>
      </c>
      <c r="K16" s="77">
        <v>1</v>
      </c>
      <c r="L16" s="34">
        <v>2.7779999999999999E-2</v>
      </c>
    </row>
    <row r="17" spans="1:12" ht="12" customHeight="1" x14ac:dyDescent="0.15">
      <c r="A17" s="39">
        <v>392730</v>
      </c>
      <c r="B17" s="40">
        <v>3927.3</v>
      </c>
      <c r="C17" s="40">
        <v>3.9272999999999998</v>
      </c>
      <c r="D17" s="40">
        <v>154620</v>
      </c>
      <c r="E17" s="40">
        <v>12885</v>
      </c>
      <c r="F17" s="40">
        <v>4295</v>
      </c>
      <c r="G17" s="40">
        <v>2.4403000000000001</v>
      </c>
      <c r="H17" s="40">
        <v>10368</v>
      </c>
      <c r="I17" s="40">
        <v>12960</v>
      </c>
      <c r="J17" s="40">
        <v>2160</v>
      </c>
      <c r="K17" s="40">
        <v>36</v>
      </c>
      <c r="L17" s="78">
        <v>1</v>
      </c>
    </row>
    <row r="18" spans="1:12" ht="7.5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15">
      <c r="A19" s="494" t="s">
        <v>65</v>
      </c>
      <c r="B19" s="494"/>
      <c r="C19" s="494"/>
      <c r="D19" s="494"/>
      <c r="E19" s="494"/>
      <c r="F19" s="494"/>
      <c r="G19" s="494"/>
      <c r="H19" s="494"/>
      <c r="I19" s="494"/>
      <c r="J19" s="494"/>
      <c r="K19" s="494"/>
      <c r="L19" s="494"/>
    </row>
    <row r="20" spans="1:12" s="26" customFormat="1" ht="12" customHeight="1" x14ac:dyDescent="0.15">
      <c r="A20" s="41" t="s">
        <v>66</v>
      </c>
      <c r="B20" s="500" t="s">
        <v>67</v>
      </c>
      <c r="C20" s="500" t="s">
        <v>68</v>
      </c>
      <c r="D20" s="25" t="s">
        <v>69</v>
      </c>
      <c r="E20" s="25" t="s">
        <v>66</v>
      </c>
      <c r="F20" s="25" t="s">
        <v>70</v>
      </c>
      <c r="G20" s="500" t="s">
        <v>71</v>
      </c>
      <c r="H20" s="25" t="s">
        <v>72</v>
      </c>
      <c r="I20" s="500" t="s">
        <v>73</v>
      </c>
      <c r="J20" s="500" t="s">
        <v>74</v>
      </c>
      <c r="K20" s="500" t="s">
        <v>75</v>
      </c>
      <c r="L20" s="498" t="s">
        <v>76</v>
      </c>
    </row>
    <row r="21" spans="1:12" s="26" customFormat="1" ht="12" customHeight="1" x14ac:dyDescent="0.15">
      <c r="A21" s="27" t="s">
        <v>77</v>
      </c>
      <c r="B21" s="506"/>
      <c r="C21" s="506"/>
      <c r="D21" s="28" t="s">
        <v>77</v>
      </c>
      <c r="E21" s="28" t="s">
        <v>78</v>
      </c>
      <c r="F21" s="28" t="s">
        <v>79</v>
      </c>
      <c r="G21" s="506"/>
      <c r="H21" s="28" t="s">
        <v>80</v>
      </c>
      <c r="I21" s="506"/>
      <c r="J21" s="506"/>
      <c r="K21" s="506"/>
      <c r="L21" s="505"/>
    </row>
    <row r="22" spans="1:12" ht="12" customHeight="1" x14ac:dyDescent="0.15">
      <c r="A22" s="79">
        <v>1</v>
      </c>
      <c r="B22" s="43">
        <v>0.01</v>
      </c>
      <c r="C22" s="43">
        <v>1E-4</v>
      </c>
      <c r="D22" s="43">
        <v>9.9999999999999995E-7</v>
      </c>
      <c r="E22" s="43">
        <v>10.763999999999999</v>
      </c>
      <c r="F22" s="43">
        <v>1.196</v>
      </c>
      <c r="G22" s="43">
        <v>2.4699999999999999E-4</v>
      </c>
      <c r="H22" s="32" t="s">
        <v>81</v>
      </c>
      <c r="I22" s="43">
        <v>10.89</v>
      </c>
      <c r="J22" s="43">
        <v>0.30249999999999999</v>
      </c>
      <c r="K22" s="43">
        <v>1.008E-3</v>
      </c>
      <c r="L22" s="44">
        <v>1.008E-3</v>
      </c>
    </row>
    <row r="23" spans="1:12" ht="12" customHeight="1" x14ac:dyDescent="0.15">
      <c r="A23" s="42">
        <v>100</v>
      </c>
      <c r="B23" s="80">
        <v>1</v>
      </c>
      <c r="C23" s="43">
        <v>0.01</v>
      </c>
      <c r="D23" s="43">
        <v>1E-4</v>
      </c>
      <c r="E23" s="43">
        <v>1076.4000000000001</v>
      </c>
      <c r="F23" s="43">
        <v>119.6</v>
      </c>
      <c r="G23" s="43">
        <v>2.4711E-2</v>
      </c>
      <c r="H23" s="43">
        <v>3.8999999999999999E-5</v>
      </c>
      <c r="I23" s="43">
        <v>1089</v>
      </c>
      <c r="J23" s="43">
        <v>30.25</v>
      </c>
      <c r="K23" s="43">
        <v>0.10083</v>
      </c>
      <c r="L23" s="44">
        <v>1.0083E-2</v>
      </c>
    </row>
    <row r="24" spans="1:12" ht="12" customHeight="1" x14ac:dyDescent="0.15">
      <c r="A24" s="42">
        <v>10000</v>
      </c>
      <c r="B24" s="43">
        <v>100</v>
      </c>
      <c r="C24" s="80">
        <v>1</v>
      </c>
      <c r="D24" s="43">
        <v>0.01</v>
      </c>
      <c r="E24" s="32" t="s">
        <v>81</v>
      </c>
      <c r="F24" s="43">
        <v>11960</v>
      </c>
      <c r="G24" s="43">
        <v>2.4710999999999999</v>
      </c>
      <c r="H24" s="43">
        <v>3.8609999999999998E-3</v>
      </c>
      <c r="I24" s="43">
        <v>108900</v>
      </c>
      <c r="J24" s="43">
        <v>3025</v>
      </c>
      <c r="K24" s="43">
        <v>10.083</v>
      </c>
      <c r="L24" s="44">
        <v>1.0083</v>
      </c>
    </row>
    <row r="25" spans="1:12" ht="12" customHeight="1" x14ac:dyDescent="0.15">
      <c r="A25" s="42">
        <v>1000000</v>
      </c>
      <c r="B25" s="43">
        <v>10000</v>
      </c>
      <c r="C25" s="43">
        <v>100</v>
      </c>
      <c r="D25" s="80">
        <v>1</v>
      </c>
      <c r="E25" s="32" t="s">
        <v>81</v>
      </c>
      <c r="F25" s="32" t="s">
        <v>81</v>
      </c>
      <c r="G25" s="43">
        <v>247.11</v>
      </c>
      <c r="H25" s="43">
        <v>0.3861</v>
      </c>
      <c r="I25" s="43">
        <v>10890000</v>
      </c>
      <c r="J25" s="43">
        <v>302500</v>
      </c>
      <c r="K25" s="43">
        <v>1008.3</v>
      </c>
      <c r="L25" s="44">
        <v>100.83</v>
      </c>
    </row>
    <row r="26" spans="1:12" ht="12" customHeight="1" x14ac:dyDescent="0.15">
      <c r="A26" s="42">
        <v>9.2902999999999999E-2</v>
      </c>
      <c r="B26" s="43">
        <v>9.2900000000000003E-4</v>
      </c>
      <c r="C26" s="43">
        <v>9.3000000000000007E-6</v>
      </c>
      <c r="D26" s="32" t="s">
        <v>81</v>
      </c>
      <c r="E26" s="80">
        <v>1</v>
      </c>
      <c r="F26" s="43">
        <v>0.11</v>
      </c>
      <c r="G26" s="32" t="s">
        <v>81</v>
      </c>
      <c r="H26" s="32" t="s">
        <v>81</v>
      </c>
      <c r="I26" s="43">
        <v>1.0117</v>
      </c>
      <c r="J26" s="43">
        <v>2.81E-2</v>
      </c>
      <c r="K26" s="32" t="s">
        <v>81</v>
      </c>
      <c r="L26" s="33" t="s">
        <v>81</v>
      </c>
    </row>
    <row r="27" spans="1:12" ht="12" customHeight="1" x14ac:dyDescent="0.15">
      <c r="A27" s="42">
        <v>0.83613000000000004</v>
      </c>
      <c r="B27" s="43">
        <v>8.3610000000000004E-3</v>
      </c>
      <c r="C27" s="43">
        <v>8.3999999999999995E-5</v>
      </c>
      <c r="D27" s="32" t="s">
        <v>81</v>
      </c>
      <c r="E27" s="43">
        <v>9</v>
      </c>
      <c r="F27" s="80">
        <v>1</v>
      </c>
      <c r="G27" s="32" t="s">
        <v>81</v>
      </c>
      <c r="H27" s="32" t="s">
        <v>81</v>
      </c>
      <c r="I27" s="43">
        <v>9.1054999999999993</v>
      </c>
      <c r="J27" s="43">
        <v>0.25292999999999999</v>
      </c>
      <c r="K27" s="32" t="s">
        <v>81</v>
      </c>
      <c r="L27" s="33" t="s">
        <v>81</v>
      </c>
    </row>
    <row r="28" spans="1:12" ht="12" customHeight="1" x14ac:dyDescent="0.15">
      <c r="A28" s="42">
        <v>4046.8</v>
      </c>
      <c r="B28" s="43">
        <v>40.468000000000004</v>
      </c>
      <c r="C28" s="43">
        <v>0.40467999999999998</v>
      </c>
      <c r="D28" s="43">
        <v>4.0470000000000002E-3</v>
      </c>
      <c r="E28" s="43">
        <v>43560</v>
      </c>
      <c r="F28" s="43">
        <v>4840</v>
      </c>
      <c r="G28" s="80">
        <v>1</v>
      </c>
      <c r="H28" s="43">
        <v>1.56E-3</v>
      </c>
      <c r="I28" s="32" t="s">
        <v>81</v>
      </c>
      <c r="J28" s="32" t="s">
        <v>81</v>
      </c>
      <c r="K28" s="43">
        <v>4.0804299999999998</v>
      </c>
      <c r="L28" s="44">
        <v>0.40804000000000001</v>
      </c>
    </row>
    <row r="29" spans="1:12" ht="12" customHeight="1" x14ac:dyDescent="0.15">
      <c r="A29" s="42">
        <v>2589998</v>
      </c>
      <c r="B29" s="43">
        <v>25899</v>
      </c>
      <c r="C29" s="43">
        <v>258.99</v>
      </c>
      <c r="D29" s="43">
        <v>2.5899000000000001</v>
      </c>
      <c r="E29" s="32" t="s">
        <v>81</v>
      </c>
      <c r="F29" s="43">
        <v>3097600</v>
      </c>
      <c r="G29" s="43">
        <v>640</v>
      </c>
      <c r="H29" s="80">
        <v>1</v>
      </c>
      <c r="I29" s="32" t="s">
        <v>81</v>
      </c>
      <c r="J29" s="32" t="s">
        <v>81</v>
      </c>
      <c r="K29" s="43">
        <v>2611.5</v>
      </c>
      <c r="L29" s="44">
        <v>261.14999999999998</v>
      </c>
    </row>
    <row r="30" spans="1:12" ht="12" customHeight="1" x14ac:dyDescent="0.15">
      <c r="A30" s="42">
        <v>9.1827000000000006E-2</v>
      </c>
      <c r="B30" s="43">
        <v>9.1799999999999998E-4</v>
      </c>
      <c r="C30" s="43">
        <v>9.2E-5</v>
      </c>
      <c r="D30" s="32" t="s">
        <v>81</v>
      </c>
      <c r="E30" s="43">
        <v>0.98846000000000001</v>
      </c>
      <c r="F30" s="43">
        <v>0.10982</v>
      </c>
      <c r="G30" s="32" t="s">
        <v>81</v>
      </c>
      <c r="H30" s="32" t="s">
        <v>81</v>
      </c>
      <c r="I30" s="80">
        <v>1</v>
      </c>
      <c r="J30" s="43">
        <v>2.7779999999999999E-2</v>
      </c>
      <c r="K30" s="32" t="s">
        <v>81</v>
      </c>
      <c r="L30" s="33" t="s">
        <v>81</v>
      </c>
    </row>
    <row r="31" spans="1:12" ht="12" customHeight="1" x14ac:dyDescent="0.15">
      <c r="A31" s="42">
        <v>3.3058000000000001</v>
      </c>
      <c r="B31" s="43">
        <v>3.3057999999999997E-2</v>
      </c>
      <c r="C31" s="43">
        <v>3.3100000000000002E-4</v>
      </c>
      <c r="D31" s="43">
        <v>3.0000000000000001E-6</v>
      </c>
      <c r="E31" s="43">
        <v>35.582999999999998</v>
      </c>
      <c r="F31" s="43">
        <v>3.9537</v>
      </c>
      <c r="G31" s="32" t="s">
        <v>81</v>
      </c>
      <c r="H31" s="32" t="s">
        <v>81</v>
      </c>
      <c r="I31" s="43">
        <v>36</v>
      </c>
      <c r="J31" s="80">
        <v>1</v>
      </c>
      <c r="K31" s="43">
        <v>3.3300000000000001E-3</v>
      </c>
      <c r="L31" s="44">
        <v>3.3E-4</v>
      </c>
    </row>
    <row r="32" spans="1:12" ht="12" customHeight="1" x14ac:dyDescent="0.15">
      <c r="A32" s="42">
        <v>991.74</v>
      </c>
      <c r="B32" s="43">
        <v>9.9174000000000007</v>
      </c>
      <c r="C32" s="43">
        <v>9.9173999999999998E-2</v>
      </c>
      <c r="D32" s="43">
        <v>9.9200000000000004E-4</v>
      </c>
      <c r="E32" s="32" t="s">
        <v>81</v>
      </c>
      <c r="F32" s="43">
        <v>1186.0999999999999</v>
      </c>
      <c r="G32" s="43">
        <v>0.24506</v>
      </c>
      <c r="H32" s="43">
        <v>3.8200000000000002E-4</v>
      </c>
      <c r="I32" s="43">
        <v>10800</v>
      </c>
      <c r="J32" s="43">
        <v>300</v>
      </c>
      <c r="K32" s="80">
        <v>1</v>
      </c>
      <c r="L32" s="44">
        <v>0.1</v>
      </c>
    </row>
    <row r="33" spans="1:12" ht="12" customHeight="1" x14ac:dyDescent="0.15">
      <c r="A33" s="45">
        <v>9917.36</v>
      </c>
      <c r="B33" s="46">
        <v>99.173599999999993</v>
      </c>
      <c r="C33" s="46">
        <v>0.99173599999999995</v>
      </c>
      <c r="D33" s="46">
        <v>9.9170000000000005E-3</v>
      </c>
      <c r="E33" s="47" t="s">
        <v>81</v>
      </c>
      <c r="F33" s="46">
        <v>11861</v>
      </c>
      <c r="G33" s="46">
        <v>2.4506999999999999</v>
      </c>
      <c r="H33" s="46">
        <v>3.8289999999999999E-3</v>
      </c>
      <c r="I33" s="46">
        <v>108000</v>
      </c>
      <c r="J33" s="46">
        <v>3000</v>
      </c>
      <c r="K33" s="46">
        <v>10</v>
      </c>
      <c r="L33" s="81">
        <v>1</v>
      </c>
    </row>
    <row r="34" spans="1:12" ht="7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15">
      <c r="A35" s="494" t="s">
        <v>82</v>
      </c>
      <c r="B35" s="494"/>
      <c r="C35" s="494"/>
      <c r="D35" s="494"/>
      <c r="E35" s="494"/>
      <c r="F35" s="494"/>
      <c r="G35" s="494"/>
      <c r="H35" s="494"/>
      <c r="I35" s="494"/>
      <c r="J35" s="494"/>
      <c r="K35" s="494"/>
      <c r="L35" s="494"/>
    </row>
    <row r="36" spans="1:12" ht="10.5" customHeight="1" x14ac:dyDescent="0.15">
      <c r="A36" s="48" t="s">
        <v>83</v>
      </c>
      <c r="B36" s="25" t="s">
        <v>84</v>
      </c>
      <c r="C36" s="495" t="s">
        <v>85</v>
      </c>
      <c r="D36" s="495" t="s">
        <v>86</v>
      </c>
      <c r="E36" s="495" t="s">
        <v>87</v>
      </c>
      <c r="F36" s="495" t="s">
        <v>88</v>
      </c>
      <c r="G36" s="49"/>
      <c r="H36" s="49"/>
      <c r="I36" s="49"/>
      <c r="J36" s="49"/>
      <c r="K36" s="49"/>
      <c r="L36" s="50"/>
    </row>
    <row r="37" spans="1:12" ht="10.5" customHeight="1" x14ac:dyDescent="0.15">
      <c r="A37" s="51" t="s">
        <v>89</v>
      </c>
      <c r="B37" s="52" t="s">
        <v>77</v>
      </c>
      <c r="C37" s="496"/>
      <c r="D37" s="496"/>
      <c r="E37" s="496"/>
      <c r="F37" s="496"/>
      <c r="G37" s="52" t="s">
        <v>90</v>
      </c>
      <c r="H37" s="52" t="s">
        <v>91</v>
      </c>
      <c r="I37" s="52" t="s">
        <v>92</v>
      </c>
      <c r="J37" s="52" t="s">
        <v>93</v>
      </c>
      <c r="K37" s="52" t="s">
        <v>94</v>
      </c>
      <c r="L37" s="53" t="s">
        <v>95</v>
      </c>
    </row>
    <row r="38" spans="1:12" ht="10.5" customHeight="1" x14ac:dyDescent="0.15">
      <c r="A38" s="54" t="s">
        <v>96</v>
      </c>
      <c r="B38" s="55" t="s">
        <v>97</v>
      </c>
      <c r="C38" s="497"/>
      <c r="D38" s="497"/>
      <c r="E38" s="497"/>
      <c r="F38" s="497"/>
      <c r="G38" s="28"/>
      <c r="H38" s="28"/>
      <c r="I38" s="28"/>
      <c r="J38" s="28"/>
      <c r="K38" s="28"/>
      <c r="L38" s="29"/>
    </row>
    <row r="39" spans="1:12" ht="12" customHeight="1" x14ac:dyDescent="0.15">
      <c r="A39" s="76">
        <v>1</v>
      </c>
      <c r="B39" s="31">
        <v>1E-3</v>
      </c>
      <c r="C39" s="31">
        <v>9.9999999999999995E-7</v>
      </c>
      <c r="D39" s="31">
        <v>6.1024000000000002E-2</v>
      </c>
      <c r="E39" s="31">
        <v>3.4999999999999997E-5</v>
      </c>
      <c r="F39" s="32" t="s">
        <v>98</v>
      </c>
      <c r="G39" s="32" t="s">
        <v>98</v>
      </c>
      <c r="H39" s="32" t="s">
        <v>98</v>
      </c>
      <c r="I39" s="31">
        <v>4.0000000000000003E-5</v>
      </c>
      <c r="J39" s="32" t="s">
        <v>98</v>
      </c>
      <c r="K39" s="32" t="s">
        <v>98</v>
      </c>
      <c r="L39" s="33" t="s">
        <v>98</v>
      </c>
    </row>
    <row r="40" spans="1:12" ht="12" customHeight="1" x14ac:dyDescent="0.15">
      <c r="A40" s="30">
        <v>1000</v>
      </c>
      <c r="B40" s="77">
        <v>1</v>
      </c>
      <c r="C40" s="31">
        <v>1E-3</v>
      </c>
      <c r="D40" s="31">
        <v>61.024000000000001</v>
      </c>
      <c r="E40" s="31">
        <v>3.5310000000000001E-2</v>
      </c>
      <c r="F40" s="32" t="s">
        <v>98</v>
      </c>
      <c r="G40" s="31">
        <v>2.1133999999999999</v>
      </c>
      <c r="H40" s="31">
        <v>0.26417000000000002</v>
      </c>
      <c r="I40" s="31">
        <v>3.594E-2</v>
      </c>
      <c r="J40" s="31">
        <v>0.55435000000000001</v>
      </c>
      <c r="K40" s="32" t="s">
        <v>98</v>
      </c>
      <c r="L40" s="33" t="s">
        <v>98</v>
      </c>
    </row>
    <row r="41" spans="1:12" ht="12" customHeight="1" x14ac:dyDescent="0.15">
      <c r="A41" s="30">
        <v>1000000</v>
      </c>
      <c r="B41" s="31">
        <v>1000</v>
      </c>
      <c r="C41" s="77">
        <v>1</v>
      </c>
      <c r="D41" s="32">
        <v>61024</v>
      </c>
      <c r="E41" s="31">
        <v>35.314999999999998</v>
      </c>
      <c r="F41" s="31">
        <v>1.3079499999999999</v>
      </c>
      <c r="G41" s="31">
        <v>2113.4</v>
      </c>
      <c r="H41" s="31">
        <v>264.17</v>
      </c>
      <c r="I41" s="31">
        <v>35.936999999999998</v>
      </c>
      <c r="J41" s="32" t="s">
        <v>98</v>
      </c>
      <c r="K41" s="31">
        <v>5.5434999999999999</v>
      </c>
      <c r="L41" s="34">
        <v>0.16636999999999999</v>
      </c>
    </row>
    <row r="42" spans="1:12" ht="12" customHeight="1" x14ac:dyDescent="0.15">
      <c r="A42" s="36">
        <v>16.387</v>
      </c>
      <c r="B42" s="31">
        <v>1.6379999999999999E-2</v>
      </c>
      <c r="C42" s="32">
        <v>1.5999999999999999E-5</v>
      </c>
      <c r="D42" s="77">
        <v>1</v>
      </c>
      <c r="E42" s="32" t="s">
        <v>98</v>
      </c>
      <c r="F42" s="32" t="s">
        <v>98</v>
      </c>
      <c r="G42" s="32" t="s">
        <v>98</v>
      </c>
      <c r="H42" s="32" t="s">
        <v>98</v>
      </c>
      <c r="I42" s="32" t="s">
        <v>98</v>
      </c>
      <c r="J42" s="32" t="s">
        <v>98</v>
      </c>
      <c r="K42" s="32" t="s">
        <v>98</v>
      </c>
      <c r="L42" s="33" t="s">
        <v>98</v>
      </c>
    </row>
    <row r="43" spans="1:12" ht="12" customHeight="1" x14ac:dyDescent="0.15">
      <c r="A43" s="30">
        <v>28317</v>
      </c>
      <c r="B43" s="31">
        <v>28.317</v>
      </c>
      <c r="C43" s="32">
        <v>2.8309999999999998E-2</v>
      </c>
      <c r="D43" s="31">
        <v>1728</v>
      </c>
      <c r="E43" s="77">
        <v>1</v>
      </c>
      <c r="F43" s="31">
        <v>3.7039999999999997E-2</v>
      </c>
      <c r="G43" s="32" t="s">
        <v>98</v>
      </c>
      <c r="H43" s="31">
        <v>7.4805000000000001</v>
      </c>
      <c r="I43" s="31">
        <v>1.0176000000000001</v>
      </c>
      <c r="J43" s="31">
        <v>15.698</v>
      </c>
      <c r="K43" s="32">
        <v>0.15698000000000001</v>
      </c>
      <c r="L43" s="33" t="s">
        <v>98</v>
      </c>
    </row>
    <row r="44" spans="1:12" ht="12" customHeight="1" x14ac:dyDescent="0.15">
      <c r="A44" s="56">
        <v>764559.8</v>
      </c>
      <c r="B44" s="31">
        <v>764.53</v>
      </c>
      <c r="C44" s="32">
        <v>0.76453000000000004</v>
      </c>
      <c r="D44" s="31">
        <v>46656</v>
      </c>
      <c r="E44" s="31">
        <v>27</v>
      </c>
      <c r="F44" s="77">
        <v>1</v>
      </c>
      <c r="G44" s="32" t="s">
        <v>64</v>
      </c>
      <c r="H44" s="31">
        <v>201.97</v>
      </c>
      <c r="I44" s="31">
        <v>27.475000000000001</v>
      </c>
      <c r="J44" s="31">
        <v>423.83</v>
      </c>
      <c r="K44" s="32">
        <v>4.2382999999999997</v>
      </c>
      <c r="L44" s="33">
        <v>0.12719</v>
      </c>
    </row>
    <row r="45" spans="1:12" ht="12" customHeight="1" x14ac:dyDescent="0.15">
      <c r="A45" s="30">
        <v>473.18</v>
      </c>
      <c r="B45" s="31">
        <v>0.47317999999999999</v>
      </c>
      <c r="C45" s="32" t="s">
        <v>64</v>
      </c>
      <c r="D45" s="31">
        <v>28.875</v>
      </c>
      <c r="E45" s="32" t="s">
        <v>64</v>
      </c>
      <c r="F45" s="32" t="s">
        <v>64</v>
      </c>
      <c r="G45" s="77">
        <v>1</v>
      </c>
      <c r="H45" s="31">
        <v>0.125</v>
      </c>
      <c r="I45" s="32" t="s">
        <v>64</v>
      </c>
      <c r="J45" s="31">
        <v>0.26230999999999999</v>
      </c>
      <c r="K45" s="32" t="s">
        <v>64</v>
      </c>
      <c r="L45" s="33" t="s">
        <v>64</v>
      </c>
    </row>
    <row r="46" spans="1:12" ht="12" customHeight="1" x14ac:dyDescent="0.15">
      <c r="A46" s="30">
        <v>3785.4</v>
      </c>
      <c r="B46" s="31">
        <v>3.7854000000000001</v>
      </c>
      <c r="C46" s="31">
        <v>3.7799999999999999E-3</v>
      </c>
      <c r="D46" s="31">
        <v>231</v>
      </c>
      <c r="E46" s="31">
        <v>0.13367999999999999</v>
      </c>
      <c r="F46" s="32" t="s">
        <v>64</v>
      </c>
      <c r="G46" s="32">
        <v>8</v>
      </c>
      <c r="H46" s="77">
        <v>1</v>
      </c>
      <c r="I46" s="31">
        <v>0.13603999999999999</v>
      </c>
      <c r="J46" s="31">
        <v>2.0985</v>
      </c>
      <c r="K46" s="32">
        <v>2.0985E-2</v>
      </c>
      <c r="L46" s="33" t="s">
        <v>64</v>
      </c>
    </row>
    <row r="47" spans="1:12" ht="12" customHeight="1" x14ac:dyDescent="0.15">
      <c r="A47" s="30">
        <v>27826</v>
      </c>
      <c r="B47" s="31">
        <v>27.826000000000001</v>
      </c>
      <c r="C47" s="31">
        <v>2.7830000000000001E-2</v>
      </c>
      <c r="D47" s="31">
        <v>1698.1</v>
      </c>
      <c r="E47" s="31">
        <v>0.98273999999999995</v>
      </c>
      <c r="F47" s="31">
        <v>3.6700000000000003E-2</v>
      </c>
      <c r="G47" s="32" t="s">
        <v>64</v>
      </c>
      <c r="H47" s="31">
        <v>7.3509000000000002</v>
      </c>
      <c r="I47" s="77">
        <v>1</v>
      </c>
      <c r="J47" s="31">
        <v>15.426</v>
      </c>
      <c r="K47" s="32">
        <v>0.15426000000000001</v>
      </c>
      <c r="L47" s="33">
        <v>4.6299999999999996E-3</v>
      </c>
    </row>
    <row r="48" spans="1:12" ht="12" customHeight="1" x14ac:dyDescent="0.15">
      <c r="A48" s="30">
        <v>1803.9</v>
      </c>
      <c r="B48" s="31">
        <v>1.8039000000000001</v>
      </c>
      <c r="C48" s="32" t="s">
        <v>64</v>
      </c>
      <c r="D48" s="31">
        <v>110.08</v>
      </c>
      <c r="E48" s="31">
        <v>6.3703999999999997E-2</v>
      </c>
      <c r="F48" s="32" t="s">
        <v>64</v>
      </c>
      <c r="G48" s="32">
        <v>3.8123</v>
      </c>
      <c r="H48" s="31">
        <v>0.47654000000000002</v>
      </c>
      <c r="I48" s="31">
        <v>6.4826999999999996E-2</v>
      </c>
      <c r="J48" s="77">
        <v>1</v>
      </c>
      <c r="K48" s="31">
        <v>0.01</v>
      </c>
      <c r="L48" s="34">
        <v>2.9999999999999997E-4</v>
      </c>
    </row>
    <row r="49" spans="1:12" ht="12" customHeight="1" x14ac:dyDescent="0.15">
      <c r="A49" s="30">
        <v>180390</v>
      </c>
      <c r="B49" s="31">
        <v>180.39</v>
      </c>
      <c r="C49" s="31">
        <v>0.18038999999999999</v>
      </c>
      <c r="D49" s="31">
        <v>11008</v>
      </c>
      <c r="E49" s="31">
        <v>6.3704000000000001</v>
      </c>
      <c r="F49" s="57">
        <v>0.23668</v>
      </c>
      <c r="G49" s="31">
        <v>381.23</v>
      </c>
      <c r="H49" s="31">
        <v>47.654000000000003</v>
      </c>
      <c r="I49" s="31">
        <v>6.4827000000000004</v>
      </c>
      <c r="J49" s="31">
        <v>100</v>
      </c>
      <c r="K49" s="77">
        <v>1</v>
      </c>
      <c r="L49" s="34">
        <v>3.0009999999999998E-2</v>
      </c>
    </row>
    <row r="50" spans="1:12" ht="12" customHeight="1" x14ac:dyDescent="0.15">
      <c r="A50" s="58" t="s">
        <v>64</v>
      </c>
      <c r="B50" s="40">
        <v>6010.5</v>
      </c>
      <c r="C50" s="40">
        <v>6.0105000000000004</v>
      </c>
      <c r="D50" s="47" t="s">
        <v>64</v>
      </c>
      <c r="E50" s="40">
        <v>212.26</v>
      </c>
      <c r="F50" s="40">
        <v>7.8615000000000004</v>
      </c>
      <c r="G50" s="47" t="s">
        <v>64</v>
      </c>
      <c r="H50" s="47" t="s">
        <v>64</v>
      </c>
      <c r="I50" s="40">
        <v>216</v>
      </c>
      <c r="J50" s="40">
        <v>3331.9</v>
      </c>
      <c r="K50" s="40">
        <v>33.19</v>
      </c>
      <c r="L50" s="78">
        <v>1</v>
      </c>
    </row>
    <row r="51" spans="1:12" ht="7.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15">
      <c r="A52" s="494" t="s">
        <v>99</v>
      </c>
      <c r="B52" s="494"/>
      <c r="C52" s="494"/>
      <c r="D52" s="494"/>
      <c r="E52" s="494"/>
      <c r="F52" s="494"/>
      <c r="G52" s="494"/>
      <c r="H52" s="494"/>
      <c r="I52" s="494"/>
      <c r="J52" s="494"/>
      <c r="K52" s="494"/>
      <c r="L52" s="494"/>
    </row>
    <row r="53" spans="1:12" ht="12" customHeight="1" x14ac:dyDescent="0.15">
      <c r="A53" s="502" t="s">
        <v>100</v>
      </c>
      <c r="B53" s="500" t="s">
        <v>101</v>
      </c>
      <c r="C53" s="500" t="s">
        <v>102</v>
      </c>
      <c r="D53" s="500" t="s">
        <v>103</v>
      </c>
      <c r="E53" s="500" t="s">
        <v>104</v>
      </c>
      <c r="F53" s="500" t="s">
        <v>105</v>
      </c>
      <c r="G53" s="500" t="s">
        <v>106</v>
      </c>
      <c r="H53" s="500" t="s">
        <v>107</v>
      </c>
      <c r="I53" s="500" t="s">
        <v>108</v>
      </c>
      <c r="J53" s="500" t="s">
        <v>109</v>
      </c>
      <c r="K53" s="498" t="s">
        <v>110</v>
      </c>
    </row>
    <row r="54" spans="1:12" ht="12" customHeight="1" x14ac:dyDescent="0.15">
      <c r="A54" s="503"/>
      <c r="B54" s="501"/>
      <c r="C54" s="504"/>
      <c r="D54" s="501"/>
      <c r="E54" s="501"/>
      <c r="F54" s="501"/>
      <c r="G54" s="501"/>
      <c r="H54" s="501"/>
      <c r="I54" s="501"/>
      <c r="J54" s="501"/>
      <c r="K54" s="499"/>
    </row>
    <row r="55" spans="1:12" ht="12" customHeight="1" x14ac:dyDescent="0.15">
      <c r="A55" s="79">
        <v>1</v>
      </c>
      <c r="B55" s="43">
        <v>1E-3</v>
      </c>
      <c r="C55" s="32" t="s">
        <v>111</v>
      </c>
      <c r="D55" s="43">
        <v>15.432</v>
      </c>
      <c r="E55" s="43">
        <v>3.5270000000000003E-2</v>
      </c>
      <c r="F55" s="43">
        <v>2.2000000000000001E-3</v>
      </c>
      <c r="G55" s="32" t="s">
        <v>111</v>
      </c>
      <c r="H55" s="32" t="s">
        <v>111</v>
      </c>
      <c r="I55" s="43">
        <v>0.26667000000000002</v>
      </c>
      <c r="J55" s="43">
        <v>1.67E-3</v>
      </c>
      <c r="K55" s="33" t="s">
        <v>111</v>
      </c>
    </row>
    <row r="56" spans="1:12" ht="12" customHeight="1" x14ac:dyDescent="0.15">
      <c r="A56" s="42">
        <v>1000</v>
      </c>
      <c r="B56" s="80">
        <v>1</v>
      </c>
      <c r="C56" s="43">
        <v>1E-4</v>
      </c>
      <c r="D56" s="43">
        <v>15432</v>
      </c>
      <c r="E56" s="43">
        <v>35.273000000000003</v>
      </c>
      <c r="F56" s="43">
        <v>2.2046000000000001</v>
      </c>
      <c r="G56" s="43">
        <v>1.1000000000000001E-3</v>
      </c>
      <c r="H56" s="43">
        <v>9.7999999999999997E-4</v>
      </c>
      <c r="I56" s="43">
        <v>266.67</v>
      </c>
      <c r="J56" s="43">
        <v>1.6667000000000001</v>
      </c>
      <c r="K56" s="44">
        <v>0.26667000000000002</v>
      </c>
    </row>
    <row r="57" spans="1:12" ht="12" customHeight="1" x14ac:dyDescent="0.15">
      <c r="A57" s="42">
        <v>1000000</v>
      </c>
      <c r="B57" s="43">
        <v>1000</v>
      </c>
      <c r="C57" s="80">
        <v>1</v>
      </c>
      <c r="D57" s="32" t="s">
        <v>111</v>
      </c>
      <c r="E57" s="32" t="s">
        <v>111</v>
      </c>
      <c r="F57" s="43">
        <v>2204.6</v>
      </c>
      <c r="G57" s="43">
        <v>1.1023000000000001</v>
      </c>
      <c r="H57" s="43">
        <v>0.98421000000000003</v>
      </c>
      <c r="I57" s="32" t="s">
        <v>111</v>
      </c>
      <c r="J57" s="43">
        <v>1666.7</v>
      </c>
      <c r="K57" s="44">
        <v>266.67</v>
      </c>
    </row>
    <row r="58" spans="1:12" ht="12" customHeight="1" x14ac:dyDescent="0.15">
      <c r="A58" s="42">
        <v>6.4799999999999996E-2</v>
      </c>
      <c r="B58" s="32" t="s">
        <v>111</v>
      </c>
      <c r="C58" s="32" t="s">
        <v>111</v>
      </c>
      <c r="D58" s="80">
        <v>1</v>
      </c>
      <c r="E58" s="43">
        <v>2.2899999999999999E-3</v>
      </c>
      <c r="F58" s="43">
        <v>7.4299999999999995E-4</v>
      </c>
      <c r="G58" s="32" t="s">
        <v>111</v>
      </c>
      <c r="H58" s="32" t="s">
        <v>111</v>
      </c>
      <c r="I58" s="43">
        <v>1.728E-2</v>
      </c>
      <c r="J58" s="43">
        <v>1.08E-3</v>
      </c>
      <c r="K58" s="33" t="s">
        <v>111</v>
      </c>
    </row>
    <row r="59" spans="1:12" ht="12" customHeight="1" x14ac:dyDescent="0.15">
      <c r="A59" s="59">
        <v>28.35</v>
      </c>
      <c r="B59" s="43">
        <v>2.835E-2</v>
      </c>
      <c r="C59" s="32" t="s">
        <v>111</v>
      </c>
      <c r="D59" s="43">
        <v>437.5</v>
      </c>
      <c r="E59" s="80">
        <v>1</v>
      </c>
      <c r="F59" s="43">
        <v>6.25E-2</v>
      </c>
      <c r="G59" s="32" t="s">
        <v>111</v>
      </c>
      <c r="H59" s="32" t="s">
        <v>111</v>
      </c>
      <c r="I59" s="43">
        <v>7.5598000000000001</v>
      </c>
      <c r="J59" s="43">
        <v>4.725E-2</v>
      </c>
      <c r="K59" s="33" t="s">
        <v>111</v>
      </c>
    </row>
    <row r="60" spans="1:12" ht="12" customHeight="1" x14ac:dyDescent="0.15">
      <c r="A60" s="42">
        <v>453.6</v>
      </c>
      <c r="B60" s="43">
        <v>0.4536</v>
      </c>
      <c r="C60" s="43">
        <v>4.5399999999999998E-4</v>
      </c>
      <c r="D60" s="43">
        <v>7000</v>
      </c>
      <c r="E60" s="43">
        <v>16</v>
      </c>
      <c r="F60" s="80">
        <v>1</v>
      </c>
      <c r="G60" s="43">
        <v>4.4999999999999999E-4</v>
      </c>
      <c r="H60" s="43">
        <v>4.4999999999999999E-4</v>
      </c>
      <c r="I60" s="43">
        <v>120.96</v>
      </c>
      <c r="J60" s="43">
        <v>0.75599000000000005</v>
      </c>
      <c r="K60" s="44">
        <v>0.12096</v>
      </c>
    </row>
    <row r="61" spans="1:12" ht="12" customHeight="1" x14ac:dyDescent="0.15">
      <c r="A61" s="60" t="s">
        <v>111</v>
      </c>
      <c r="B61" s="43">
        <v>907.18</v>
      </c>
      <c r="C61" s="43">
        <v>0.90717999999999999</v>
      </c>
      <c r="D61" s="32" t="s">
        <v>111</v>
      </c>
      <c r="E61" s="43">
        <v>32000</v>
      </c>
      <c r="F61" s="43">
        <v>2000</v>
      </c>
      <c r="G61" s="43">
        <v>0.89290000000000003</v>
      </c>
      <c r="H61" s="43">
        <v>0.89290000000000003</v>
      </c>
      <c r="I61" s="32" t="s">
        <v>111</v>
      </c>
      <c r="J61" s="43">
        <v>1512</v>
      </c>
      <c r="K61" s="44">
        <v>241.92</v>
      </c>
    </row>
    <row r="62" spans="1:12" ht="12" customHeight="1" x14ac:dyDescent="0.15">
      <c r="A62" s="60" t="s">
        <v>111</v>
      </c>
      <c r="B62" s="43">
        <v>1016.05</v>
      </c>
      <c r="C62" s="61">
        <v>1.016</v>
      </c>
      <c r="D62" s="32" t="s">
        <v>111</v>
      </c>
      <c r="E62" s="43">
        <v>35840</v>
      </c>
      <c r="F62" s="43">
        <v>2240</v>
      </c>
      <c r="G62" s="43">
        <v>1.1200000000000001</v>
      </c>
      <c r="H62" s="80">
        <v>1</v>
      </c>
      <c r="I62" s="43">
        <v>270944</v>
      </c>
      <c r="J62" s="43">
        <v>1693.4</v>
      </c>
      <c r="K62" s="44">
        <v>270.95</v>
      </c>
    </row>
    <row r="63" spans="1:12" ht="12" customHeight="1" x14ac:dyDescent="0.15">
      <c r="A63" s="42">
        <v>3.75</v>
      </c>
      <c r="B63" s="32" t="s">
        <v>111</v>
      </c>
      <c r="C63" s="32" t="s">
        <v>111</v>
      </c>
      <c r="D63" s="43">
        <v>57.872</v>
      </c>
      <c r="E63" s="43">
        <v>0.13228000000000001</v>
      </c>
      <c r="F63" s="43">
        <v>8.2699999999999996E-3</v>
      </c>
      <c r="G63" s="32" t="s">
        <v>111</v>
      </c>
      <c r="H63" s="32" t="s">
        <v>111</v>
      </c>
      <c r="I63" s="80">
        <v>1</v>
      </c>
      <c r="J63" s="32" t="s">
        <v>111</v>
      </c>
      <c r="K63" s="33" t="s">
        <v>111</v>
      </c>
    </row>
    <row r="64" spans="1:12" ht="12" customHeight="1" x14ac:dyDescent="0.15">
      <c r="A64" s="42">
        <v>600</v>
      </c>
      <c r="B64" s="43">
        <v>0.6</v>
      </c>
      <c r="C64" s="43">
        <v>5.9999999999999995E-4</v>
      </c>
      <c r="D64" s="43">
        <v>9259.6</v>
      </c>
      <c r="E64" s="43">
        <v>21.164000000000001</v>
      </c>
      <c r="F64" s="43">
        <v>1.3228</v>
      </c>
      <c r="G64" s="32" t="s">
        <v>111</v>
      </c>
      <c r="H64" s="32" t="s">
        <v>111</v>
      </c>
      <c r="I64" s="43">
        <v>160</v>
      </c>
      <c r="J64" s="80">
        <v>1</v>
      </c>
      <c r="K64" s="44">
        <v>0.16</v>
      </c>
    </row>
    <row r="65" spans="1:11" ht="12" customHeight="1" x14ac:dyDescent="0.15">
      <c r="A65" s="39">
        <v>3750</v>
      </c>
      <c r="B65" s="40">
        <v>3.75</v>
      </c>
      <c r="C65" s="40">
        <v>3.7499999999999999E-3</v>
      </c>
      <c r="D65" s="40">
        <v>57872</v>
      </c>
      <c r="E65" s="40">
        <v>132.28</v>
      </c>
      <c r="F65" s="40">
        <v>8.2672000000000008</v>
      </c>
      <c r="G65" s="40">
        <v>4.13E-3</v>
      </c>
      <c r="H65" s="40">
        <v>3.6900000000000001E-3</v>
      </c>
      <c r="I65" s="40">
        <v>1000</v>
      </c>
      <c r="J65" s="40">
        <v>6.25</v>
      </c>
      <c r="K65" s="78">
        <v>1</v>
      </c>
    </row>
  </sheetData>
  <mergeCells count="37">
    <mergeCell ref="F36:F38"/>
    <mergeCell ref="I20:I21"/>
    <mergeCell ref="A1:L1"/>
    <mergeCell ref="A3:L3"/>
    <mergeCell ref="B4:B5"/>
    <mergeCell ref="D4:D5"/>
    <mergeCell ref="E4:E5"/>
    <mergeCell ref="F4:F5"/>
    <mergeCell ref="G4:G5"/>
    <mergeCell ref="H4:H5"/>
    <mergeCell ref="I4:I5"/>
    <mergeCell ref="K4:K5"/>
    <mergeCell ref="L4:L5"/>
    <mergeCell ref="A19:L19"/>
    <mergeCell ref="B20:B21"/>
    <mergeCell ref="J4:J5"/>
    <mergeCell ref="L20:L21"/>
    <mergeCell ref="C20:C21"/>
    <mergeCell ref="G20:G21"/>
    <mergeCell ref="K20:K21"/>
    <mergeCell ref="J20:J21"/>
    <mergeCell ref="A35:L35"/>
    <mergeCell ref="C36:C38"/>
    <mergeCell ref="D36:D38"/>
    <mergeCell ref="K53:K54"/>
    <mergeCell ref="F53:F54"/>
    <mergeCell ref="G53:G54"/>
    <mergeCell ref="H53:H54"/>
    <mergeCell ref="A52:L52"/>
    <mergeCell ref="J53:J54"/>
    <mergeCell ref="A53:A54"/>
    <mergeCell ref="B53:B54"/>
    <mergeCell ref="C53:C54"/>
    <mergeCell ref="D53:D54"/>
    <mergeCell ref="E53:E54"/>
    <mergeCell ref="I53:I54"/>
    <mergeCell ref="E36:E38"/>
  </mergeCells>
  <phoneticPr fontId="5"/>
  <printOptions horizontalCentered="1" verticalCentered="1"/>
  <pageMargins left="0.15748031496062992" right="0.15748031496062992" top="0.15748031496062992" bottom="0.15748031496062992" header="0.1574803149606299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付録◎宜野湾市自治会長名簿 </vt:lpstr>
      <vt:lpstr>付録◎市内の公共施設 </vt:lpstr>
      <vt:lpstr>組織図（R7.4.1）</vt:lpstr>
      <vt:lpstr>付録◎日本標準産業分類の大分類体系</vt:lpstr>
      <vt:lpstr>付録◎度量衡換算表</vt:lpstr>
      <vt:lpstr>'組織図（R7.4.1）'!Print_Area</vt:lpstr>
      <vt:lpstr>'付録◎宜野湾市自治会長名簿 '!Print_Area</vt:lpstr>
      <vt:lpstr>'付録◎市内の公共施設 '!Print_Area</vt:lpstr>
      <vt:lpstr>付録◎度量衡換算表!Print_Area</vt:lpstr>
      <vt:lpstr>付録◎日本標準産業分類の大分類体系!Print_Area</vt:lpstr>
    </vt:vector>
  </TitlesOfParts>
  <Company>宜野湾市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宜野湾市</dc:creator>
  <cp:lastModifiedBy>松浦 妙美</cp:lastModifiedBy>
  <cp:lastPrinted>2026-04-09T00:53:37Z</cp:lastPrinted>
  <dcterms:created xsi:type="dcterms:W3CDTF">2013-02-26T04:32:24Z</dcterms:created>
  <dcterms:modified xsi:type="dcterms:W3CDTF">2026-04-09T05:36:10Z</dcterms:modified>
</cp:coreProperties>
</file>