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021\Desktop\HP掲載データ\"/>
    </mc:Choice>
  </mc:AlternateContent>
  <xr:revisionPtr revIDLastSave="0" documentId="13_ncr:1_{55F061B5-2832-459E-8737-BF976EFBCD20}" xr6:coauthVersionLast="47" xr6:coauthVersionMax="47" xr10:uidLastSave="{00000000-0000-0000-0000-000000000000}"/>
  <bookViews>
    <workbookView xWindow="-120" yWindow="-120" windowWidth="20730" windowHeight="11040" tabRatio="891" firstSheet="6" activeTab="10" xr2:uid="{D0F79877-D3F1-415F-AA26-C9176B848EC7}"/>
  </bookViews>
  <sheets>
    <sheet name="グラフ " sheetId="25" r:id="rId1"/>
    <sheet name="2-1人口動態" sheetId="19" r:id="rId2"/>
    <sheet name="2-2戸籍人口" sheetId="20" r:id="rId3"/>
    <sheet name="2-3外国人住民人口" sheetId="21" r:id="rId4"/>
    <sheet name="2-4将来人口の推移" sheetId="1" r:id="rId5"/>
    <sheet name="2-5行政区別人口の推移" sheetId="22" r:id="rId6"/>
    <sheet name="2-6年別人口の推移" sheetId="23" r:id="rId7"/>
    <sheet name="2-7年齢男女別人口 " sheetId="24" r:id="rId8"/>
    <sheet name="2-8沖縄県市別、郡別人口及び世帯数" sheetId="2" r:id="rId9"/>
    <sheet name="2-9国勢調査推移" sheetId="3" r:id="rId10"/>
    <sheet name="2-10年齢（各歳）別人口" sheetId="4" r:id="rId11"/>
    <sheet name="2-11産業（大分類）別就業者推移" sheetId="5" r:id="rId12"/>
    <sheet name="2-11産業（大分類）別就業者推移 (2)" sheetId="6" r:id="rId13"/>
    <sheet name="2-12労働力人口推移" sheetId="7" r:id="rId14"/>
    <sheet name="2-13配偶関係（4区分）" sheetId="8" r:id="rId15"/>
    <sheet name="2-14市別郡別面積及び人口密度" sheetId="9" r:id="rId16"/>
    <sheet name="2-15住居の種類" sheetId="10" r:id="rId17"/>
    <sheet name="2-16住宅の建て方 " sheetId="11" r:id="rId18"/>
    <sheet name="2-17世帯の家族類型別一般世帯数・世帯人員" sheetId="12" r:id="rId19"/>
    <sheet name="2-18人口集中地区" sheetId="13" r:id="rId20"/>
    <sheet name="2-19　65歳以上世帯員の有無" sheetId="14" r:id="rId21"/>
    <sheet name="2-20　産業、従業上の地位" sheetId="15" r:id="rId22"/>
    <sheet name="2-21夫の年齢（5歳階級）" sheetId="16" r:id="rId23"/>
    <sheet name="2-22常住地又は従業地" sheetId="17" r:id="rId24"/>
    <sheet name="2-23労働力状態（8区分）" sheetId="18" r:id="rId25"/>
  </sheets>
  <definedNames>
    <definedName name="_xlnm.Print_Area" localSheetId="10">'2-10年齢（各歳）別人口'!$A$1:$P$48</definedName>
    <definedName name="_xlnm.Print_Area" localSheetId="11">'2-11産業（大分類）別就業者推移'!$A$1:$L$33</definedName>
    <definedName name="_xlnm.Print_Area" localSheetId="12">'2-11産業（大分類）別就業者推移 (2)'!$A$1:$L$34</definedName>
    <definedName name="_xlnm.Print_Area" localSheetId="13">'2-12労働力人口推移'!$A$1:$P$13</definedName>
    <definedName name="_xlnm.Print_Area" localSheetId="14">'2-13配偶関係（4区分）'!$A$1:$L$24</definedName>
    <definedName name="_xlnm.Print_Area" localSheetId="15">'2-14市別郡別面積及び人口密度'!$A$1:$N$21</definedName>
    <definedName name="_xlnm.Print_Area" localSheetId="16">'2-15住居の種類'!$A$1:$G$20</definedName>
    <definedName name="_xlnm.Print_Area" localSheetId="17">'2-16住宅の建て方 '!$A$1:$L$17</definedName>
    <definedName name="_xlnm.Print_Area" localSheetId="18">'2-17世帯の家族類型別一般世帯数・世帯人員'!$A$1:$W$25</definedName>
    <definedName name="_xlnm.Print_Area" localSheetId="19">'2-18人口集中地区'!$A$1:$G$11</definedName>
    <definedName name="_xlnm.Print_Area" localSheetId="20">'2-19　65歳以上世帯員の有無'!$A$1:$J$11</definedName>
    <definedName name="_xlnm.Print_Area" localSheetId="1">'2-1人口動態'!$A$1:$K$36</definedName>
    <definedName name="_xlnm.Print_Area" localSheetId="21">'2-20　産業、従業上の地位'!$A$1:$AD$31</definedName>
    <definedName name="_xlnm.Print_Area" localSheetId="22">'2-21夫の年齢（5歳階級）'!$A$1:$L$15</definedName>
    <definedName name="_xlnm.Print_Area" localSheetId="23">'2-22常住地又は従業地'!$A$1:$V$64</definedName>
    <definedName name="_xlnm.Print_Area" localSheetId="24">'2-23労働力状態（8区分）'!$A$1:$N$69</definedName>
    <definedName name="_xlnm.Print_Area" localSheetId="2">'2-2戸籍人口'!$B$1:$D$10</definedName>
    <definedName name="_xlnm.Print_Area" localSheetId="3">'2-3外国人住民人口'!$B$1:$P$12</definedName>
    <definedName name="_xlnm.Print_Area" localSheetId="4">'2-4将来人口の推移'!$A$1:$L$33</definedName>
    <definedName name="_xlnm.Print_Area" localSheetId="6">'2-6年別人口の推移'!$A$1:$N$17</definedName>
    <definedName name="_xlnm.Print_Area" localSheetId="7">'2-7年齢男女別人口 '!$A$1:$L$45</definedName>
    <definedName name="_xlnm.Print_Area" localSheetId="8">'2-8沖縄県市別、郡別人口及び世帯数'!$A$1:$H$28</definedName>
    <definedName name="_xlnm.Print_Area" localSheetId="9">'2-9国勢調査推移'!$A$1:$G$26</definedName>
    <definedName name="_xlnm.Print_Area" localSheetId="0">'グラフ '!$A$1:$K$261</definedName>
    <definedName name="使用場所" localSheetId="10">#REF!</definedName>
    <definedName name="使用場所" localSheetId="12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20">#REF!</definedName>
    <definedName name="使用場所" localSheetId="1">#REF!</definedName>
    <definedName name="使用場所" localSheetId="22">#REF!</definedName>
    <definedName name="使用場所" localSheetId="23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  <definedName name="令和4年12月末現在_単位_人・" localSheetId="7">'2-7年齢男女別人口 '!$P$7:$S$7</definedName>
    <definedName name="令和4年12月末現在_単位_人・" localSheetId="0">#REF!</definedName>
    <definedName name="令和4年12月末現在_単位_人・">#REF!</definedName>
    <definedName name="令和5年12月末現在_単位_人・" localSheetId="7">'2-7年齢男女別人口 '!$P$7:$S$7</definedName>
    <definedName name="令和5年12月末現在_単位_人・" localSheetId="0">#REF!</definedName>
    <definedName name="令和5年12月末現在_単位_人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1" i="1"/>
  <c r="K300" i="25"/>
  <c r="J300" i="25"/>
  <c r="M292" i="25"/>
  <c r="H289" i="25"/>
  <c r="J298" i="25" l="1"/>
  <c r="C4" i="24"/>
  <c r="D4" i="24"/>
  <c r="F4" i="24"/>
  <c r="J4" i="24"/>
  <c r="B5" i="24"/>
  <c r="F5" i="24"/>
  <c r="J5" i="24"/>
  <c r="B6" i="24"/>
  <c r="F6" i="24"/>
  <c r="J6" i="24"/>
  <c r="B7" i="24"/>
  <c r="F7" i="24"/>
  <c r="J7" i="24"/>
  <c r="B8" i="24"/>
  <c r="B4" i="24" s="1"/>
  <c r="F8" i="24"/>
  <c r="J8" i="24"/>
  <c r="B9" i="24"/>
  <c r="F9" i="24"/>
  <c r="J9" i="24"/>
  <c r="B10" i="24"/>
  <c r="F10" i="24"/>
  <c r="J10" i="24"/>
  <c r="B11" i="24"/>
  <c r="F11" i="24"/>
  <c r="J11" i="24"/>
  <c r="B12" i="24"/>
  <c r="F12" i="24"/>
  <c r="J12" i="24"/>
  <c r="B13" i="24"/>
  <c r="F13" i="24"/>
  <c r="J13" i="24"/>
  <c r="B14" i="24"/>
  <c r="F14" i="24"/>
  <c r="J14" i="24"/>
  <c r="B15" i="24"/>
  <c r="F15" i="24"/>
  <c r="J15" i="24"/>
  <c r="B16" i="24"/>
  <c r="F16" i="24"/>
  <c r="J16" i="24"/>
  <c r="B17" i="24"/>
  <c r="F17" i="24"/>
  <c r="J17" i="24"/>
  <c r="B18" i="24"/>
  <c r="F18" i="24"/>
  <c r="J18" i="24"/>
  <c r="B19" i="24"/>
  <c r="F19" i="24"/>
  <c r="J19" i="24"/>
  <c r="B20" i="24"/>
  <c r="J39" i="24" s="1"/>
  <c r="F20" i="24"/>
  <c r="J20" i="24"/>
  <c r="B21" i="24"/>
  <c r="F21" i="24"/>
  <c r="J21" i="24"/>
  <c r="B22" i="24"/>
  <c r="F22" i="24"/>
  <c r="J22" i="24"/>
  <c r="B23" i="24"/>
  <c r="F23" i="24"/>
  <c r="J23" i="24"/>
  <c r="B24" i="24"/>
  <c r="F24" i="24"/>
  <c r="J24" i="24"/>
  <c r="B25" i="24"/>
  <c r="F25" i="24"/>
  <c r="J25" i="24"/>
  <c r="B26" i="24"/>
  <c r="F26" i="24"/>
  <c r="J26" i="24"/>
  <c r="B27" i="24"/>
  <c r="F27" i="24"/>
  <c r="J27" i="24"/>
  <c r="B28" i="24"/>
  <c r="F28" i="24"/>
  <c r="J28" i="24"/>
  <c r="B29" i="24"/>
  <c r="F29" i="24"/>
  <c r="J29" i="24"/>
  <c r="B30" i="24"/>
  <c r="F30" i="24"/>
  <c r="J30" i="24"/>
  <c r="B31" i="24"/>
  <c r="F31" i="24"/>
  <c r="B32" i="24"/>
  <c r="F32" i="24"/>
  <c r="J40" i="24" s="1"/>
  <c r="B33" i="24"/>
  <c r="F33" i="24"/>
  <c r="B34" i="24"/>
  <c r="F34" i="24"/>
  <c r="B35" i="24"/>
  <c r="F35" i="24"/>
  <c r="B36" i="24"/>
  <c r="F36" i="24"/>
  <c r="B37" i="24"/>
  <c r="F37" i="24"/>
  <c r="B38" i="24"/>
  <c r="F38" i="24"/>
  <c r="J38" i="24"/>
  <c r="K38" i="24"/>
  <c r="L38" i="24"/>
  <c r="B39" i="24"/>
  <c r="F39" i="24"/>
  <c r="K39" i="24"/>
  <c r="L39" i="24"/>
  <c r="B40" i="24"/>
  <c r="F40" i="24"/>
  <c r="K40" i="24"/>
  <c r="L40" i="24"/>
  <c r="B41" i="24"/>
  <c r="F41" i="24"/>
  <c r="B42" i="24"/>
  <c r="F42" i="24"/>
  <c r="B43" i="24"/>
  <c r="F43" i="24"/>
  <c r="B44" i="24"/>
  <c r="F44" i="24"/>
  <c r="I15" i="23"/>
  <c r="O5" i="22"/>
  <c r="N5" i="22" s="1"/>
  <c r="P5" i="22"/>
  <c r="Q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C10" i="21"/>
  <c r="C21" i="19"/>
  <c r="D21" i="19"/>
  <c r="E21" i="19"/>
  <c r="F21" i="19"/>
  <c r="G21" i="19"/>
  <c r="H21" i="19"/>
  <c r="I21" i="19"/>
  <c r="J21" i="19"/>
  <c r="K21" i="19"/>
  <c r="C6" i="8" l="1"/>
  <c r="B6" i="8" s="1"/>
  <c r="D6" i="8"/>
  <c r="E6" i="8"/>
  <c r="F6" i="8"/>
  <c r="G6" i="8"/>
  <c r="H6" i="8"/>
  <c r="I6" i="8"/>
  <c r="J6" i="8"/>
  <c r="K6" i="8"/>
  <c r="L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C7" i="4"/>
  <c r="C6" i="4" s="1"/>
  <c r="D7" i="4"/>
  <c r="D6" i="4" s="1"/>
  <c r="G7" i="4"/>
  <c r="F7" i="4" s="1"/>
  <c r="H7" i="4"/>
  <c r="K7" i="4"/>
  <c r="J7" i="4" s="1"/>
  <c r="L7" i="4"/>
  <c r="N7" i="4"/>
  <c r="O7" i="4"/>
  <c r="P7" i="4"/>
  <c r="B8" i="4"/>
  <c r="F8" i="4"/>
  <c r="J8" i="4"/>
  <c r="N8" i="4"/>
  <c r="B9" i="4"/>
  <c r="F9" i="4"/>
  <c r="J9" i="4"/>
  <c r="N9" i="4"/>
  <c r="B10" i="4"/>
  <c r="F10" i="4"/>
  <c r="J10" i="4"/>
  <c r="N10" i="4"/>
  <c r="B11" i="4"/>
  <c r="F11" i="4"/>
  <c r="J11" i="4"/>
  <c r="N11" i="4"/>
  <c r="B12" i="4"/>
  <c r="F12" i="4"/>
  <c r="J12" i="4"/>
  <c r="N12" i="4"/>
  <c r="C14" i="4"/>
  <c r="O31" i="4" s="1"/>
  <c r="O36" i="4" s="1"/>
  <c r="D14" i="4"/>
  <c r="G14" i="4"/>
  <c r="H14" i="4"/>
  <c r="F14" i="4" s="1"/>
  <c r="K14" i="4"/>
  <c r="O33" i="4" s="1"/>
  <c r="O38" i="4" s="1"/>
  <c r="L14" i="4"/>
  <c r="P33" i="4" s="1"/>
  <c r="P38" i="4" s="1"/>
  <c r="O14" i="4"/>
  <c r="N14" i="4" s="1"/>
  <c r="P14" i="4"/>
  <c r="B15" i="4"/>
  <c r="F15" i="4"/>
  <c r="J15" i="4"/>
  <c r="N15" i="4"/>
  <c r="B16" i="4"/>
  <c r="F16" i="4"/>
  <c r="J16" i="4"/>
  <c r="N16" i="4"/>
  <c r="B17" i="4"/>
  <c r="F17" i="4"/>
  <c r="J17" i="4"/>
  <c r="N17" i="4"/>
  <c r="B18" i="4"/>
  <c r="F18" i="4"/>
  <c r="J18" i="4"/>
  <c r="N18" i="4"/>
  <c r="B19" i="4"/>
  <c r="F19" i="4"/>
  <c r="J19" i="4"/>
  <c r="N19" i="4"/>
  <c r="C21" i="4"/>
  <c r="B21" i="4" s="1"/>
  <c r="D21" i="4"/>
  <c r="P31" i="4" s="1"/>
  <c r="P36" i="4" s="1"/>
  <c r="G21" i="4"/>
  <c r="F21" i="4" s="1"/>
  <c r="H21" i="4"/>
  <c r="P32" i="4" s="1"/>
  <c r="K21" i="4"/>
  <c r="J21" i="4" s="1"/>
  <c r="L21" i="4"/>
  <c r="N21" i="4"/>
  <c r="B22" i="4"/>
  <c r="F22" i="4"/>
  <c r="J22" i="4"/>
  <c r="B23" i="4"/>
  <c r="F23" i="4"/>
  <c r="J23" i="4"/>
  <c r="N23" i="4"/>
  <c r="B24" i="4"/>
  <c r="F24" i="4"/>
  <c r="J24" i="4"/>
  <c r="B25" i="4"/>
  <c r="F25" i="4"/>
  <c r="J25" i="4"/>
  <c r="B26" i="4"/>
  <c r="F26" i="4"/>
  <c r="J26" i="4"/>
  <c r="C28" i="4"/>
  <c r="B28" i="4" s="1"/>
  <c r="D28" i="4"/>
  <c r="F28" i="4"/>
  <c r="G28" i="4"/>
  <c r="H28" i="4"/>
  <c r="K28" i="4"/>
  <c r="J28" i="4" s="1"/>
  <c r="L28" i="4"/>
  <c r="B29" i="4"/>
  <c r="F29" i="4"/>
  <c r="J29" i="4"/>
  <c r="B30" i="4"/>
  <c r="F30" i="4"/>
  <c r="J30" i="4"/>
  <c r="B31" i="4"/>
  <c r="F31" i="4"/>
  <c r="J31" i="4"/>
  <c r="B32" i="4"/>
  <c r="F32" i="4"/>
  <c r="J32" i="4"/>
  <c r="B33" i="4"/>
  <c r="F33" i="4"/>
  <c r="J33" i="4"/>
  <c r="C35" i="4"/>
  <c r="B35" i="4" s="1"/>
  <c r="D35" i="4"/>
  <c r="G35" i="4"/>
  <c r="F35" i="4" s="1"/>
  <c r="H35" i="4"/>
  <c r="J35" i="4"/>
  <c r="K35" i="4"/>
  <c r="L35" i="4"/>
  <c r="B36" i="4"/>
  <c r="F36" i="4"/>
  <c r="J36" i="4"/>
  <c r="B37" i="4"/>
  <c r="F37" i="4"/>
  <c r="J37" i="4"/>
  <c r="B38" i="4"/>
  <c r="F38" i="4"/>
  <c r="J38" i="4"/>
  <c r="B39" i="4"/>
  <c r="F39" i="4"/>
  <c r="J39" i="4"/>
  <c r="B40" i="4"/>
  <c r="F40" i="4"/>
  <c r="J40" i="4"/>
  <c r="C42" i="4"/>
  <c r="B42" i="4" s="1"/>
  <c r="D42" i="4"/>
  <c r="G42" i="4"/>
  <c r="F42" i="4" s="1"/>
  <c r="H42" i="4"/>
  <c r="K42" i="4"/>
  <c r="J42" i="4" s="1"/>
  <c r="L42" i="4"/>
  <c r="B43" i="4"/>
  <c r="F43" i="4"/>
  <c r="J43" i="4"/>
  <c r="B44" i="4"/>
  <c r="F44" i="4"/>
  <c r="J44" i="4"/>
  <c r="B45" i="4"/>
  <c r="F45" i="4"/>
  <c r="J45" i="4"/>
  <c r="B46" i="4"/>
  <c r="F46" i="4"/>
  <c r="J46" i="4"/>
  <c r="B47" i="4"/>
  <c r="F47" i="4"/>
  <c r="J47" i="4"/>
  <c r="F10" i="2"/>
  <c r="G10" i="2"/>
  <c r="D5" i="1"/>
  <c r="D16" i="1" s="1"/>
  <c r="E5" i="1"/>
  <c r="F5" i="1"/>
  <c r="G5" i="1"/>
  <c r="H5" i="1"/>
  <c r="K5" i="1"/>
  <c r="D6" i="1"/>
  <c r="E6" i="1"/>
  <c r="F6" i="1"/>
  <c r="G6" i="1"/>
  <c r="H6" i="1"/>
  <c r="K6" i="1"/>
  <c r="D7" i="1"/>
  <c r="E7" i="1"/>
  <c r="F7" i="1"/>
  <c r="G7" i="1"/>
  <c r="H7" i="1"/>
  <c r="K7" i="1"/>
  <c r="D8" i="1"/>
  <c r="E8" i="1"/>
  <c r="E16" i="1" s="1"/>
  <c r="F8" i="1"/>
  <c r="F16" i="1" s="1"/>
  <c r="G8" i="1"/>
  <c r="H8" i="1"/>
  <c r="K8" i="1"/>
  <c r="D9" i="1"/>
  <c r="E9" i="1"/>
  <c r="F9" i="1"/>
  <c r="G9" i="1"/>
  <c r="H9" i="1"/>
  <c r="K9" i="1"/>
  <c r="D10" i="1"/>
  <c r="E10" i="1"/>
  <c r="F10" i="1"/>
  <c r="G10" i="1"/>
  <c r="H10" i="1"/>
  <c r="K10" i="1"/>
  <c r="D11" i="1"/>
  <c r="E11" i="1"/>
  <c r="F11" i="1"/>
  <c r="G11" i="1"/>
  <c r="H11" i="1"/>
  <c r="K11" i="1"/>
  <c r="D12" i="1"/>
  <c r="E12" i="1"/>
  <c r="F12" i="1"/>
  <c r="G12" i="1"/>
  <c r="H12" i="1"/>
  <c r="K12" i="1"/>
  <c r="D13" i="1"/>
  <c r="E13" i="1"/>
  <c r="F13" i="1"/>
  <c r="G13" i="1"/>
  <c r="G16" i="1" s="1"/>
  <c r="H13" i="1"/>
  <c r="K13" i="1"/>
  <c r="D14" i="1"/>
  <c r="E14" i="1"/>
  <c r="F14" i="1"/>
  <c r="G14" i="1"/>
  <c r="H14" i="1"/>
  <c r="K14" i="1"/>
  <c r="D15" i="1"/>
  <c r="E15" i="1"/>
  <c r="F15" i="1"/>
  <c r="G15" i="1"/>
  <c r="H15" i="1"/>
  <c r="K15" i="1"/>
  <c r="B16" i="1"/>
  <c r="C16" i="1"/>
  <c r="H16" i="1"/>
  <c r="K16" i="1"/>
  <c r="N32" i="4" l="1"/>
  <c r="P37" i="4"/>
  <c r="O32" i="4"/>
  <c r="O37" i="4" s="1"/>
  <c r="B7" i="4"/>
  <c r="B14" i="4"/>
  <c r="J14" i="4"/>
  <c r="N33" i="4" s="1"/>
  <c r="C32" i="1"/>
  <c r="B6" i="4" l="1"/>
  <c r="N38" i="4" s="1"/>
  <c r="N31" i="4"/>
  <c r="N36" i="4" s="1"/>
  <c r="N37" i="4"/>
  <c r="L11" i="1"/>
  <c r="L6" i="1"/>
  <c r="L16" i="1"/>
  <c r="L13" i="1"/>
  <c r="L8" i="1"/>
  <c r="L15" i="1"/>
  <c r="L10" i="1"/>
  <c r="L5" i="1"/>
  <c r="L12" i="1"/>
  <c r="L7" i="1"/>
  <c r="L14" i="1"/>
  <c r="L9" i="1"/>
</calcChain>
</file>

<file path=xl/sharedStrings.xml><?xml version="1.0" encoding="utf-8"?>
<sst xmlns="http://schemas.openxmlformats.org/spreadsheetml/2006/main" count="1591" uniqueCount="727">
  <si>
    <t>　よって、Tｎ＝98,588.219114219＋532.9909ｔｎ－28.3764568764569ｔｎ²</t>
    <phoneticPr fontId="5"/>
  </si>
  <si>
    <t>ｃ＝</t>
    <phoneticPr fontId="5"/>
  </si>
  <si>
    <t>ｂ＝</t>
    <phoneticPr fontId="5"/>
  </si>
  <si>
    <t>ａ＝</t>
    <phoneticPr fontId="5"/>
  </si>
  <si>
    <t xml:space="preserve"> 　N：データYの個数</t>
    <rPh sb="9" eb="11">
      <t>コスウ</t>
    </rPh>
    <phoneticPr fontId="5"/>
  </si>
  <si>
    <t>　である。この式に上表の数値を代入すると、</t>
    <rPh sb="7" eb="8">
      <t>シキ</t>
    </rPh>
    <rPh sb="9" eb="10">
      <t>ウエ</t>
    </rPh>
    <rPh sb="10" eb="11">
      <t>ヒョウ</t>
    </rPh>
    <rPh sb="12" eb="14">
      <t>スウチ</t>
    </rPh>
    <rPh sb="15" eb="17">
      <t>ダイニュウ</t>
    </rPh>
    <phoneticPr fontId="5"/>
  </si>
  <si>
    <r>
      <t>ｔｎ</t>
    </r>
    <r>
      <rPr>
        <sz val="10"/>
        <rFont val="ＭＳ 明朝"/>
        <family val="1"/>
        <charset val="128"/>
      </rPr>
      <t>：ｎ年次おける変換値</t>
    </r>
    <rPh sb="4" eb="6">
      <t>ネンジ</t>
    </rPh>
    <rPh sb="9" eb="11">
      <t>ヘンカン</t>
    </rPh>
    <rPh sb="11" eb="12">
      <t>チ</t>
    </rPh>
    <phoneticPr fontId="5"/>
  </si>
  <si>
    <r>
      <t>　　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Y＝ａΣｔｎ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＋ｂΣｔｎ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4</t>
    </r>
    <phoneticPr fontId="5"/>
  </si>
  <si>
    <t>　 Y：住民登録人口</t>
    <rPh sb="4" eb="6">
      <t>ジュウミン</t>
    </rPh>
    <rPh sb="6" eb="8">
      <t>トウロク</t>
    </rPh>
    <rPh sb="8" eb="10">
      <t>ジンコウ</t>
    </rPh>
    <phoneticPr fontId="5"/>
  </si>
  <si>
    <r>
      <t>　　ΣｔｎY＝ａΣｔｎ＋ｂΣｔｎ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3</t>
    </r>
    <phoneticPr fontId="5"/>
  </si>
  <si>
    <t>　∑：総和（合計）</t>
    <rPh sb="3" eb="5">
      <t>ソウワ</t>
    </rPh>
    <rPh sb="6" eb="8">
      <t>ゴウケイ</t>
    </rPh>
    <phoneticPr fontId="5"/>
  </si>
  <si>
    <r>
      <t>　　ΣY＝Nａ＋ｂΣｔｎ＋ｃΣｔｎ</t>
    </r>
    <r>
      <rPr>
        <vertAlign val="superscript"/>
        <sz val="11"/>
        <rFont val="ＭＳ 明朝"/>
        <family val="1"/>
        <charset val="128"/>
      </rPr>
      <t>2</t>
    </r>
    <phoneticPr fontId="5"/>
  </si>
  <si>
    <t>　その正規方程式は、</t>
    <rPh sb="3" eb="5">
      <t>セイキ</t>
    </rPh>
    <rPh sb="5" eb="8">
      <t>ホウテイシキ</t>
    </rPh>
    <phoneticPr fontId="5"/>
  </si>
  <si>
    <t>最小となるように母数を求める方法）を用いる。</t>
    <rPh sb="8" eb="10">
      <t>ボスウ</t>
    </rPh>
    <rPh sb="11" eb="12">
      <t>モト</t>
    </rPh>
    <rPh sb="14" eb="16">
      <t>ホウホウ</t>
    </rPh>
    <rPh sb="18" eb="19">
      <t>モチ</t>
    </rPh>
    <phoneticPr fontId="5"/>
  </si>
  <si>
    <t>　上記の母数ａ、ｂ、ｃを求めるため最小２乗法（方程式に対するデータの偏差の２乗和が</t>
    <rPh sb="1" eb="3">
      <t>ジョウキ</t>
    </rPh>
    <rPh sb="4" eb="6">
      <t>ボスウ</t>
    </rPh>
    <rPh sb="12" eb="13">
      <t>モト</t>
    </rPh>
    <rPh sb="17" eb="19">
      <t>サイショウ</t>
    </rPh>
    <rPh sb="20" eb="22">
      <t>ジョウホウ</t>
    </rPh>
    <rPh sb="23" eb="26">
      <t>ホウテイシキ</t>
    </rPh>
    <rPh sb="27" eb="28">
      <t>タイ</t>
    </rPh>
    <rPh sb="34" eb="36">
      <t>ヘンサ</t>
    </rPh>
    <rPh sb="38" eb="39">
      <t>ジョウ</t>
    </rPh>
    <rPh sb="39" eb="40">
      <t>ワ</t>
    </rPh>
    <phoneticPr fontId="5"/>
  </si>
  <si>
    <r>
      <t>　Tｎ＝ａ＋ｂｔｎ＋ｃｔｎ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・・・・・・・２次曲線の方程式</t>
    </r>
    <rPh sb="22" eb="23">
      <t>ジ</t>
    </rPh>
    <rPh sb="23" eb="25">
      <t>キョクセン</t>
    </rPh>
    <rPh sb="26" eb="29">
      <t>ホウテイシキ</t>
    </rPh>
    <phoneticPr fontId="5"/>
  </si>
  <si>
    <t>２次曲線の求め方</t>
    <rPh sb="1" eb="2">
      <t>ジ</t>
    </rPh>
    <rPh sb="2" eb="4">
      <t>キョクセン</t>
    </rPh>
    <rPh sb="5" eb="6">
      <t>モト</t>
    </rPh>
    <rPh sb="7" eb="8">
      <t>カタ</t>
    </rPh>
    <phoneticPr fontId="5"/>
  </si>
  <si>
    <t>める方法（最小二乗法）を用いて将来人口を推計した。</t>
    <phoneticPr fontId="5"/>
  </si>
  <si>
    <t>過去11年間の住民登録人口の結果に基づき、データの偏差の２乗和が最小となるように母数を求</t>
    <phoneticPr fontId="5"/>
  </si>
  <si>
    <t>資料：企画政策課</t>
    <rPh sb="0" eb="2">
      <t>シリョウ</t>
    </rPh>
    <rPh sb="3" eb="5">
      <t>キカク</t>
    </rPh>
    <rPh sb="5" eb="7">
      <t>セイサク</t>
    </rPh>
    <rPh sb="7" eb="8">
      <t>カ</t>
    </rPh>
    <phoneticPr fontId="5"/>
  </si>
  <si>
    <t>18年</t>
    <rPh sb="2" eb="3">
      <t>ネン</t>
    </rPh>
    <phoneticPr fontId="5"/>
  </si>
  <si>
    <t>合  計</t>
    <rPh sb="0" eb="1">
      <t>ゴウ</t>
    </rPh>
    <rPh sb="3" eb="4">
      <t>ケイ</t>
    </rPh>
    <phoneticPr fontId="5"/>
  </si>
  <si>
    <t>17年</t>
    <rPh sb="2" eb="3">
      <t>ネン</t>
    </rPh>
    <phoneticPr fontId="5"/>
  </si>
  <si>
    <t>6年</t>
    <rPh sb="1" eb="2">
      <t>ネン</t>
    </rPh>
    <phoneticPr fontId="5"/>
  </si>
  <si>
    <t>16年</t>
    <rPh sb="2" eb="3">
      <t>ネン</t>
    </rPh>
    <phoneticPr fontId="5"/>
  </si>
  <si>
    <t>5年</t>
    <rPh sb="1" eb="2">
      <t>ネン</t>
    </rPh>
    <phoneticPr fontId="5"/>
  </si>
  <si>
    <t>15年</t>
    <rPh sb="2" eb="3">
      <t>ネン</t>
    </rPh>
    <phoneticPr fontId="5"/>
  </si>
  <si>
    <t>4年</t>
    <rPh sb="1" eb="2">
      <t>ネン</t>
    </rPh>
    <phoneticPr fontId="5"/>
  </si>
  <si>
    <t>14年</t>
    <rPh sb="2" eb="3">
      <t>ネン</t>
    </rPh>
    <phoneticPr fontId="5"/>
  </si>
  <si>
    <t>3年</t>
    <rPh sb="1" eb="2">
      <t>ネン</t>
    </rPh>
    <phoneticPr fontId="5"/>
  </si>
  <si>
    <t>13年</t>
    <rPh sb="2" eb="3">
      <t>ネン</t>
    </rPh>
    <phoneticPr fontId="5"/>
  </si>
  <si>
    <t>2年</t>
    <rPh sb="1" eb="2">
      <t>ネン</t>
    </rPh>
    <phoneticPr fontId="5"/>
  </si>
  <si>
    <t>12年</t>
    <rPh sb="2" eb="3">
      <t>ネン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</si>
  <si>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</si>
  <si>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11年</t>
    <rPh sb="2" eb="3">
      <t>ネン</t>
    </rPh>
    <phoneticPr fontId="5"/>
  </si>
  <si>
    <t>30年</t>
    <rPh sb="2" eb="3">
      <t>ネン</t>
    </rPh>
    <phoneticPr fontId="5"/>
  </si>
  <si>
    <t>10年</t>
    <rPh sb="2" eb="3">
      <t>ネン</t>
    </rPh>
    <phoneticPr fontId="5"/>
  </si>
  <si>
    <t>29年</t>
    <rPh sb="2" eb="3">
      <t>ネン</t>
    </rPh>
    <phoneticPr fontId="5"/>
  </si>
  <si>
    <t>9年</t>
    <rPh sb="1" eb="2">
      <t>ネン</t>
    </rPh>
    <phoneticPr fontId="5"/>
  </si>
  <si>
    <t>28年</t>
    <rPh sb="2" eb="3">
      <t>ネン</t>
    </rPh>
    <phoneticPr fontId="5"/>
  </si>
  <si>
    <t>8年</t>
    <rPh sb="1" eb="2">
      <t>ネン</t>
    </rPh>
    <phoneticPr fontId="5"/>
  </si>
  <si>
    <t>27年</t>
    <rPh sb="2" eb="3">
      <t>ネン</t>
    </rPh>
    <phoneticPr fontId="5"/>
  </si>
  <si>
    <t>7年</t>
    <rPh sb="1" eb="2">
      <t>ネン</t>
    </rPh>
    <phoneticPr fontId="5"/>
  </si>
  <si>
    <t>26年</t>
    <rPh sb="2" eb="3">
      <t>ネン</t>
    </rPh>
    <phoneticPr fontId="5"/>
  </si>
  <si>
    <r>
      <t xml:space="preserve">Ｔｎ
</t>
    </r>
    <r>
      <rPr>
        <sz val="8"/>
        <rFont val="ＭＳ 明朝"/>
        <family val="1"/>
        <charset val="128"/>
      </rPr>
      <t>(推計人口）</t>
    </r>
    <rPh sb="4" eb="6">
      <t>スイケイ</t>
    </rPh>
    <rPh sb="6" eb="8">
      <t>ジンコウ</t>
    </rPh>
    <phoneticPr fontId="5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</si>
  <si>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5"/>
  </si>
  <si>
    <t>ｔｎ</t>
    <phoneticPr fontId="5"/>
  </si>
  <si>
    <t>年次</t>
    <rPh sb="0" eb="2">
      <t>ネンジ</t>
    </rPh>
    <phoneticPr fontId="5"/>
  </si>
  <si>
    <r>
      <t>ｔｎ</t>
    </r>
    <r>
      <rPr>
        <vertAlign val="superscript"/>
        <sz val="11"/>
        <rFont val="ＭＳ 明朝"/>
        <family val="1"/>
        <charset val="128"/>
      </rPr>
      <t>4</t>
    </r>
    <phoneticPr fontId="5"/>
  </si>
  <si>
    <r>
      <t>ｔｎ</t>
    </r>
    <r>
      <rPr>
        <vertAlign val="superscript"/>
        <sz val="11"/>
        <rFont val="ＭＳ 明朝"/>
        <family val="1"/>
        <charset val="128"/>
      </rPr>
      <t>3</t>
    </r>
    <phoneticPr fontId="5"/>
  </si>
  <si>
    <r>
      <t>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Ｙ</t>
    </r>
    <phoneticPr fontId="5"/>
  </si>
  <si>
    <t>ｔｎＹ</t>
    <phoneticPr fontId="5"/>
  </si>
  <si>
    <r>
      <t xml:space="preserve">Ｙ
</t>
    </r>
    <r>
      <rPr>
        <sz val="7"/>
        <rFont val="ＭＳ 明朝"/>
        <family val="1"/>
        <charset val="128"/>
      </rPr>
      <t>（住民登録人口）</t>
    </r>
    <rPh sb="3" eb="5">
      <t>ジュウミン</t>
    </rPh>
    <rPh sb="5" eb="7">
      <t>トウロク</t>
    </rPh>
    <rPh sb="7" eb="9">
      <t>ジンコウ</t>
    </rPh>
    <phoneticPr fontId="5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</si>
  <si>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5"/>
  </si>
  <si>
    <t>４. 将 来 人 口 の 推 移</t>
    <rPh sb="3" eb="4">
      <t>ショウ</t>
    </rPh>
    <rPh sb="5" eb="6">
      <t>キ</t>
    </rPh>
    <rPh sb="7" eb="8">
      <t>ヒト</t>
    </rPh>
    <rPh sb="9" eb="10">
      <t>クチ</t>
    </rPh>
    <rPh sb="13" eb="14">
      <t>スイ</t>
    </rPh>
    <rPh sb="15" eb="16">
      <t>ワタル</t>
    </rPh>
    <phoneticPr fontId="5"/>
  </si>
  <si>
    <t>資料：国勢調査</t>
    <rPh sb="0" eb="2">
      <t>シリョウ</t>
    </rPh>
    <rPh sb="3" eb="5">
      <t>コクセイ</t>
    </rPh>
    <rPh sb="5" eb="7">
      <t>チョウサ</t>
    </rPh>
    <phoneticPr fontId="5"/>
  </si>
  <si>
    <t>八重山郡</t>
    <rPh sb="0" eb="3">
      <t>ヤエヤマ</t>
    </rPh>
    <rPh sb="3" eb="4">
      <t>グン</t>
    </rPh>
    <phoneticPr fontId="5"/>
  </si>
  <si>
    <t>宮古郡</t>
    <rPh sb="0" eb="2">
      <t>ミヤコ</t>
    </rPh>
    <rPh sb="2" eb="3">
      <t>グン</t>
    </rPh>
    <phoneticPr fontId="5"/>
  </si>
  <si>
    <t>島尻郡</t>
    <rPh sb="0" eb="2">
      <t>シマジリ</t>
    </rPh>
    <rPh sb="2" eb="3">
      <t>グン</t>
    </rPh>
    <phoneticPr fontId="5"/>
  </si>
  <si>
    <t>中頭郡</t>
    <rPh sb="0" eb="2">
      <t>ナカガミ</t>
    </rPh>
    <rPh sb="2" eb="3">
      <t>グン</t>
    </rPh>
    <phoneticPr fontId="5"/>
  </si>
  <si>
    <t>国頭郡</t>
    <rPh sb="0" eb="2">
      <t>クニガミ</t>
    </rPh>
    <rPh sb="2" eb="3">
      <t>グン</t>
    </rPh>
    <phoneticPr fontId="5"/>
  </si>
  <si>
    <t>南城市</t>
    <rPh sb="0" eb="3">
      <t>ナンジョウシ</t>
    </rPh>
    <phoneticPr fontId="5"/>
  </si>
  <si>
    <t>宮古島市</t>
    <rPh sb="0" eb="2">
      <t>ミヤコ</t>
    </rPh>
    <rPh sb="2" eb="3">
      <t>ジマ</t>
    </rPh>
    <rPh sb="3" eb="4">
      <t>シ</t>
    </rPh>
    <phoneticPr fontId="5"/>
  </si>
  <si>
    <t>うるま市</t>
    <rPh sb="3" eb="4">
      <t>シ</t>
    </rPh>
    <phoneticPr fontId="5"/>
  </si>
  <si>
    <t>豊見城市</t>
    <rPh sb="0" eb="3">
      <t>トミグスク</t>
    </rPh>
    <rPh sb="3" eb="4">
      <t>シ</t>
    </rPh>
    <phoneticPr fontId="5"/>
  </si>
  <si>
    <t>沖縄市</t>
    <rPh sb="0" eb="3">
      <t>オキナワシ</t>
    </rPh>
    <phoneticPr fontId="5"/>
  </si>
  <si>
    <t>糸満市</t>
    <rPh sb="0" eb="3">
      <t>イトマンシ</t>
    </rPh>
    <phoneticPr fontId="5"/>
  </si>
  <si>
    <t>名護市</t>
    <rPh sb="0" eb="2">
      <t>ナゴ</t>
    </rPh>
    <rPh sb="2" eb="3">
      <t>シ</t>
    </rPh>
    <phoneticPr fontId="5"/>
  </si>
  <si>
    <t>浦添市</t>
    <rPh sb="0" eb="3">
      <t>ウラソエシ</t>
    </rPh>
    <phoneticPr fontId="5"/>
  </si>
  <si>
    <t>石垣市</t>
    <rPh sb="0" eb="3">
      <t>イシガキシ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</si>
  <si>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</si>
  <si>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</si>
  <si>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郡部</t>
    <phoneticPr fontId="5"/>
  </si>
  <si>
    <t>市部</t>
    <phoneticPr fontId="5"/>
  </si>
  <si>
    <t>沖縄県</t>
    <rPh sb="0" eb="3">
      <t>オキナワケン</t>
    </rPh>
    <phoneticPr fontId="5"/>
  </si>
  <si>
    <t>率</t>
    <rPh sb="0" eb="1">
      <t>リツ</t>
    </rPh>
    <phoneticPr fontId="5"/>
  </si>
  <si>
    <t>実　数</t>
    <rPh sb="0" eb="1">
      <t>ミ</t>
    </rPh>
    <rPh sb="2" eb="3">
      <t>カズ</t>
    </rPh>
    <phoneticPr fontId="5"/>
  </si>
  <si>
    <t>人　　口</t>
    <rPh sb="0" eb="1">
      <t>ヒト</t>
    </rPh>
    <rPh sb="3" eb="4">
      <t>クチ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</si>
  <si>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</si>
  <si>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</si>
  <si>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　数</t>
    <rPh sb="0" eb="1">
      <t>フサ</t>
    </rPh>
    <rPh sb="2" eb="3">
      <t>スウ</t>
    </rPh>
    <phoneticPr fontId="5"/>
  </si>
  <si>
    <t>世 帯 数</t>
    <rPh sb="0" eb="1">
      <t>ヨ</t>
    </rPh>
    <rPh sb="2" eb="3">
      <t>オビ</t>
    </rPh>
    <rPh sb="4" eb="5">
      <t>スウ</t>
    </rPh>
    <phoneticPr fontId="5"/>
  </si>
  <si>
    <t>平成27年～令和2年の人口増減</t>
    <rPh sb="0" eb="2">
      <t>ヘイセイ</t>
    </rPh>
    <rPh sb="4" eb="5">
      <t>ネン</t>
    </rPh>
    <rPh sb="6" eb="8">
      <t>レイワ</t>
    </rPh>
    <rPh sb="9" eb="10">
      <t>ネン</t>
    </rPh>
    <rPh sb="11" eb="13">
      <t>ジンコウ</t>
    </rPh>
    <rPh sb="13" eb="15">
      <t>ゾウゲン</t>
    </rPh>
    <phoneticPr fontId="5"/>
  </si>
  <si>
    <t>平成27年</t>
    <rPh sb="0" eb="2">
      <t>ヘイセイ</t>
    </rPh>
    <rPh sb="4" eb="5">
      <t>ネン</t>
    </rPh>
    <phoneticPr fontId="5"/>
  </si>
  <si>
    <t>人　　　　　　口</t>
    <rPh sb="0" eb="1">
      <t>ヒト</t>
    </rPh>
    <rPh sb="7" eb="8">
      <t>クチ</t>
    </rPh>
    <phoneticPr fontId="5"/>
  </si>
  <si>
    <t>　　　区分
市群別</t>
    <rPh sb="3" eb="5">
      <t>クブン</t>
    </rPh>
    <rPh sb="6" eb="7">
      <t>シ</t>
    </rPh>
    <rPh sb="7" eb="8">
      <t>グン</t>
    </rPh>
    <rPh sb="8" eb="9">
      <t>ベツ</t>
    </rPh>
    <phoneticPr fontId="5"/>
  </si>
  <si>
    <t>令和2年10月1日現在（単位：人・％・世帯）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rPh sb="19" eb="21">
      <t>セタイ</t>
    </rPh>
    <phoneticPr fontId="5"/>
  </si>
  <si>
    <t>８．沖縄県市別、郡別人口及び世帯数</t>
    <rPh sb="2" eb="4">
      <t>オキナワ</t>
    </rPh>
    <rPh sb="4" eb="5">
      <t>ケン</t>
    </rPh>
    <rPh sb="5" eb="6">
      <t>シ</t>
    </rPh>
    <rPh sb="6" eb="7">
      <t>ベツ</t>
    </rPh>
    <rPh sb="8" eb="9">
      <t>グン</t>
    </rPh>
    <rPh sb="9" eb="10">
      <t>ベツ</t>
    </rPh>
    <rPh sb="10" eb="12">
      <t>ジンコウ</t>
    </rPh>
    <rPh sb="12" eb="13">
      <t>オヨ</t>
    </rPh>
    <rPh sb="14" eb="17">
      <t>セタイスウ</t>
    </rPh>
    <phoneticPr fontId="5"/>
  </si>
  <si>
    <t>あたり、前回（平成27年）の調査と比べて4.03％増となっている。</t>
    <rPh sb="4" eb="6">
      <t>ゼンカイ</t>
    </rPh>
    <rPh sb="7" eb="9">
      <t>ヘイセイ</t>
    </rPh>
    <rPh sb="11" eb="12">
      <t>ネン</t>
    </rPh>
    <rPh sb="14" eb="16">
      <t>チョウサ</t>
    </rPh>
    <rPh sb="17" eb="18">
      <t>クラ</t>
    </rPh>
    <rPh sb="25" eb="26">
      <t>ゾウ</t>
    </rPh>
    <phoneticPr fontId="5"/>
  </si>
  <si>
    <t>　令和2年の国勢調査結果を見ると、本市の人口は100,125 人（44,163世帯）で、県総合人口の約6.8％に</t>
    <rPh sb="1" eb="3">
      <t>レイワ</t>
    </rPh>
    <rPh sb="4" eb="5">
      <t>ネン</t>
    </rPh>
    <rPh sb="6" eb="8">
      <t>コクセイ</t>
    </rPh>
    <rPh sb="8" eb="10">
      <t>チョウサ</t>
    </rPh>
    <rPh sb="10" eb="12">
      <t>ケッカ</t>
    </rPh>
    <rPh sb="13" eb="14">
      <t>ミ</t>
    </rPh>
    <rPh sb="17" eb="19">
      <t>ホンシ</t>
    </rPh>
    <rPh sb="20" eb="22">
      <t>ジンコウ</t>
    </rPh>
    <rPh sb="31" eb="32">
      <t>ニン</t>
    </rPh>
    <rPh sb="39" eb="41">
      <t>セタイ</t>
    </rPh>
    <rPh sb="44" eb="45">
      <t>ケン</t>
    </rPh>
    <rPh sb="45" eb="47">
      <t>ソウゴウ</t>
    </rPh>
    <rPh sb="47" eb="49">
      <t>ジンコウ</t>
    </rPh>
    <rPh sb="50" eb="51">
      <t>ヤク</t>
    </rPh>
    <phoneticPr fontId="5"/>
  </si>
  <si>
    <t>国　勢　調　査</t>
    <rPh sb="0" eb="1">
      <t>コク</t>
    </rPh>
    <rPh sb="2" eb="3">
      <t>セイ</t>
    </rPh>
    <rPh sb="4" eb="5">
      <t>チョウ</t>
    </rPh>
    <rPh sb="6" eb="7">
      <t>サ</t>
    </rPh>
    <phoneticPr fontId="5"/>
  </si>
  <si>
    <t>　      資料：国勢調査</t>
    <rPh sb="7" eb="9">
      <t>シリョウ</t>
    </rPh>
    <rPh sb="10" eb="12">
      <t>コクセイ</t>
    </rPh>
    <rPh sb="12" eb="14">
      <t>チョウサ</t>
    </rPh>
    <phoneticPr fontId="5"/>
  </si>
  <si>
    <t>　注 ： 昭和20年国勢調査は実施されていない</t>
    <rPh sb="1" eb="2">
      <t>チュウ</t>
    </rPh>
    <rPh sb="5" eb="7">
      <t>ショウワ</t>
    </rPh>
    <rPh sb="9" eb="10">
      <t>ネン</t>
    </rPh>
    <rPh sb="10" eb="12">
      <t>コクセイ</t>
    </rPh>
    <rPh sb="12" eb="14">
      <t>チョウサ</t>
    </rPh>
    <rPh sb="15" eb="17">
      <t>ジッシ</t>
    </rPh>
    <phoneticPr fontId="5"/>
  </si>
  <si>
    <t>令和2年</t>
  </si>
  <si>
    <t>平成27年</t>
  </si>
  <si>
    <t>平成22年</t>
  </si>
  <si>
    <t>平成17年</t>
  </si>
  <si>
    <t>平成12年</t>
  </si>
  <si>
    <t>平成7年</t>
  </si>
  <si>
    <t>平成2年</t>
  </si>
  <si>
    <t>昭和60年</t>
  </si>
  <si>
    <t>昭和55年</t>
  </si>
  <si>
    <t>昭和50年</t>
  </si>
  <si>
    <t>昭和45年</t>
  </si>
  <si>
    <t>昭和40年</t>
  </si>
  <si>
    <t>昭和35年</t>
  </si>
  <si>
    <t>昭和30年</t>
  </si>
  <si>
    <t>－</t>
  </si>
  <si>
    <t>昭和25年</t>
  </si>
  <si>
    <t>昭和20年</t>
  </si>
  <si>
    <t>昭和15年</t>
  </si>
  <si>
    <t>昭和10年</t>
  </si>
  <si>
    <t>昭和 5年</t>
  </si>
  <si>
    <t>大正14年</t>
  </si>
  <si>
    <t>－</t>
    <phoneticPr fontId="5"/>
  </si>
  <si>
    <t>大正9年</t>
    <rPh sb="3" eb="4">
      <t>ネン</t>
    </rPh>
    <phoneticPr fontId="5"/>
  </si>
  <si>
    <t>当たり人員</t>
    <rPh sb="0" eb="1">
      <t>ア</t>
    </rPh>
    <rPh sb="3" eb="5">
      <t>ジンイン</t>
    </rPh>
    <phoneticPr fontId="5"/>
  </si>
  <si>
    <t>増減率</t>
    <rPh sb="0" eb="2">
      <t>ゾウゲン</t>
    </rPh>
    <rPh sb="2" eb="3">
      <t>リツ</t>
    </rPh>
    <phoneticPr fontId="5"/>
  </si>
  <si>
    <t>総　　数</t>
    <rPh sb="0" eb="1">
      <t>ソウ</t>
    </rPh>
    <rPh sb="3" eb="4">
      <t>スウ</t>
    </rPh>
    <phoneticPr fontId="5"/>
  </si>
  <si>
    <t>一　世　帯</t>
    <rPh sb="0" eb="1">
      <t>１</t>
    </rPh>
    <rPh sb="2" eb="3">
      <t>ヨ</t>
    </rPh>
    <rPh sb="4" eb="5">
      <t>オビ</t>
    </rPh>
    <phoneticPr fontId="5"/>
  </si>
  <si>
    <t>世　帯　数</t>
    <rPh sb="0" eb="1">
      <t>セ</t>
    </rPh>
    <rPh sb="2" eb="3">
      <t>タイ</t>
    </rPh>
    <rPh sb="4" eb="5">
      <t>スウ</t>
    </rPh>
    <phoneticPr fontId="5"/>
  </si>
  <si>
    <t>対前回</t>
    <rPh sb="0" eb="1">
      <t>タイ</t>
    </rPh>
    <rPh sb="1" eb="2">
      <t>ゼン</t>
    </rPh>
    <rPh sb="2" eb="3">
      <t>カイ</t>
    </rPh>
    <phoneticPr fontId="5"/>
  </si>
  <si>
    <t>人　　　　　　　　　　口</t>
    <rPh sb="0" eb="1">
      <t>ジン</t>
    </rPh>
    <rPh sb="11" eb="12">
      <t>クチ</t>
    </rPh>
    <phoneticPr fontId="5"/>
  </si>
  <si>
    <t>　　　区分
年次</t>
    <rPh sb="3" eb="5">
      <t>クブン</t>
    </rPh>
    <rPh sb="6" eb="8">
      <t>ネンジ</t>
    </rPh>
    <phoneticPr fontId="5"/>
  </si>
  <si>
    <t>　   　　各年10月1日現在（単位：人・％・世帯）</t>
    <rPh sb="6" eb="8">
      <t>カクネン</t>
    </rPh>
    <rPh sb="10" eb="11">
      <t>ガツ</t>
    </rPh>
    <rPh sb="12" eb="13">
      <t>ニチ</t>
    </rPh>
    <rPh sb="13" eb="15">
      <t>ゲンザイ</t>
    </rPh>
    <rPh sb="16" eb="18">
      <t>タンイ</t>
    </rPh>
    <rPh sb="19" eb="20">
      <t>ヒト</t>
    </rPh>
    <rPh sb="23" eb="25">
      <t>セタイ</t>
    </rPh>
    <phoneticPr fontId="5"/>
  </si>
  <si>
    <t>９.国勢調査人口及び世帯数の推移</t>
    <rPh sb="2" eb="4">
      <t>コクセイ</t>
    </rPh>
    <rPh sb="4" eb="6">
      <t>チョウサ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5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</si>
  <si>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5"/>
  </si>
  <si>
    <t>85～89</t>
    <phoneticPr fontId="5"/>
  </si>
  <si>
    <t>55～59</t>
    <phoneticPr fontId="5"/>
  </si>
  <si>
    <t>25～29</t>
    <phoneticPr fontId="5"/>
  </si>
  <si>
    <t>年齢中位数</t>
    <rPh sb="0" eb="2">
      <t>ネンレイ</t>
    </rPh>
    <rPh sb="2" eb="4">
      <t>チュウクライ</t>
    </rPh>
    <rPh sb="4" eb="5">
      <t>スウ</t>
    </rPh>
    <phoneticPr fontId="5"/>
  </si>
  <si>
    <t>平均年齢</t>
    <rPh sb="0" eb="2">
      <t>ヘイキン</t>
    </rPh>
    <rPh sb="2" eb="4">
      <t>ネンレイ</t>
    </rPh>
    <phoneticPr fontId="5"/>
  </si>
  <si>
    <t>65歳以上</t>
    <rPh sb="2" eb="3">
      <t>サイ</t>
    </rPh>
    <rPh sb="3" eb="5">
      <t>イジョウ</t>
    </rPh>
    <phoneticPr fontId="5"/>
  </si>
  <si>
    <t>15～64歳</t>
    <rPh sb="5" eb="6">
      <t>サイ</t>
    </rPh>
    <phoneticPr fontId="5"/>
  </si>
  <si>
    <t>15歳未満</t>
    <rPh sb="2" eb="3">
      <t>サイ</t>
    </rPh>
    <rPh sb="3" eb="5">
      <t>ミマン</t>
    </rPh>
    <phoneticPr fontId="5"/>
  </si>
  <si>
    <t>年齢別割合</t>
    <rPh sb="0" eb="2">
      <t>ネンレイ</t>
    </rPh>
    <rPh sb="2" eb="3">
      <t>ベツ</t>
    </rPh>
    <rPh sb="3" eb="5">
      <t>ワリアイ</t>
    </rPh>
    <phoneticPr fontId="5"/>
  </si>
  <si>
    <t>80～84</t>
    <phoneticPr fontId="5"/>
  </si>
  <si>
    <t>50～54</t>
    <phoneticPr fontId="5"/>
  </si>
  <si>
    <t>20～24</t>
    <phoneticPr fontId="5"/>
  </si>
  <si>
    <t>（再掲）</t>
    <rPh sb="1" eb="3">
      <t>サイケイ</t>
    </rPh>
    <phoneticPr fontId="5"/>
  </si>
  <si>
    <t>75～79</t>
    <phoneticPr fontId="5"/>
  </si>
  <si>
    <t>45～49</t>
    <phoneticPr fontId="5"/>
  </si>
  <si>
    <t>15～19</t>
    <phoneticPr fontId="5"/>
  </si>
  <si>
    <t>不詳</t>
    <rPh sb="0" eb="2">
      <t>フショウ</t>
    </rPh>
    <phoneticPr fontId="5"/>
  </si>
  <si>
    <t>100歳以上</t>
    <rPh sb="3" eb="4">
      <t>サイ</t>
    </rPh>
    <rPh sb="4" eb="6">
      <t>イジョウ</t>
    </rPh>
    <phoneticPr fontId="5"/>
  </si>
  <si>
    <t>70～74</t>
    <phoneticPr fontId="5"/>
  </si>
  <si>
    <t>40～44</t>
    <phoneticPr fontId="5"/>
  </si>
  <si>
    <t>10～14</t>
    <phoneticPr fontId="5"/>
  </si>
  <si>
    <t>95～99</t>
    <phoneticPr fontId="5"/>
  </si>
  <si>
    <t>65～69</t>
    <phoneticPr fontId="5"/>
  </si>
  <si>
    <t>35～39</t>
    <phoneticPr fontId="5"/>
  </si>
  <si>
    <t>5～9</t>
    <phoneticPr fontId="5"/>
  </si>
  <si>
    <t>90～94</t>
    <phoneticPr fontId="5"/>
  </si>
  <si>
    <t>60～64</t>
    <phoneticPr fontId="5"/>
  </si>
  <si>
    <t>30～34</t>
    <phoneticPr fontId="5"/>
  </si>
  <si>
    <t>0～4歳</t>
    <rPh sb="3" eb="4">
      <t>サイ</t>
    </rPh>
    <phoneticPr fontId="5"/>
  </si>
  <si>
    <t>（各歳）</t>
    <rPh sb="1" eb="2">
      <t>カク</t>
    </rPh>
    <rPh sb="2" eb="3">
      <t>サイ</t>
    </rPh>
    <phoneticPr fontId="5"/>
  </si>
  <si>
    <t>総数</t>
    <rPh sb="0" eb="1">
      <t>ソウ</t>
    </rPh>
    <rPh sb="1" eb="2">
      <t>スウ</t>
    </rPh>
    <phoneticPr fontId="5"/>
  </si>
  <si>
    <t>年齢</t>
    <rPh sb="0" eb="1">
      <t>ネン</t>
    </rPh>
    <rPh sb="1" eb="2">
      <t>レイ</t>
    </rPh>
    <phoneticPr fontId="5"/>
  </si>
  <si>
    <t>年齢</t>
    <rPh sb="0" eb="2">
      <t>ネンレイ</t>
    </rPh>
    <phoneticPr fontId="5"/>
  </si>
  <si>
    <t>　　令和2年10月1日現在（単位：人・％・歳）</t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ヒト</t>
    </rPh>
    <rPh sb="21" eb="22">
      <t>サイ</t>
    </rPh>
    <phoneticPr fontId="5"/>
  </si>
  <si>
    <t>男　女　別　人　口</t>
    <phoneticPr fontId="5"/>
  </si>
  <si>
    <t>１０. 年　齢　（各　歳）、</t>
    <rPh sb="4" eb="5">
      <t>トシ</t>
    </rPh>
    <rPh sb="6" eb="7">
      <t>ヨワイ</t>
    </rPh>
    <rPh sb="9" eb="10">
      <t>カク</t>
    </rPh>
    <rPh sb="11" eb="12">
      <t>サイ</t>
    </rPh>
    <phoneticPr fontId="5"/>
  </si>
  <si>
    <t>　　</t>
    <phoneticPr fontId="5"/>
  </si>
  <si>
    <t>注：日本標準産業分類(平成25年10月改定)　　　　　　</t>
    <rPh sb="0" eb="1">
      <t>チュウ</t>
    </rPh>
    <rPh sb="2" eb="4">
      <t>ニホン</t>
    </rPh>
    <rPh sb="4" eb="6">
      <t>ヒョウジュン</t>
    </rPh>
    <rPh sb="6" eb="8">
      <t>サンギョウ</t>
    </rPh>
    <rPh sb="8" eb="10">
      <t>ブンルイ</t>
    </rPh>
    <rPh sb="11" eb="13">
      <t>ヘイセイ</t>
    </rPh>
    <rPh sb="15" eb="16">
      <t>ネン</t>
    </rPh>
    <rPh sb="18" eb="19">
      <t>ガツ</t>
    </rPh>
    <rPh sb="19" eb="21">
      <t>カイテイ</t>
    </rPh>
    <phoneticPr fontId="5"/>
  </si>
  <si>
    <t>分類不能の産業</t>
    <phoneticPr fontId="5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</si>
  <si>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</si>
  <si>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サービス業(他に分類されないもの)</t>
    <rPh sb="4" eb="5">
      <t>ギョウ</t>
    </rPh>
    <rPh sb="6" eb="7">
      <t>タ</t>
    </rPh>
    <rPh sb="8" eb="10">
      <t>ブンルイ</t>
    </rPh>
    <phoneticPr fontId="5"/>
  </si>
  <si>
    <t>公務(他に分類されないもの)</t>
    <rPh sb="0" eb="2">
      <t>コウム</t>
    </rPh>
    <rPh sb="3" eb="4">
      <t>タ</t>
    </rPh>
    <rPh sb="5" eb="7">
      <t>ブンルイ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</si>
  <si>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</si>
  <si>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</si>
  <si>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サービス業(他に分類されないもの)</t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</si>
  <si>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</si>
  <si>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複合サービス業</t>
    <rPh sb="0" eb="2">
      <t>フクゴウ</t>
    </rPh>
    <rPh sb="6" eb="7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</si>
  <si>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</si>
  <si>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</si>
  <si>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</si>
  <si>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</si>
  <si>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</si>
  <si>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不動産業</t>
    <rPh sb="0" eb="3">
      <t>フドウサン</t>
    </rPh>
    <rPh sb="3" eb="4">
      <t>ギョウ</t>
    </rPh>
    <phoneticPr fontId="5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</si>
  <si>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5"/>
  </si>
  <si>
    <t>金融・保険業</t>
    <rPh sb="0" eb="2">
      <t>キンユウ</t>
    </rPh>
    <rPh sb="3" eb="5">
      <t>ホケン</t>
    </rPh>
    <rPh sb="5" eb="6">
      <t>ギョウ</t>
    </rPh>
    <phoneticPr fontId="5"/>
  </si>
  <si>
    <t>卸売業，小売業</t>
    <rPh sb="0" eb="1">
      <t>オロシ</t>
    </rPh>
    <rPh sb="1" eb="2">
      <t>ウ</t>
    </rPh>
    <rPh sb="2" eb="3">
      <t>ギョウ</t>
    </rPh>
    <rPh sb="4" eb="6">
      <t>コウリ</t>
    </rPh>
    <rPh sb="6" eb="7">
      <t>ギョウ</t>
    </rPh>
    <phoneticPr fontId="5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</si>
  <si>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</si>
  <si>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</si>
  <si>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運輸業</t>
    <rPh sb="0" eb="2">
      <t>ウンユ</t>
    </rPh>
    <rPh sb="2" eb="3">
      <t>ギョウ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</si>
  <si>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</si>
  <si>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5"/>
  </si>
  <si>
    <t>第３次産業</t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</si>
  <si>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</si>
  <si>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</si>
  <si>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</si>
  <si>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鉱業</t>
    <rPh sb="0" eb="2">
      <t>コウギョウ</t>
    </rPh>
    <phoneticPr fontId="5"/>
  </si>
  <si>
    <t>第２次産業</t>
    <phoneticPr fontId="5"/>
  </si>
  <si>
    <t>漁業</t>
  </si>
  <si>
    <t>漁業</t>
    <rPh sb="0" eb="2">
      <t>ギョギョウ</t>
    </rPh>
    <phoneticPr fontId="5"/>
  </si>
  <si>
    <t>林業</t>
    <phoneticPr fontId="5"/>
  </si>
  <si>
    <t>農業，林業</t>
    <rPh sb="0" eb="1">
      <t>ノウ</t>
    </rPh>
    <rPh sb="1" eb="2">
      <t>ギョウ</t>
    </rPh>
    <rPh sb="3" eb="5">
      <t>リンギョウ</t>
    </rPh>
    <phoneticPr fontId="5"/>
  </si>
  <si>
    <t>農業</t>
    <rPh sb="0" eb="1">
      <t>ノウ</t>
    </rPh>
    <rPh sb="1" eb="2">
      <t>ギョウ</t>
    </rPh>
    <phoneticPr fontId="5"/>
  </si>
  <si>
    <t>第１次産業</t>
    <phoneticPr fontId="5"/>
  </si>
  <si>
    <t>総数</t>
    <phoneticPr fontId="5"/>
  </si>
  <si>
    <t>（大分類）</t>
    <rPh sb="1" eb="2">
      <t>ダイ</t>
    </rPh>
    <rPh sb="2" eb="3">
      <t>ブン</t>
    </rPh>
    <rPh sb="3" eb="4">
      <t>タグイ</t>
    </rPh>
    <phoneticPr fontId="5"/>
  </si>
  <si>
    <t>（大分類）</t>
    <phoneticPr fontId="5"/>
  </si>
  <si>
    <t>平成22年</t>
    <rPh sb="0" eb="1">
      <t>ヒラ</t>
    </rPh>
    <rPh sb="1" eb="2">
      <t>シゲル</t>
    </rPh>
    <rPh sb="4" eb="5">
      <t>ネン</t>
    </rPh>
    <phoneticPr fontId="5"/>
  </si>
  <si>
    <t>産業別</t>
    <rPh sb="0" eb="1">
      <t>サン</t>
    </rPh>
    <rPh sb="1" eb="2">
      <t>ギョウ</t>
    </rPh>
    <rPh sb="2" eb="3">
      <t>ベツ</t>
    </rPh>
    <phoneticPr fontId="5"/>
  </si>
  <si>
    <t>平成17年</t>
    <rPh sb="0" eb="1">
      <t>ヒラ</t>
    </rPh>
    <rPh sb="1" eb="2">
      <t>シゲル</t>
    </rPh>
    <rPh sb="4" eb="5">
      <t>ネン</t>
    </rPh>
    <phoneticPr fontId="5"/>
  </si>
  <si>
    <t>産業別</t>
    <phoneticPr fontId="5"/>
  </si>
  <si>
    <t>１１. 産業（大分類）男女別</t>
    <rPh sb="4" eb="6">
      <t>サンギョウ</t>
    </rPh>
    <rPh sb="7" eb="10">
      <t>ダイブンルイ</t>
    </rPh>
    <rPh sb="11" eb="13">
      <t>ダンジョ</t>
    </rPh>
    <rPh sb="13" eb="14">
      <t>ベツ</t>
    </rPh>
    <phoneticPr fontId="5"/>
  </si>
  <si>
    <t>　資料：国勢調査</t>
    <rPh sb="1" eb="3">
      <t>シリョウ</t>
    </rPh>
    <rPh sb="4" eb="6">
      <t>コクセイ</t>
    </rPh>
    <rPh sb="6" eb="8">
      <t>チョウサ</t>
    </rPh>
    <phoneticPr fontId="5"/>
  </si>
  <si>
    <t>分類不能の産業</t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</si>
  <si>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5"/>
  </si>
  <si>
    <t>公務（他に分類されるものを除く）</t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</si>
  <si>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</si>
  <si>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サービス業（他に分類されないもの）</t>
  </si>
  <si>
    <t>複合サービス事業</t>
  </si>
  <si>
    <t>医療，福祉</t>
  </si>
  <si>
    <t>教育，学習支援業</t>
  </si>
  <si>
    <t>生活関連サービス業，娯楽業</t>
  </si>
  <si>
    <t>宿泊業，飲食サービス業</t>
  </si>
  <si>
    <t>学術研究，専門・技術サービス業</t>
  </si>
  <si>
    <t>学術研究，専
門・技術サービス業</t>
    <rPh sb="0" eb="2">
      <t>ガクジュツ</t>
    </rPh>
    <rPh sb="2" eb="4">
      <t>ケンキュウ</t>
    </rPh>
    <rPh sb="5" eb="6">
      <t>セン</t>
    </rPh>
    <rPh sb="7" eb="8">
      <t>モン</t>
    </rPh>
    <rPh sb="9" eb="11">
      <t>ギジュツ</t>
    </rPh>
    <rPh sb="15" eb="16">
      <t>ギョウ</t>
    </rPh>
    <phoneticPr fontId="5"/>
  </si>
  <si>
    <t>不動産業，物品賃貸業</t>
  </si>
  <si>
    <t>金融業，保険業</t>
  </si>
  <si>
    <t>卸売業，小売業</t>
  </si>
  <si>
    <t>運輸業，郵便業</t>
  </si>
  <si>
    <t>情報通信業</t>
  </si>
  <si>
    <t>電気・ガス・熱供給・水道業</t>
    <phoneticPr fontId="5"/>
  </si>
  <si>
    <t>電気・ガス・熱供給・水道業</t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</si>
  <si>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5"/>
  </si>
  <si>
    <t>製造業</t>
  </si>
  <si>
    <t>建設業</t>
  </si>
  <si>
    <t>鉱業，採石業，砂利採取業</t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</si>
  <si>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5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</si>
  <si>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5"/>
  </si>
  <si>
    <t>総数</t>
    <rPh sb="0" eb="1">
      <t>フサ</t>
    </rPh>
    <rPh sb="1" eb="2">
      <t>スウ</t>
    </rPh>
    <phoneticPr fontId="5"/>
  </si>
  <si>
    <t>令和2年</t>
    <rPh sb="0" eb="2">
      <t>レイワ</t>
    </rPh>
    <phoneticPr fontId="5"/>
  </si>
  <si>
    <t>平成27年</t>
    <phoneticPr fontId="5"/>
  </si>
  <si>
    <t>各年10月1日現在（単位：人）</t>
    <phoneticPr fontId="5"/>
  </si>
  <si>
    <t>15歳以上の就業者の推移</t>
  </si>
  <si>
    <t>　　資料：国勢調査</t>
    <rPh sb="2" eb="4">
      <t>シリョウ</t>
    </rPh>
    <rPh sb="5" eb="7">
      <t>コクセイ</t>
    </rPh>
    <rPh sb="7" eb="9">
      <t>チョウサ</t>
    </rPh>
    <phoneticPr fontId="5"/>
  </si>
  <si>
    <t>　注：総数には労働力状態「不詳」を含む</t>
    <rPh sb="1" eb="2">
      <t>チュウ</t>
    </rPh>
    <rPh sb="3" eb="5">
      <t>ソウスウ</t>
    </rPh>
    <rPh sb="7" eb="9">
      <t>ロウドウ</t>
    </rPh>
    <rPh sb="9" eb="10">
      <t>リョク</t>
    </rPh>
    <rPh sb="10" eb="12">
      <t>ジョウタイ</t>
    </rPh>
    <rPh sb="13" eb="15">
      <t>フショウ</t>
    </rPh>
    <rPh sb="17" eb="18">
      <t>フク</t>
    </rPh>
    <phoneticPr fontId="5"/>
  </si>
  <si>
    <t>令和2年</t>
    <rPh sb="0" eb="2">
      <t>レイワ</t>
    </rPh>
    <rPh sb="3" eb="4">
      <t>ネン</t>
    </rPh>
    <phoneticPr fontId="5"/>
  </si>
  <si>
    <t>力人口</t>
    <rPh sb="0" eb="1">
      <t>リョク</t>
    </rPh>
    <rPh sb="1" eb="3">
      <t>ジンコウ</t>
    </rPh>
    <phoneticPr fontId="5"/>
  </si>
  <si>
    <t>完全失業者</t>
    <rPh sb="0" eb="2">
      <t>カンゼン</t>
    </rPh>
    <rPh sb="2" eb="5">
      <t>シツギョウシャ</t>
    </rPh>
    <phoneticPr fontId="5"/>
  </si>
  <si>
    <t>就業者</t>
    <rPh sb="0" eb="3">
      <t>シュウギョウシャ</t>
    </rPh>
    <phoneticPr fontId="5"/>
  </si>
  <si>
    <t>非労働</t>
    <rPh sb="0" eb="1">
      <t>ヒ</t>
    </rPh>
    <rPh sb="1" eb="3">
      <t>ロウドウ</t>
    </rPh>
    <phoneticPr fontId="5"/>
  </si>
  <si>
    <t>労働力人口</t>
    <rPh sb="0" eb="1">
      <t>ロウ</t>
    </rPh>
    <rPh sb="1" eb="2">
      <t>ドウ</t>
    </rPh>
    <rPh sb="2" eb="3">
      <t>チカラ</t>
    </rPh>
    <rPh sb="3" eb="4">
      <t>ヒト</t>
    </rPh>
    <rPh sb="4" eb="5">
      <t>クチ</t>
    </rPh>
    <phoneticPr fontId="5"/>
  </si>
  <si>
    <t>総数</t>
    <rPh sb="0" eb="1">
      <t>フサ</t>
    </rPh>
    <rPh sb="1" eb="2">
      <t>カズ</t>
    </rPh>
    <phoneticPr fontId="5"/>
  </si>
  <si>
    <t>労働力人口</t>
    <rPh sb="0" eb="3">
      <t>ロウドウリョク</t>
    </rPh>
    <rPh sb="3" eb="5">
      <t>ジンコウ</t>
    </rPh>
    <phoneticPr fontId="5"/>
  </si>
  <si>
    <t>　　　各年10月1日現在（単位：人）</t>
    <rPh sb="3" eb="5">
      <t>カクネン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5"/>
  </si>
  <si>
    <t>労働力人口の推移</t>
  </si>
  <si>
    <t>１２. 男女別15歳以上</t>
    <rPh sb="4" eb="6">
      <t>ダンジョ</t>
    </rPh>
    <rPh sb="6" eb="7">
      <t>ベツ</t>
    </rPh>
    <rPh sb="9" eb="10">
      <t>サイ</t>
    </rPh>
    <rPh sb="10" eb="12">
      <t>イジョウ</t>
    </rPh>
    <phoneticPr fontId="5"/>
  </si>
  <si>
    <t>　資料：令和2年国勢調査</t>
    <rPh sb="1" eb="3">
      <t>シリョウ</t>
    </rPh>
    <rPh sb="4" eb="6">
      <t>レイワ</t>
    </rPh>
    <rPh sb="7" eb="8">
      <t>ネン</t>
    </rPh>
    <rPh sb="8" eb="10">
      <t>コクセイ</t>
    </rPh>
    <rPh sb="10" eb="12">
      <t>チョウサ</t>
    </rPh>
    <phoneticPr fontId="5"/>
  </si>
  <si>
    <t>　注：総数には配偶関係「不詳」を含む</t>
    <rPh sb="1" eb="2">
      <t>チュウ</t>
    </rPh>
    <rPh sb="3" eb="5">
      <t>ソウスウ</t>
    </rPh>
    <rPh sb="7" eb="9">
      <t>ハイグウ</t>
    </rPh>
    <rPh sb="9" eb="11">
      <t>カンケイ</t>
    </rPh>
    <rPh sb="12" eb="14">
      <t>フショウ</t>
    </rPh>
    <rPh sb="16" eb="17">
      <t>フク</t>
    </rPh>
    <phoneticPr fontId="5"/>
  </si>
  <si>
    <t>85歳以上</t>
    <rPh sb="2" eb="3">
      <t>サイ</t>
    </rPh>
    <rPh sb="3" eb="5">
      <t>イジョウ</t>
    </rPh>
    <phoneticPr fontId="5"/>
  </si>
  <si>
    <t>15～19歳</t>
    <rPh sb="5" eb="6">
      <t>サイ</t>
    </rPh>
    <phoneticPr fontId="5"/>
  </si>
  <si>
    <t>総　数</t>
    <rPh sb="0" eb="1">
      <t>フサ</t>
    </rPh>
    <rPh sb="2" eb="3">
      <t>カズ</t>
    </rPh>
    <phoneticPr fontId="5"/>
  </si>
  <si>
    <t>離　別</t>
    <rPh sb="0" eb="1">
      <t>リ</t>
    </rPh>
    <rPh sb="2" eb="3">
      <t>ベツ</t>
    </rPh>
    <phoneticPr fontId="5"/>
  </si>
  <si>
    <t>死　別</t>
    <rPh sb="0" eb="1">
      <t>シ</t>
    </rPh>
    <rPh sb="2" eb="3">
      <t>ベツ</t>
    </rPh>
    <phoneticPr fontId="5"/>
  </si>
  <si>
    <t>有配偶</t>
    <rPh sb="0" eb="1">
      <t>ユウ</t>
    </rPh>
    <rPh sb="1" eb="3">
      <t>ハイグウ</t>
    </rPh>
    <phoneticPr fontId="5"/>
  </si>
  <si>
    <t>未　婚</t>
    <rPh sb="0" eb="1">
      <t>ミ</t>
    </rPh>
    <rPh sb="2" eb="3">
      <t>コン</t>
    </rPh>
    <phoneticPr fontId="5"/>
  </si>
  <si>
    <t>総　数</t>
    <rPh sb="0" eb="1">
      <t>ソウ</t>
    </rPh>
    <rPh sb="2" eb="3">
      <t>スウ</t>
    </rPh>
    <phoneticPr fontId="5"/>
  </si>
  <si>
    <t>（5歳階級）</t>
    <rPh sb="2" eb="3">
      <t>サイ</t>
    </rPh>
    <rPh sb="3" eb="5">
      <t>カイキュウ</t>
    </rPh>
    <phoneticPr fontId="5"/>
  </si>
  <si>
    <t>年　　齢</t>
    <rPh sb="0" eb="1">
      <t>ネン</t>
    </rPh>
    <rPh sb="3" eb="4">
      <t>レイ</t>
    </rPh>
    <phoneticPr fontId="5"/>
  </si>
  <si>
    <t>　令和2年10月1日現在（単位：人・歳）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rPh sb="18" eb="19">
      <t>サイ</t>
    </rPh>
    <phoneticPr fontId="5"/>
  </si>
  <si>
    <t>１３. 配偶関係（4区分）､年齢（5歳階級）､男女別15歳以上人口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29">
      <t>サイ</t>
    </rPh>
    <rPh sb="29" eb="31">
      <t>イジョウ</t>
    </rPh>
    <rPh sb="31" eb="33">
      <t>ジンコウ</t>
    </rPh>
    <phoneticPr fontId="5"/>
  </si>
  <si>
    <t>　　資料：令和2年国勢調査</t>
    <rPh sb="2" eb="4">
      <t>シリョウ</t>
    </rPh>
    <rPh sb="5" eb="7">
      <t>レイワ</t>
    </rPh>
    <rPh sb="8" eb="9">
      <t>ネン</t>
    </rPh>
    <rPh sb="9" eb="11">
      <t>コクセイ</t>
    </rPh>
    <rPh sb="11" eb="13">
      <t>チョウサ</t>
    </rPh>
    <phoneticPr fontId="5"/>
  </si>
  <si>
    <t>　注：割合の計数は四捨五入によるため、必ずしも符号しない。</t>
    <rPh sb="1" eb="2">
      <t>チュウ</t>
    </rPh>
    <rPh sb="3" eb="5">
      <t>ワリアイ</t>
    </rPh>
    <rPh sb="6" eb="8">
      <t>ケイスウ</t>
    </rPh>
    <rPh sb="9" eb="13">
      <t>シシャゴニュウ</t>
    </rPh>
    <rPh sb="19" eb="20">
      <t>カナラ</t>
    </rPh>
    <rPh sb="23" eb="25">
      <t>フゴウ</t>
    </rPh>
    <phoneticPr fontId="5"/>
  </si>
  <si>
    <t>西原町</t>
    <rPh sb="0" eb="3">
      <t>ニシハラチョウ</t>
    </rPh>
    <phoneticPr fontId="5"/>
  </si>
  <si>
    <t>中城村</t>
    <rPh sb="0" eb="2">
      <t>ナカグスク</t>
    </rPh>
    <rPh sb="2" eb="3">
      <t>ソン</t>
    </rPh>
    <phoneticPr fontId="5"/>
  </si>
  <si>
    <t>宮古島市</t>
  </si>
  <si>
    <t>北中城村</t>
    <rPh sb="0" eb="3">
      <t>キタナカグスク</t>
    </rPh>
    <rPh sb="3" eb="4">
      <t>ソン</t>
    </rPh>
    <phoneticPr fontId="5"/>
  </si>
  <si>
    <t>うるま市</t>
  </si>
  <si>
    <t>北谷町</t>
    <rPh sb="0" eb="3">
      <t>チャタンチョウ</t>
    </rPh>
    <phoneticPr fontId="5"/>
  </si>
  <si>
    <t>豊見城市</t>
  </si>
  <si>
    <t>嘉手納町</t>
    <rPh sb="0" eb="3">
      <t>カデナ</t>
    </rPh>
    <rPh sb="3" eb="4">
      <t>チョウ</t>
    </rPh>
    <phoneticPr fontId="5"/>
  </si>
  <si>
    <t>沖縄市</t>
  </si>
  <si>
    <t>読谷村</t>
    <rPh sb="0" eb="3">
      <t>ヨミタンソン</t>
    </rPh>
    <phoneticPr fontId="5"/>
  </si>
  <si>
    <t>糸満市</t>
  </si>
  <si>
    <t xml:space="preserve">中頭郡(再掲) </t>
    <rPh sb="0" eb="2">
      <t>ナカガミ</t>
    </rPh>
    <rPh sb="2" eb="3">
      <t>グン</t>
    </rPh>
    <rPh sb="4" eb="6">
      <t>サイケイ</t>
    </rPh>
    <phoneticPr fontId="5"/>
  </si>
  <si>
    <t>名護市</t>
  </si>
  <si>
    <t>八重山郡</t>
    <rPh sb="0" eb="4">
      <t>ヤエヤマグン</t>
    </rPh>
    <phoneticPr fontId="5"/>
  </si>
  <si>
    <t>浦添市</t>
  </si>
  <si>
    <t>宮古郡</t>
    <rPh sb="0" eb="3">
      <t>ミヤコグン</t>
    </rPh>
    <phoneticPr fontId="5"/>
  </si>
  <si>
    <t>石垣市</t>
  </si>
  <si>
    <t>島尻郡</t>
    <rPh sb="0" eb="3">
      <t>シマジリグン</t>
    </rPh>
    <phoneticPr fontId="5"/>
  </si>
  <si>
    <t>那覇市</t>
  </si>
  <si>
    <t>宜野湾市</t>
  </si>
  <si>
    <t>国頭郡</t>
    <rPh sb="0" eb="3">
      <t>クニガミグン</t>
    </rPh>
    <phoneticPr fontId="5"/>
  </si>
  <si>
    <t>市　部</t>
    <rPh sb="0" eb="1">
      <t>シ</t>
    </rPh>
    <rPh sb="2" eb="3">
      <t>ブ</t>
    </rPh>
    <phoneticPr fontId="5"/>
  </si>
  <si>
    <t>郡　部</t>
    <rPh sb="0" eb="1">
      <t>グン</t>
    </rPh>
    <rPh sb="2" eb="3">
      <t>ブ</t>
    </rPh>
    <phoneticPr fontId="5"/>
  </si>
  <si>
    <t>市町村別</t>
    <rPh sb="0" eb="3">
      <t>シチョウソン</t>
    </rPh>
    <rPh sb="3" eb="4">
      <t>ベツ</t>
    </rPh>
    <phoneticPr fontId="5"/>
  </si>
  <si>
    <t>人口密度</t>
    <rPh sb="0" eb="2">
      <t>ジンコウ</t>
    </rPh>
    <rPh sb="2" eb="4">
      <t>ミツド</t>
    </rPh>
    <phoneticPr fontId="5"/>
  </si>
  <si>
    <t>面積</t>
    <rPh sb="0" eb="2">
      <t>メンセキ</t>
    </rPh>
    <phoneticPr fontId="5"/>
  </si>
  <si>
    <t>沖縄県人口に対する割合</t>
    <rPh sb="0" eb="3">
      <t>オキナワケン</t>
    </rPh>
    <phoneticPr fontId="5"/>
  </si>
  <si>
    <t>郡　部人口に対する割合</t>
    <rPh sb="0" eb="1">
      <t>グン</t>
    </rPh>
    <rPh sb="2" eb="3">
      <t>ブ</t>
    </rPh>
    <phoneticPr fontId="5"/>
  </si>
  <si>
    <t>人　口</t>
    <rPh sb="0" eb="1">
      <t>ジン</t>
    </rPh>
    <rPh sb="2" eb="3">
      <t>コウ</t>
    </rPh>
    <phoneticPr fontId="5"/>
  </si>
  <si>
    <t>地区</t>
    <rPh sb="0" eb="2">
      <t>チク</t>
    </rPh>
    <phoneticPr fontId="5"/>
  </si>
  <si>
    <t>沖縄県人口に対する割合</t>
    <rPh sb="0" eb="2">
      <t>オキナワ</t>
    </rPh>
    <rPh sb="2" eb="3">
      <t>ケン</t>
    </rPh>
    <phoneticPr fontId="5"/>
  </si>
  <si>
    <t>市　部
人口に対する割合</t>
    <rPh sb="0" eb="1">
      <t>シ</t>
    </rPh>
    <rPh sb="2" eb="3">
      <t>ブ</t>
    </rPh>
    <phoneticPr fontId="5"/>
  </si>
  <si>
    <t>　令和2年10月1日現在（単位：人・％・㎢・人/㎢ 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rPh sb="22" eb="23">
      <t>ヒト</t>
    </rPh>
    <phoneticPr fontId="5"/>
  </si>
  <si>
    <t>１４. 沖縄県市別・郡別　人口、面積及び人口密度</t>
    <rPh sb="4" eb="6">
      <t>オキナワ</t>
    </rPh>
    <rPh sb="6" eb="7">
      <t>ケン</t>
    </rPh>
    <rPh sb="7" eb="8">
      <t>シ</t>
    </rPh>
    <rPh sb="8" eb="9">
      <t>ベツ</t>
    </rPh>
    <rPh sb="10" eb="11">
      <t>グン</t>
    </rPh>
    <rPh sb="11" eb="12">
      <t>ベツ</t>
    </rPh>
    <rPh sb="13" eb="15">
      <t>ジンコウ</t>
    </rPh>
    <rPh sb="16" eb="18">
      <t>メンセキ</t>
    </rPh>
    <rPh sb="18" eb="19">
      <t>オヨ</t>
    </rPh>
    <rPh sb="20" eb="22">
      <t>ジンコウ</t>
    </rPh>
    <rPh sb="22" eb="24">
      <t>ミツド</t>
    </rPh>
    <phoneticPr fontId="5"/>
  </si>
  <si>
    <t>　　機構・公社の借家、民営の借家、給与住宅）と、間借りの計6区分</t>
    <rPh sb="28" eb="29">
      <t>ケイ</t>
    </rPh>
    <phoneticPr fontId="5"/>
  </si>
  <si>
    <t>　　住宅の所有の関係は主世帯の5区分（持ち家、公営の借家、都市再生</t>
    <rPh sb="2" eb="4">
      <t>ジュウタク</t>
    </rPh>
    <rPh sb="5" eb="7">
      <t>ショユウ</t>
    </rPh>
    <rPh sb="8" eb="10">
      <t>カンケイ</t>
    </rPh>
    <rPh sb="11" eb="12">
      <t>シュ</t>
    </rPh>
    <rPh sb="12" eb="14">
      <t>セタイ</t>
    </rPh>
    <rPh sb="16" eb="18">
      <t>クブン</t>
    </rPh>
    <rPh sb="19" eb="20">
      <t>モ</t>
    </rPh>
    <rPh sb="21" eb="22">
      <t>イエ</t>
    </rPh>
    <rPh sb="23" eb="25">
      <t>コウエイ</t>
    </rPh>
    <rPh sb="26" eb="28">
      <t>シャッカ</t>
    </rPh>
    <rPh sb="29" eb="31">
      <t>トシ</t>
    </rPh>
    <rPh sb="31" eb="33">
      <t>サイセイ</t>
    </rPh>
    <phoneticPr fontId="5"/>
  </si>
  <si>
    <t>注：住居の種類は住宅、住宅以外、不詳の3区分</t>
    <rPh sb="0" eb="1">
      <t>チュウ</t>
    </rPh>
    <rPh sb="2" eb="4">
      <t>ジュウキョ</t>
    </rPh>
    <rPh sb="5" eb="7">
      <t>シュルイ</t>
    </rPh>
    <rPh sb="8" eb="10">
      <t>ジュウタク</t>
    </rPh>
    <rPh sb="11" eb="13">
      <t>ジュウタク</t>
    </rPh>
    <rPh sb="13" eb="15">
      <t>イガイ</t>
    </rPh>
    <rPh sb="16" eb="18">
      <t>フショウ</t>
    </rPh>
    <rPh sb="20" eb="22">
      <t>クブン</t>
    </rPh>
    <phoneticPr fontId="5"/>
  </si>
  <si>
    <t>不　　詳</t>
    <phoneticPr fontId="5"/>
  </si>
  <si>
    <t>住　宅　以　外</t>
    <phoneticPr fontId="5"/>
  </si>
  <si>
    <t>間　借　り</t>
    <phoneticPr fontId="5"/>
  </si>
  <si>
    <t>給与住宅</t>
    <rPh sb="0" eb="2">
      <t>キュウヨ</t>
    </rPh>
    <rPh sb="2" eb="4">
      <t>ジュウタク</t>
    </rPh>
    <phoneticPr fontId="5"/>
  </si>
  <si>
    <t>民営の借家</t>
    <rPh sb="0" eb="2">
      <t>ミンエイ</t>
    </rPh>
    <rPh sb="3" eb="5">
      <t>シャクヤ</t>
    </rPh>
    <phoneticPr fontId="5"/>
  </si>
  <si>
    <t>公営、都市再生機構･
公社の借家</t>
    <rPh sb="0" eb="2">
      <t>コウエイ</t>
    </rPh>
    <rPh sb="3" eb="5">
      <t>トシ</t>
    </rPh>
    <rPh sb="5" eb="7">
      <t>サイセイ</t>
    </rPh>
    <rPh sb="7" eb="9">
      <t>キコウ</t>
    </rPh>
    <rPh sb="11" eb="13">
      <t>コウシャ</t>
    </rPh>
    <rPh sb="14" eb="16">
      <t>シャクヤ</t>
    </rPh>
    <phoneticPr fontId="5"/>
  </si>
  <si>
    <t>持ち家</t>
    <rPh sb="0" eb="1">
      <t>モ</t>
    </rPh>
    <rPh sb="2" eb="3">
      <t>イエ</t>
    </rPh>
    <phoneticPr fontId="5"/>
  </si>
  <si>
    <t>主　世　帯</t>
    <rPh sb="0" eb="1">
      <t>シュ</t>
    </rPh>
    <rPh sb="2" eb="3">
      <t>セ</t>
    </rPh>
    <rPh sb="4" eb="5">
      <t>オビ</t>
    </rPh>
    <phoneticPr fontId="5"/>
  </si>
  <si>
    <t>住　　宅</t>
    <rPh sb="0" eb="1">
      <t>ジュウ</t>
    </rPh>
    <rPh sb="3" eb="4">
      <t>タク</t>
    </rPh>
    <phoneticPr fontId="5"/>
  </si>
  <si>
    <t>一　般　世　帯</t>
    <rPh sb="0" eb="1">
      <t>イチ</t>
    </rPh>
    <rPh sb="2" eb="3">
      <t>ハン</t>
    </rPh>
    <rPh sb="4" eb="5">
      <t>セ</t>
    </rPh>
    <rPh sb="6" eb="7">
      <t>オビ</t>
    </rPh>
    <phoneticPr fontId="5"/>
  </si>
  <si>
    <t>一般世帯人員</t>
    <rPh sb="0" eb="2">
      <t>イッパン</t>
    </rPh>
    <rPh sb="2" eb="4">
      <t>セタイ</t>
    </rPh>
    <rPh sb="4" eb="6">
      <t>ジンイン</t>
    </rPh>
    <phoneticPr fontId="5"/>
  </si>
  <si>
    <t>一般世帯数</t>
    <rPh sb="0" eb="2">
      <t>イッパン</t>
    </rPh>
    <rPh sb="2" eb="5">
      <t>セタイスウ</t>
    </rPh>
    <phoneticPr fontId="5"/>
  </si>
  <si>
    <t>一般世帯の
１世帯
当たり人員</t>
    <rPh sb="0" eb="4">
      <t>イッパンセタイ</t>
    </rPh>
    <rPh sb="7" eb="9">
      <t>セタイ</t>
    </rPh>
    <phoneticPr fontId="5"/>
  </si>
  <si>
    <r>
      <t xml:space="preserve">住居の種類(3区分)
</t>
    </r>
    <r>
      <rPr>
        <sz val="9.5"/>
        <rFont val="ＭＳ 明朝"/>
        <family val="1"/>
        <charset val="128"/>
      </rPr>
      <t>住宅の所有の関係（6 区分）</t>
    </r>
    <rPh sb="0" eb="2">
      <t>ジュウキョ</t>
    </rPh>
    <rPh sb="3" eb="5">
      <t>シュルイ</t>
    </rPh>
    <rPh sb="7" eb="9">
      <t>クブン</t>
    </rPh>
    <phoneticPr fontId="5"/>
  </si>
  <si>
    <t>令和2年10月1日現在（単位：世帯・人）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セタイ</t>
    </rPh>
    <rPh sb="18" eb="19">
      <t>ヒト</t>
    </rPh>
    <phoneticPr fontId="5"/>
  </si>
  <si>
    <t>　一般世帯人員及び一般世帯の1世帯当たり人員</t>
    <rPh sb="7" eb="8">
      <t>オヨ</t>
    </rPh>
    <rPh sb="9" eb="13">
      <t>イッパンセタイ</t>
    </rPh>
    <rPh sb="15" eb="17">
      <t>セタイ</t>
    </rPh>
    <rPh sb="17" eb="18">
      <t>ア</t>
    </rPh>
    <rPh sb="20" eb="22">
      <t>ジンイン</t>
    </rPh>
    <phoneticPr fontId="5"/>
  </si>
  <si>
    <t>１５．住居の種類(3区分)・住宅の所有の関係(6区分)別一般世帯数、</t>
    <rPh sb="10" eb="12">
      <t>クブン</t>
    </rPh>
    <phoneticPr fontId="5"/>
  </si>
  <si>
    <t>　注：住宅の建て方は一戸建、長屋建、共同住宅、その他の4区分</t>
    <rPh sb="1" eb="2">
      <t>チュウ</t>
    </rPh>
    <rPh sb="3" eb="5">
      <t>ジュウタク</t>
    </rPh>
    <rPh sb="6" eb="7">
      <t>タ</t>
    </rPh>
    <rPh sb="8" eb="9">
      <t>カタ</t>
    </rPh>
    <rPh sb="10" eb="12">
      <t>イッコ</t>
    </rPh>
    <rPh sb="12" eb="13">
      <t>ダテ</t>
    </rPh>
    <rPh sb="14" eb="16">
      <t>ナガヤ</t>
    </rPh>
    <rPh sb="16" eb="17">
      <t>ダテ</t>
    </rPh>
    <rPh sb="18" eb="20">
      <t>キョウドウ</t>
    </rPh>
    <rPh sb="20" eb="22">
      <t>ジュウタク</t>
    </rPh>
    <rPh sb="25" eb="26">
      <t>タ</t>
    </rPh>
    <rPh sb="28" eb="30">
      <t>クブン</t>
    </rPh>
    <phoneticPr fontId="16"/>
  </si>
  <si>
    <t>その他</t>
    <rPh sb="2" eb="3">
      <t>タ</t>
    </rPh>
    <phoneticPr fontId="5"/>
  </si>
  <si>
    <t>11階建以上</t>
    <rPh sb="2" eb="3">
      <t>カイ</t>
    </rPh>
    <rPh sb="3" eb="4">
      <t>タ</t>
    </rPh>
    <rPh sb="4" eb="6">
      <t>イジョウ</t>
    </rPh>
    <phoneticPr fontId="5"/>
  </si>
  <si>
    <t>6階～10階建</t>
    <rPh sb="1" eb="2">
      <t>カイ</t>
    </rPh>
    <rPh sb="5" eb="6">
      <t>カイ</t>
    </rPh>
    <rPh sb="6" eb="7">
      <t>タ</t>
    </rPh>
    <phoneticPr fontId="5"/>
  </si>
  <si>
    <t>3～5階建</t>
    <rPh sb="3" eb="4">
      <t>カイ</t>
    </rPh>
    <rPh sb="4" eb="5">
      <t>タ</t>
    </rPh>
    <phoneticPr fontId="5"/>
  </si>
  <si>
    <t>1･2階建</t>
    <rPh sb="3" eb="4">
      <t>カイ</t>
    </rPh>
    <rPh sb="4" eb="5">
      <t>タ</t>
    </rPh>
    <phoneticPr fontId="5"/>
  </si>
  <si>
    <t>建物全体
の階数</t>
    <rPh sb="0" eb="2">
      <t>タテモノ</t>
    </rPh>
    <rPh sb="2" eb="4">
      <t>ゼンタイ</t>
    </rPh>
    <rPh sb="6" eb="8">
      <t>カイスウ</t>
    </rPh>
    <phoneticPr fontId="5"/>
  </si>
  <si>
    <t>総数</t>
    <rPh sb="0" eb="2">
      <t>ソウスウ</t>
    </rPh>
    <phoneticPr fontId="5"/>
  </si>
  <si>
    <t>共同住宅</t>
    <rPh sb="0" eb="2">
      <t>キョウドウ</t>
    </rPh>
    <rPh sb="2" eb="4">
      <t>ジュウタク</t>
    </rPh>
    <phoneticPr fontId="5"/>
  </si>
  <si>
    <t>長屋建</t>
    <rPh sb="0" eb="2">
      <t>ナガヤ</t>
    </rPh>
    <rPh sb="2" eb="3">
      <t>ダ</t>
    </rPh>
    <phoneticPr fontId="5"/>
  </si>
  <si>
    <t>一戸建</t>
    <rPh sb="0" eb="3">
      <t>イッコダ</t>
    </rPh>
    <phoneticPr fontId="5"/>
  </si>
  <si>
    <t>当たり人員</t>
    <phoneticPr fontId="16"/>
  </si>
  <si>
    <t>1世帯</t>
    <phoneticPr fontId="16"/>
  </si>
  <si>
    <t>一般世帯の</t>
    <rPh sb="0" eb="4">
      <t>イッパンセタイ</t>
    </rPh>
    <phoneticPr fontId="16"/>
  </si>
  <si>
    <t>一般世帯人員</t>
    <phoneticPr fontId="16"/>
  </si>
  <si>
    <t>一般世帯数</t>
    <phoneticPr fontId="16"/>
  </si>
  <si>
    <t>住宅の建て方（4区分）</t>
    <rPh sb="0" eb="2">
      <t>ジュウタク</t>
    </rPh>
    <rPh sb="3" eb="4">
      <t>タ</t>
    </rPh>
    <rPh sb="5" eb="6">
      <t>カタ</t>
    </rPh>
    <rPh sb="8" eb="10">
      <t>クブン</t>
    </rPh>
    <phoneticPr fontId="5"/>
  </si>
  <si>
    <t>令和2年10月1日現在（単位：世帯・人）</t>
    <phoneticPr fontId="16"/>
  </si>
  <si>
    <t>　　　一般世帯人員及び一般世帯の1世帯当たり人員</t>
    <rPh sb="9" eb="10">
      <t>オヨ</t>
    </rPh>
    <rPh sb="11" eb="15">
      <t>イッパンセタイ</t>
    </rPh>
    <rPh sb="17" eb="19">
      <t>セタイ</t>
    </rPh>
    <rPh sb="19" eb="20">
      <t>ア</t>
    </rPh>
    <rPh sb="22" eb="24">
      <t>ジンイン</t>
    </rPh>
    <phoneticPr fontId="5"/>
  </si>
  <si>
    <t>１６．住宅の建て方（4区分）別住宅に住む一般世帯数、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2">
      <t>イッパン</t>
    </rPh>
    <rPh sb="22" eb="23">
      <t>ヨ</t>
    </rPh>
    <phoneticPr fontId="5"/>
  </si>
  <si>
    <t>注：「夫婦、親と他の親族（子供を含まない）からなる世帯」に夫の親か妻の親か特定できない場合を含む</t>
    <rPh sb="0" eb="1">
      <t>チュウ</t>
    </rPh>
    <rPh sb="3" eb="5">
      <t>フウフ</t>
    </rPh>
    <rPh sb="6" eb="7">
      <t>オヤ</t>
    </rPh>
    <rPh sb="8" eb="9">
      <t>ホカ</t>
    </rPh>
    <rPh sb="10" eb="12">
      <t>シンゾク</t>
    </rPh>
    <rPh sb="13" eb="15">
      <t>コドモ</t>
    </rPh>
    <rPh sb="16" eb="17">
      <t>フク</t>
    </rPh>
    <rPh sb="25" eb="27">
      <t>セタイ</t>
    </rPh>
    <rPh sb="43" eb="45">
      <t>バアイ</t>
    </rPh>
    <rPh sb="46" eb="47">
      <t>フク</t>
    </rPh>
    <phoneticPr fontId="5"/>
  </si>
  <si>
    <t>世帯人員</t>
    <rPh sb="0" eb="2">
      <t>セタイ</t>
    </rPh>
    <rPh sb="2" eb="4">
      <t>ジンイン</t>
    </rPh>
    <phoneticPr fontId="5"/>
  </si>
  <si>
    <t>世帯数</t>
    <rPh sb="0" eb="3">
      <t>セタイスウ</t>
    </rPh>
    <phoneticPr fontId="5"/>
  </si>
  <si>
    <t>３世代世帯</t>
    <rPh sb="1" eb="3">
      <t>セダイ</t>
    </rPh>
    <rPh sb="3" eb="5">
      <t>セタイ</t>
    </rPh>
    <phoneticPr fontId="5"/>
  </si>
  <si>
    <t>18歳未満
世帯人員</t>
    <rPh sb="2" eb="3">
      <t>サイ</t>
    </rPh>
    <rPh sb="3" eb="5">
      <t>ミマン</t>
    </rPh>
    <rPh sb="6" eb="8">
      <t>セタイ</t>
    </rPh>
    <rPh sb="8" eb="10">
      <t>ジンイン</t>
    </rPh>
    <phoneticPr fontId="5"/>
  </si>
  <si>
    <t>18歳未満世帯員
のいる一般世帯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5"/>
  </si>
  <si>
    <t>6歳未満
世帯人員</t>
    <rPh sb="1" eb="4">
      <t>サイミマン</t>
    </rPh>
    <rPh sb="5" eb="7">
      <t>セタイ</t>
    </rPh>
    <rPh sb="7" eb="9">
      <t>ジンイン</t>
    </rPh>
    <phoneticPr fontId="5"/>
  </si>
  <si>
    <t>6歳未満世帯員
のいる一般世帯</t>
    <rPh sb="1" eb="4">
      <t>サイミマン</t>
    </rPh>
    <rPh sb="4" eb="6">
      <t>セタイ</t>
    </rPh>
    <rPh sb="6" eb="7">
      <t>イン</t>
    </rPh>
    <rPh sb="11" eb="13">
      <t>イッパン</t>
    </rPh>
    <rPh sb="13" eb="15">
      <t>セタイ</t>
    </rPh>
    <phoneticPr fontId="5"/>
  </si>
  <si>
    <t>（再掲）</t>
    <rPh sb="1" eb="2">
      <t>サイ</t>
    </rPh>
    <rPh sb="2" eb="3">
      <t>ケイ</t>
    </rPh>
    <phoneticPr fontId="5"/>
  </si>
  <si>
    <t>世帯</t>
    <rPh sb="0" eb="2">
      <t>セタイ</t>
    </rPh>
    <phoneticPr fontId="5"/>
  </si>
  <si>
    <t>不詳</t>
    <phoneticPr fontId="5"/>
  </si>
  <si>
    <t>を含む</t>
    <rPh sb="1" eb="2">
      <t>フク</t>
    </rPh>
    <phoneticPr fontId="5"/>
  </si>
  <si>
    <t>他に分類されない世帯</t>
    <rPh sb="0" eb="1">
      <t>タ</t>
    </rPh>
    <rPh sb="2" eb="4">
      <t>ブンルイ</t>
    </rPh>
    <rPh sb="8" eb="10">
      <t>セタイ</t>
    </rPh>
    <phoneticPr fontId="5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</si>
  <si>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5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</si>
  <si>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5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</si>
  <si>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</si>
  <si>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夫婦､子供と他の親族（親を含まない）から成る世帯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5"/>
  </si>
  <si>
    <t>夫婦と他の親族（親､子供を含まない）から成る世帯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</si>
  <si>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5"/>
  </si>
  <si>
    <t>夫婦、子供と両親からなる世帯</t>
    <rPh sb="0" eb="2">
      <t>フウフ</t>
    </rPh>
    <rPh sb="3" eb="5">
      <t>コドモ</t>
    </rPh>
    <rPh sb="6" eb="8">
      <t>リョウシン</t>
    </rPh>
    <rPh sb="12" eb="14">
      <t>セタイ</t>
    </rPh>
    <phoneticPr fontId="5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</si>
  <si>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5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</si>
  <si>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5"/>
  </si>
  <si>
    <t>総  数</t>
    <rPh sb="0" eb="1">
      <t>フサ</t>
    </rPh>
    <rPh sb="3" eb="4">
      <t>カズ</t>
    </rPh>
    <phoneticPr fontId="5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</si>
  <si>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</si>
  <si>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</si>
  <si>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5"/>
  </si>
  <si>
    <t>夫婦のみの世帯</t>
    <rPh sb="0" eb="1">
      <t>オット</t>
    </rPh>
    <rPh sb="1" eb="2">
      <t>フ</t>
    </rPh>
    <rPh sb="5" eb="7">
      <t>セタイ</t>
    </rPh>
    <phoneticPr fontId="5"/>
  </si>
  <si>
    <t>単独</t>
    <rPh sb="0" eb="2">
      <t>タンドク</t>
    </rPh>
    <phoneticPr fontId="5"/>
  </si>
  <si>
    <t>非親族</t>
    <rPh sb="0" eb="1">
      <t>ヒ</t>
    </rPh>
    <rPh sb="1" eb="3">
      <t>シンゾク</t>
    </rPh>
    <phoneticPr fontId="5"/>
  </si>
  <si>
    <t>他の親族世帯</t>
    <phoneticPr fontId="5"/>
  </si>
  <si>
    <t>　その　</t>
    <phoneticPr fontId="5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</si>
  <si>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5"/>
  </si>
  <si>
    <t>世帯</t>
    <phoneticPr fontId="5"/>
  </si>
  <si>
    <t>親族</t>
    <rPh sb="0" eb="2">
      <t>シンゾク</t>
    </rPh>
    <phoneticPr fontId="5"/>
  </si>
  <si>
    <t>区　　　　分</t>
    <rPh sb="0" eb="1">
      <t>ク</t>
    </rPh>
    <rPh sb="5" eb="6">
      <t>ブン</t>
    </rPh>
    <phoneticPr fontId="5"/>
  </si>
  <si>
    <t>　　　　　 及び3世代世帯並びに母子世帯及び父子世帯－特掲)</t>
    <phoneticPr fontId="5"/>
  </si>
  <si>
    <t>人員(6歳未満・18歳未満親族のいる一般世帯</t>
    <phoneticPr fontId="5"/>
  </si>
  <si>
    <t>１７．世帯の家族類型（16区分）別一般世帯数及び一般世帯</t>
    <rPh sb="3" eb="5">
      <t>セタイ</t>
    </rPh>
    <rPh sb="6" eb="8">
      <t>カゾク</t>
    </rPh>
    <rPh sb="8" eb="9">
      <t>ルイ</t>
    </rPh>
    <rPh sb="9" eb="10">
      <t>カタ</t>
    </rPh>
    <rPh sb="13" eb="15">
      <t>クブン</t>
    </rPh>
    <rPh sb="16" eb="17">
      <t>ベツ</t>
    </rPh>
    <rPh sb="17" eb="19">
      <t>イッパン</t>
    </rPh>
    <rPh sb="19" eb="21">
      <t>セタイ</t>
    </rPh>
    <rPh sb="21" eb="22">
      <t>スウ</t>
    </rPh>
    <rPh sb="22" eb="23">
      <t>オヨ</t>
    </rPh>
    <rPh sb="24" eb="26">
      <t>イッパン</t>
    </rPh>
    <rPh sb="26" eb="28">
      <t>セタイ</t>
    </rPh>
    <phoneticPr fontId="5"/>
  </si>
  <si>
    <t>平成12年</t>
    <phoneticPr fontId="5"/>
  </si>
  <si>
    <t>(DIDs)</t>
    <phoneticPr fontId="5"/>
  </si>
  <si>
    <t>人口密度１k㎡当たり</t>
    <rPh sb="0" eb="2">
      <t>ジンコウ</t>
    </rPh>
    <rPh sb="2" eb="4">
      <t>ミツド</t>
    </rPh>
    <rPh sb="7" eb="8">
      <t>アタ</t>
    </rPh>
    <phoneticPr fontId="5"/>
  </si>
  <si>
    <t>面　積</t>
    <rPh sb="0" eb="1">
      <t>メン</t>
    </rPh>
    <rPh sb="2" eb="3">
      <t>セキ</t>
    </rPh>
    <phoneticPr fontId="5"/>
  </si>
  <si>
    <t>増減数</t>
    <rPh sb="0" eb="1">
      <t>ゾウ</t>
    </rPh>
    <rPh sb="1" eb="2">
      <t>ゲン</t>
    </rPh>
    <rPh sb="2" eb="3">
      <t>カズ</t>
    </rPh>
    <phoneticPr fontId="5"/>
  </si>
  <si>
    <t>人　口</t>
    <rPh sb="0" eb="1">
      <t>ヒト</t>
    </rPh>
    <rPh sb="2" eb="3">
      <t>クチ</t>
    </rPh>
    <phoneticPr fontId="5"/>
  </si>
  <si>
    <t>年　　　次</t>
    <rPh sb="0" eb="1">
      <t>トシ</t>
    </rPh>
    <rPh sb="4" eb="5">
      <t>ツギ</t>
    </rPh>
    <phoneticPr fontId="5"/>
  </si>
  <si>
    <r>
      <t>各年10月1日現在（単位：人・％・ｋｍ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・人/ｋｍ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</si>
  <si>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１８．人口集中地区、人口増減数、面積及び人口密度の推移</t>
    <rPh sb="3" eb="5">
      <t>ジンコウ</t>
    </rPh>
    <rPh sb="5" eb="7">
      <t>シュウチュウ</t>
    </rPh>
    <rPh sb="7" eb="9">
      <t>チク</t>
    </rPh>
    <rPh sb="10" eb="12">
      <t>ジンコウ</t>
    </rPh>
    <rPh sb="12" eb="14">
      <t>ゾウゲン</t>
    </rPh>
    <rPh sb="14" eb="15">
      <t>スウ</t>
    </rPh>
    <rPh sb="16" eb="18">
      <t>メンセキ</t>
    </rPh>
    <rPh sb="18" eb="19">
      <t>オヨ</t>
    </rPh>
    <rPh sb="20" eb="22">
      <t>ジンコウ</t>
    </rPh>
    <rPh sb="22" eb="24">
      <t>ミツド</t>
    </rPh>
    <rPh sb="25" eb="27">
      <t>スイイ</t>
    </rPh>
    <phoneticPr fontId="5"/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</si>
  <si>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5"/>
  </si>
  <si>
    <t>うち65歳以上世帯員
がいる世帯人員</t>
    <rPh sb="4" eb="5">
      <t>サイ</t>
    </rPh>
    <rPh sb="5" eb="7">
      <t>イジョウ</t>
    </rPh>
    <rPh sb="7" eb="10">
      <t>セタイイン</t>
    </rPh>
    <rPh sb="14" eb="16">
      <t>セタイ</t>
    </rPh>
    <rPh sb="16" eb="18">
      <t>ジンイン</t>
    </rPh>
    <phoneticPr fontId="5"/>
  </si>
  <si>
    <t>一 般 世 帯 人 員</t>
    <rPh sb="0" eb="1">
      <t>イチ</t>
    </rPh>
    <rPh sb="2" eb="3">
      <t>ハン</t>
    </rPh>
    <rPh sb="4" eb="5">
      <t>セ</t>
    </rPh>
    <rPh sb="6" eb="7">
      <t>オビ</t>
    </rPh>
    <rPh sb="8" eb="9">
      <t>ニン</t>
    </rPh>
    <rPh sb="10" eb="11">
      <t>イン</t>
    </rPh>
    <phoneticPr fontId="5"/>
  </si>
  <si>
    <t>うち65歳以上世帯員
がいる世帯</t>
    <rPh sb="4" eb="5">
      <t>サイ</t>
    </rPh>
    <rPh sb="5" eb="7">
      <t>イジョウ</t>
    </rPh>
    <rPh sb="7" eb="10">
      <t>セタイイン</t>
    </rPh>
    <rPh sb="14" eb="16">
      <t>セタイ</t>
    </rPh>
    <phoneticPr fontId="5"/>
  </si>
  <si>
    <t>一 般 世 帯</t>
    <rPh sb="0" eb="1">
      <t>イチ</t>
    </rPh>
    <rPh sb="2" eb="3">
      <t>ハン</t>
    </rPh>
    <rPh sb="4" eb="5">
      <t>セ</t>
    </rPh>
    <rPh sb="6" eb="7">
      <t>オビ</t>
    </rPh>
    <phoneticPr fontId="5"/>
  </si>
  <si>
    <t>核家族以外
の世帯</t>
    <rPh sb="0" eb="3">
      <t>カクカゾク</t>
    </rPh>
    <rPh sb="3" eb="5">
      <t>イガイ</t>
    </rPh>
    <rPh sb="7" eb="9">
      <t>セタイ</t>
    </rPh>
    <phoneticPr fontId="5"/>
  </si>
  <si>
    <t>核家族世帯</t>
    <rPh sb="0" eb="3">
      <t>カクカゾク</t>
    </rPh>
    <rPh sb="3" eb="5">
      <t>セタイ</t>
    </rPh>
    <phoneticPr fontId="5"/>
  </si>
  <si>
    <t>単独世帯</t>
    <rPh sb="0" eb="2">
      <t>タンドク</t>
    </rPh>
    <rPh sb="2" eb="4">
      <t>セタイ</t>
    </rPh>
    <phoneticPr fontId="5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</si>
  <si>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5"/>
  </si>
  <si>
    <t>親族のみの世帯</t>
    <rPh sb="0" eb="2">
      <t>シンゾク</t>
    </rPh>
    <rPh sb="5" eb="7">
      <t>セタイ</t>
    </rPh>
    <phoneticPr fontId="5"/>
  </si>
  <si>
    <t>区分</t>
    <rPh sb="0" eb="2">
      <t>クブン</t>
    </rPh>
    <phoneticPr fontId="5"/>
  </si>
  <si>
    <t xml:space="preserve">     　 帯人員及び65歳以上世帯人員</t>
    <phoneticPr fontId="5"/>
  </si>
  <si>
    <t>１９．世帯の家族類型、65歳以上世帯員の有無別一般世帯数、一般世</t>
    <rPh sb="3" eb="5">
      <t>セタイ</t>
    </rPh>
    <rPh sb="6" eb="8">
      <t>カゾク</t>
    </rPh>
    <rPh sb="8" eb="10">
      <t>ルイケイ</t>
    </rPh>
    <rPh sb="13" eb="14">
      <t>サイ</t>
    </rPh>
    <rPh sb="14" eb="16">
      <t>イジョウ</t>
    </rPh>
    <rPh sb="16" eb="19">
      <t>セタイイン</t>
    </rPh>
    <rPh sb="20" eb="22">
      <t>ウム</t>
    </rPh>
    <rPh sb="22" eb="23">
      <t>ベツ</t>
    </rPh>
    <rPh sb="23" eb="25">
      <t>イッパン</t>
    </rPh>
    <rPh sb="25" eb="27">
      <t>セタイ</t>
    </rPh>
    <rPh sb="27" eb="28">
      <t>スウ</t>
    </rPh>
    <phoneticPr fontId="5"/>
  </si>
  <si>
    <t>注：総数には従業上の地位｢不詳｣を含む</t>
    <rPh sb="2" eb="4">
      <t>ソウスウ</t>
    </rPh>
    <phoneticPr fontId="5"/>
  </si>
  <si>
    <t>第３次産業</t>
    <rPh sb="0" eb="1">
      <t>ダイ</t>
    </rPh>
    <rPh sb="2" eb="3">
      <t>ツギ</t>
    </rPh>
    <rPh sb="3" eb="5">
      <t>サンギョウ</t>
    </rPh>
    <phoneticPr fontId="5"/>
  </si>
  <si>
    <t>第２次産業</t>
    <rPh sb="0" eb="1">
      <t>ダイ</t>
    </rPh>
    <rPh sb="2" eb="3">
      <t>ジ</t>
    </rPh>
    <rPh sb="3" eb="5">
      <t>サンギョウ</t>
    </rPh>
    <phoneticPr fontId="5"/>
  </si>
  <si>
    <t>第１次産業</t>
    <rPh sb="0" eb="1">
      <t>ダイ</t>
    </rPh>
    <rPh sb="2" eb="3">
      <t>ジ</t>
    </rPh>
    <rPh sb="3" eb="5">
      <t>サンギョウ</t>
    </rPh>
    <phoneticPr fontId="5"/>
  </si>
  <si>
    <t>（再　掲）</t>
    <rPh sb="1" eb="2">
      <t>サイ</t>
    </rPh>
    <rPh sb="3" eb="4">
      <t>ケイ</t>
    </rPh>
    <phoneticPr fontId="5"/>
  </si>
  <si>
    <t>農業，林業</t>
  </si>
  <si>
    <t>パート・アルバイト・その他</t>
    <rPh sb="12" eb="13">
      <t>タ</t>
    </rPh>
    <phoneticPr fontId="5"/>
  </si>
  <si>
    <t>労働者派遣事業所の派遣社員</t>
    <rPh sb="0" eb="3">
      <t>ロウドウシャ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5"/>
  </si>
  <si>
    <t>正規の職員・従業員</t>
    <rPh sb="0" eb="2">
      <t>セイキ</t>
    </rPh>
    <rPh sb="3" eb="5">
      <t>ショクイン</t>
    </rPh>
    <rPh sb="6" eb="9">
      <t>ジュウギョウイン</t>
    </rPh>
    <phoneticPr fontId="5"/>
  </si>
  <si>
    <t>労働者派遣事業所の派遣社員</t>
    <rPh sb="0" eb="2">
      <t>ロウドウ</t>
    </rPh>
    <rPh sb="2" eb="3">
      <t>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5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</si>
  <si>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5"/>
  </si>
  <si>
    <t>家族
従業者</t>
    <rPh sb="0" eb="1">
      <t>イエ</t>
    </rPh>
    <rPh sb="1" eb="2">
      <t>ヤカラ</t>
    </rPh>
    <rPh sb="3" eb="6">
      <t>ジュウギョウシャ</t>
    </rPh>
    <phoneticPr fontId="5"/>
  </si>
  <si>
    <t>雇人の
ない
業主</t>
    <rPh sb="0" eb="1">
      <t>ヤトイ</t>
    </rPh>
    <rPh sb="1" eb="2">
      <t>ジン</t>
    </rPh>
    <rPh sb="7" eb="9">
      <t>ギョウシュ</t>
    </rPh>
    <phoneticPr fontId="5"/>
  </si>
  <si>
    <t>雇人の
ある
業主</t>
    <rPh sb="0" eb="1">
      <t>ヤトイ</t>
    </rPh>
    <rPh sb="1" eb="2">
      <t>ヒト</t>
    </rPh>
    <rPh sb="7" eb="9">
      <t>ギョウシュ</t>
    </rPh>
    <phoneticPr fontId="5"/>
  </si>
  <si>
    <t>役員</t>
    <rPh sb="0" eb="1">
      <t>ヤク</t>
    </rPh>
    <rPh sb="1" eb="2">
      <t>イン</t>
    </rPh>
    <phoneticPr fontId="5"/>
  </si>
  <si>
    <t>雇用者</t>
    <rPh sb="0" eb="3">
      <t>コヨウシャ</t>
    </rPh>
    <phoneticPr fontId="5"/>
  </si>
  <si>
    <t>総　　　　　　　　　　　　　　　数</t>
    <rPh sb="0" eb="1">
      <t>フサ</t>
    </rPh>
    <rPh sb="16" eb="17">
      <t>カズ</t>
    </rPh>
    <phoneticPr fontId="5"/>
  </si>
  <si>
    <t>産　業（大分類）</t>
    <rPh sb="0" eb="1">
      <t>サン</t>
    </rPh>
    <rPh sb="2" eb="3">
      <t>ギョウ</t>
    </rPh>
    <rPh sb="4" eb="7">
      <t>ダイブンルイ</t>
    </rPh>
    <phoneticPr fontId="5"/>
  </si>
  <si>
    <t>令和2年10月1日現在（単位：人）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5"/>
  </si>
  <si>
    <t>（８区分）、男女別15歳以上就業者数</t>
    <rPh sb="2" eb="4">
      <t>クブン</t>
    </rPh>
    <rPh sb="6" eb="8">
      <t>ダンジョ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5"/>
  </si>
  <si>
    <t>２０．産業（大分類）、従業上の地位　</t>
    <rPh sb="3" eb="5">
      <t>サンギョウ</t>
    </rPh>
    <rPh sb="6" eb="9">
      <t>ダイブンルイ</t>
    </rPh>
    <rPh sb="11" eb="13">
      <t>ジュウギョウ</t>
    </rPh>
    <rPh sb="13" eb="14">
      <t>ジョウ</t>
    </rPh>
    <rPh sb="15" eb="17">
      <t>チイ</t>
    </rPh>
    <phoneticPr fontId="5"/>
  </si>
  <si>
    <t xml:space="preserve">     資料：令和2年国勢調査</t>
    <rPh sb="5" eb="7">
      <t>シリョウ</t>
    </rPh>
    <rPh sb="8" eb="10">
      <t>レイワ</t>
    </rPh>
    <rPh sb="11" eb="12">
      <t>ネン</t>
    </rPh>
    <rPh sb="12" eb="14">
      <t>コクセイ</t>
    </rPh>
    <rPh sb="14" eb="16">
      <t>チョウサ</t>
    </rPh>
    <phoneticPr fontId="5"/>
  </si>
  <si>
    <t>80～84歳</t>
    <rPh sb="5" eb="6">
      <t>サイ</t>
    </rPh>
    <phoneticPr fontId="5"/>
  </si>
  <si>
    <t>75～79歳</t>
    <rPh sb="5" eb="6">
      <t>サイ</t>
    </rPh>
    <phoneticPr fontId="5"/>
  </si>
  <si>
    <t>70～74歳</t>
    <rPh sb="5" eb="6">
      <t>サイ</t>
    </rPh>
    <phoneticPr fontId="5"/>
  </si>
  <si>
    <t>65～69歳</t>
    <rPh sb="5" eb="6">
      <t>サイ</t>
    </rPh>
    <phoneticPr fontId="5"/>
  </si>
  <si>
    <t>60～64歳</t>
    <rPh sb="5" eb="6">
      <t>サイ</t>
    </rPh>
    <phoneticPr fontId="5"/>
  </si>
  <si>
    <t>60歳未満</t>
    <rPh sb="2" eb="3">
      <t>サイ</t>
    </rPh>
    <rPh sb="3" eb="5">
      <t>ミマン</t>
    </rPh>
    <phoneticPr fontId="5"/>
  </si>
  <si>
    <t>夫が</t>
    <rPh sb="0" eb="1">
      <t>オット</t>
    </rPh>
    <phoneticPr fontId="5"/>
  </si>
  <si>
    <t>総　　　　　　数</t>
    <rPh sb="0" eb="1">
      <t>フサ</t>
    </rPh>
    <rPh sb="7" eb="8">
      <t>カズ</t>
    </rPh>
    <phoneticPr fontId="5"/>
  </si>
  <si>
    <t>以上</t>
    <rPh sb="0" eb="1">
      <t>イ</t>
    </rPh>
    <rPh sb="1" eb="2">
      <t>ウエ</t>
    </rPh>
    <phoneticPr fontId="5"/>
  </si>
  <si>
    <t>85歳</t>
    <rPh sb="2" eb="3">
      <t>サイ</t>
    </rPh>
    <phoneticPr fontId="5"/>
  </si>
  <si>
    <t>妻　が　60　歳　以　上</t>
    <rPh sb="0" eb="1">
      <t>ツマ</t>
    </rPh>
    <rPh sb="7" eb="8">
      <t>サイ</t>
    </rPh>
    <rPh sb="9" eb="10">
      <t>イ</t>
    </rPh>
    <rPh sb="11" eb="12">
      <t>ウエ</t>
    </rPh>
    <phoneticPr fontId="5"/>
  </si>
  <si>
    <t>妻が60歳未満</t>
    <rPh sb="0" eb="1">
      <t>ツマ</t>
    </rPh>
    <rPh sb="4" eb="5">
      <t>サイ</t>
    </rPh>
    <rPh sb="5" eb="7">
      <t>ミマン</t>
    </rPh>
    <phoneticPr fontId="5"/>
  </si>
  <si>
    <t>夫　の　年　齢
（５歳階級）</t>
    <rPh sb="0" eb="1">
      <t>オット</t>
    </rPh>
    <rPh sb="4" eb="5">
      <t>トシ</t>
    </rPh>
    <rPh sb="6" eb="7">
      <t>ヨワイ</t>
    </rPh>
    <rPh sb="10" eb="11">
      <t>サイ</t>
    </rPh>
    <rPh sb="11" eb="13">
      <t>カイキュウ</t>
    </rPh>
    <phoneticPr fontId="5"/>
  </si>
  <si>
    <t>　　令和2年10月1日現在（単位：世帯）</t>
    <rPh sb="2" eb="4">
      <t>レイワ</t>
    </rPh>
    <rPh sb="5" eb="6">
      <t>ネン</t>
    </rPh>
    <rPh sb="8" eb="9">
      <t>ガツ</t>
    </rPh>
    <rPh sb="10" eb="11">
      <t>ヒ</t>
    </rPh>
    <rPh sb="11" eb="13">
      <t>ゲンザイ</t>
    </rPh>
    <rPh sb="14" eb="16">
      <t>タンイ</t>
    </rPh>
    <rPh sb="17" eb="19">
      <t>セタイ</t>
    </rPh>
    <phoneticPr fontId="5"/>
  </si>
  <si>
    <t>２１. 夫の年齢（7区分）、妻の年齢（7区分）別夫婦のみの世帯数</t>
    <rPh sb="4" eb="5">
      <t>オット</t>
    </rPh>
    <rPh sb="6" eb="8">
      <t>ネンレイ</t>
    </rPh>
    <rPh sb="10" eb="12">
      <t>クブン</t>
    </rPh>
    <rPh sb="14" eb="15">
      <t>ツマ</t>
    </rPh>
    <rPh sb="16" eb="18">
      <t>ネンレイ</t>
    </rPh>
    <rPh sb="20" eb="22">
      <t>クブン</t>
    </rPh>
    <rPh sb="23" eb="24">
      <t>ベツ</t>
    </rPh>
    <rPh sb="24" eb="26">
      <t>フウフ</t>
    </rPh>
    <rPh sb="29" eb="32">
      <t>セタイスウ</t>
    </rPh>
    <phoneticPr fontId="5"/>
  </si>
  <si>
    <t>　　3) 従業・通学市区町村「不詳・外国」及び従業地・通学地「不詳」で，当地に常住している者を含む</t>
    <phoneticPr fontId="5"/>
  </si>
  <si>
    <t>　　2) 労働力状態「不詳」を含む</t>
    <phoneticPr fontId="5"/>
  </si>
  <si>
    <t>注：1) 労働力状態「完全失業者」，「家事」及び「その他」</t>
    <rPh sb="0" eb="1">
      <t>チュウ</t>
    </rPh>
    <phoneticPr fontId="5"/>
  </si>
  <si>
    <t>85歳以上</t>
    <rPh sb="2" eb="5">
      <t>サイイジョウ</t>
    </rPh>
    <phoneticPr fontId="5"/>
  </si>
  <si>
    <t>-</t>
  </si>
  <si>
    <t>15歳～19歳</t>
    <rPh sb="2" eb="3">
      <t>サイ</t>
    </rPh>
    <rPh sb="6" eb="7">
      <t>サイ</t>
    </rPh>
    <phoneticPr fontId="5"/>
  </si>
  <si>
    <t>15歳未満</t>
    <rPh sb="2" eb="5">
      <t>サイミマン</t>
    </rPh>
    <phoneticPr fontId="5"/>
  </si>
  <si>
    <t>総　　数</t>
    <rPh sb="0" eb="1">
      <t>フサ</t>
    </rPh>
    <rPh sb="3" eb="4">
      <t>カズ</t>
    </rPh>
    <phoneticPr fontId="5"/>
  </si>
  <si>
    <t>（昼間人口）</t>
    <rPh sb="1" eb="3">
      <t>ヒルマ</t>
    </rPh>
    <rPh sb="3" eb="5">
      <t>ジンコウ</t>
    </rPh>
    <phoneticPr fontId="5"/>
  </si>
  <si>
    <t>(夜間人口)</t>
    <rPh sb="1" eb="3">
      <t>ヤカン</t>
    </rPh>
    <rPh sb="3" eb="5">
      <t>ジンコウ</t>
    </rPh>
    <phoneticPr fontId="5"/>
  </si>
  <si>
    <t>他県で
常住</t>
    <rPh sb="0" eb="1">
      <t>ホカ</t>
    </rPh>
    <rPh sb="1" eb="2">
      <t>ケン</t>
    </rPh>
    <rPh sb="4" eb="6">
      <t>ジョウジュウ</t>
    </rPh>
    <phoneticPr fontId="5"/>
  </si>
  <si>
    <t>県内他市
区町村に
常   住</t>
    <rPh sb="0" eb="2">
      <t>ケンナイ</t>
    </rPh>
    <rPh sb="2" eb="3">
      <t>タ</t>
    </rPh>
    <rPh sb="3" eb="4">
      <t>シ</t>
    </rPh>
    <rPh sb="5" eb="6">
      <t>ク</t>
    </rPh>
    <rPh sb="6" eb="8">
      <t>チョウソン</t>
    </rPh>
    <phoneticPr fontId="5"/>
  </si>
  <si>
    <r>
      <t>総　数</t>
    </r>
    <r>
      <rPr>
        <vertAlign val="subscript"/>
        <sz val="10"/>
        <rFont val="ＭＳ 明朝"/>
        <family val="1"/>
        <charset val="128"/>
      </rPr>
      <t>3</t>
    </r>
    <r>
      <rPr>
        <vertAlign val="subscript"/>
        <sz val="8"/>
        <rFont val="ＭＳ 明朝"/>
        <family val="1"/>
        <charset val="128"/>
      </rPr>
      <t>）</t>
    </r>
    <rPh sb="0" eb="1">
      <t>フサ</t>
    </rPh>
    <rPh sb="2" eb="3">
      <t>カズ</t>
    </rPh>
    <phoneticPr fontId="5"/>
  </si>
  <si>
    <t>他県に常住</t>
    <rPh sb="0" eb="2">
      <t>タケン</t>
    </rPh>
    <rPh sb="3" eb="5">
      <t>ジョウジュウ</t>
    </rPh>
    <phoneticPr fontId="5"/>
  </si>
  <si>
    <t>県内他市
区町村に
常    任</t>
    <rPh sb="0" eb="2">
      <t>ケンナイ</t>
    </rPh>
    <rPh sb="2" eb="3">
      <t>タ</t>
    </rPh>
    <rPh sb="3" eb="4">
      <t>シ</t>
    </rPh>
    <rPh sb="5" eb="6">
      <t>ク</t>
    </rPh>
    <phoneticPr fontId="5"/>
  </si>
  <si>
    <r>
      <rPr>
        <sz val="10"/>
        <rFont val="ＭＳ 明朝"/>
        <family val="1"/>
        <charset val="128"/>
      </rPr>
      <t>総数</t>
    </r>
    <r>
      <rPr>
        <vertAlign val="subscript"/>
        <sz val="10"/>
        <rFont val="ＭＳ 明朝"/>
        <family val="1"/>
        <charset val="128"/>
      </rPr>
      <t>2)3)</t>
    </r>
    <rPh sb="0" eb="1">
      <t>ソウ</t>
    </rPh>
    <rPh sb="1" eb="2">
      <t>スウ</t>
    </rPh>
    <phoneticPr fontId="5"/>
  </si>
  <si>
    <t>（従業地・通学）不詳</t>
    <rPh sb="1" eb="3">
      <t>ジュウギョウ</t>
    </rPh>
    <rPh sb="3" eb="4">
      <t>チ</t>
    </rPh>
    <rPh sb="8" eb="10">
      <t>フショウ</t>
    </rPh>
    <phoneticPr fontId="5"/>
  </si>
  <si>
    <t>従業・通学市区町村「不詳・外国」</t>
    <phoneticPr fontId="5"/>
  </si>
  <si>
    <t>他県で従業・通学</t>
    <rPh sb="0" eb="1">
      <t>タ</t>
    </rPh>
    <rPh sb="1" eb="2">
      <t>ケン</t>
    </rPh>
    <rPh sb="3" eb="5">
      <t>ジュウギョウ</t>
    </rPh>
    <phoneticPr fontId="5"/>
  </si>
  <si>
    <t>県内他市区町村で従業・通学</t>
    <rPh sb="0" eb="1">
      <t>ケン</t>
    </rPh>
    <rPh sb="1" eb="2">
      <t>ナイ</t>
    </rPh>
    <rPh sb="2" eb="3">
      <t>タ</t>
    </rPh>
    <rPh sb="3" eb="4">
      <t>シ</t>
    </rPh>
    <rPh sb="4" eb="5">
      <t>ク</t>
    </rPh>
    <rPh sb="5" eb="7">
      <t>チョウソン</t>
    </rPh>
    <rPh sb="8" eb="10">
      <t>ジュウギョウ</t>
    </rPh>
    <phoneticPr fontId="5"/>
  </si>
  <si>
    <t>自宅外の自市区町村で従業</t>
    <rPh sb="0" eb="2">
      <t>ジタク</t>
    </rPh>
    <rPh sb="2" eb="3">
      <t>ガイ</t>
    </rPh>
    <rPh sb="4" eb="5">
      <t>ジ</t>
    </rPh>
    <rPh sb="5" eb="6">
      <t>シ</t>
    </rPh>
    <phoneticPr fontId="5"/>
  </si>
  <si>
    <t>自宅で
従業</t>
    <phoneticPr fontId="5"/>
  </si>
  <si>
    <r>
      <t>（従業地・通学地）不詳</t>
    </r>
    <r>
      <rPr>
        <vertAlign val="subscript"/>
        <sz val="8"/>
        <rFont val="ＭＳ 明朝"/>
        <family val="1"/>
        <charset val="128"/>
      </rPr>
      <t>2)</t>
    </r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phoneticPr fontId="5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</si>
  <si>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5"/>
  </si>
  <si>
    <t>他県で従業 ・通学</t>
    <rPh sb="0" eb="1">
      <t>タ</t>
    </rPh>
    <rPh sb="1" eb="2">
      <t>ケン</t>
    </rPh>
    <rPh sb="3" eb="5">
      <t>ジュウギョウ</t>
    </rPh>
    <rPh sb="7" eb="9">
      <t>ツウガク</t>
    </rPh>
    <phoneticPr fontId="5"/>
  </si>
  <si>
    <t>県内他市区町村で従業･通学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rPh sb="11" eb="13">
      <t>ツウガク</t>
    </rPh>
    <phoneticPr fontId="5"/>
  </si>
  <si>
    <t>自宅外の自市区町村で従業･通学</t>
    <rPh sb="0" eb="2">
      <t>ジタク</t>
    </rPh>
    <rPh sb="4" eb="5">
      <t>ジ</t>
    </rPh>
    <rPh sb="5" eb="6">
      <t>シ</t>
    </rPh>
    <rPh sb="6" eb="7">
      <t>ク</t>
    </rPh>
    <rPh sb="7" eb="9">
      <t>チョウソン</t>
    </rPh>
    <rPh sb="10" eb="12">
      <t>ジュウギョウ</t>
    </rPh>
    <rPh sb="13" eb="15">
      <t>ツウガク</t>
    </rPh>
    <phoneticPr fontId="5"/>
  </si>
  <si>
    <t>自宅で従業</t>
    <rPh sb="0" eb="2">
      <t>ジタク</t>
    </rPh>
    <rPh sb="3" eb="5">
      <t>ジュウギョウ</t>
    </rPh>
    <phoneticPr fontId="5"/>
  </si>
  <si>
    <r>
      <t>従業も通学もしていない</t>
    </r>
    <r>
      <rPr>
        <vertAlign val="subscript"/>
        <sz val="10"/>
        <rFont val="ＭＳ 明朝"/>
        <family val="1"/>
        <charset val="128"/>
      </rPr>
      <t>1）</t>
    </r>
    <rPh sb="0" eb="2">
      <t>ジュウギョウ</t>
    </rPh>
    <rPh sb="3" eb="5">
      <t>ツウガク</t>
    </rPh>
    <phoneticPr fontId="5"/>
  </si>
  <si>
    <t xml:space="preserve"> 総 数</t>
    <rPh sb="1" eb="2">
      <t>フサ</t>
    </rPh>
    <rPh sb="3" eb="4">
      <t>カズ</t>
    </rPh>
    <phoneticPr fontId="5"/>
  </si>
  <si>
    <t>男女年齢
(5歳階級)</t>
    <rPh sb="0" eb="2">
      <t>ダンジョ</t>
    </rPh>
    <rPh sb="2" eb="4">
      <t>ネンレイ</t>
    </rPh>
    <rPh sb="7" eb="8">
      <t>サイ</t>
    </rPh>
    <rPh sb="8" eb="10">
      <t>カイキュウ</t>
    </rPh>
    <phoneticPr fontId="5"/>
  </si>
  <si>
    <t>従業地による就業者数</t>
    <rPh sb="0" eb="1">
      <t>ジュウ</t>
    </rPh>
    <rPh sb="1" eb="2">
      <t>ギョウ</t>
    </rPh>
    <rPh sb="2" eb="3">
      <t>チ</t>
    </rPh>
    <rPh sb="6" eb="7">
      <t>ジュ</t>
    </rPh>
    <rPh sb="7" eb="8">
      <t>ギョウ</t>
    </rPh>
    <rPh sb="8" eb="9">
      <t>シャ</t>
    </rPh>
    <rPh sb="9" eb="10">
      <t>スウ</t>
    </rPh>
    <phoneticPr fontId="5"/>
  </si>
  <si>
    <t>従業地・通学地による人口</t>
    <rPh sb="0" eb="1">
      <t>ジュウ</t>
    </rPh>
    <rPh sb="1" eb="2">
      <t>ギョウ</t>
    </rPh>
    <rPh sb="2" eb="3">
      <t>チ</t>
    </rPh>
    <rPh sb="4" eb="5">
      <t>ツウ</t>
    </rPh>
    <rPh sb="5" eb="6">
      <t>ガク</t>
    </rPh>
    <rPh sb="6" eb="7">
      <t>チ</t>
    </rPh>
    <rPh sb="10" eb="11">
      <t>ヒト</t>
    </rPh>
    <rPh sb="11" eb="12">
      <t>クチ</t>
    </rPh>
    <phoneticPr fontId="5"/>
  </si>
  <si>
    <t xml:space="preserve"> に  よ　る　就　業　者　数</t>
    <phoneticPr fontId="5"/>
  </si>
  <si>
    <t>常　住　地</t>
    <rPh sb="0" eb="1">
      <t>ツネ</t>
    </rPh>
    <rPh sb="2" eb="3">
      <t>スミ</t>
    </rPh>
    <rPh sb="4" eb="5">
      <t>チ</t>
    </rPh>
    <phoneticPr fontId="5"/>
  </si>
  <si>
    <t>常  住  地  に  よ  る  人  口　</t>
    <rPh sb="0" eb="1">
      <t>ジョウ</t>
    </rPh>
    <rPh sb="3" eb="4">
      <t>ジュウ</t>
    </rPh>
    <rPh sb="6" eb="7">
      <t>チ</t>
    </rPh>
    <rPh sb="18" eb="19">
      <t>ヒト</t>
    </rPh>
    <rPh sb="21" eb="22">
      <t>クチ</t>
    </rPh>
    <phoneticPr fontId="5"/>
  </si>
  <si>
    <t>令和2年10月1日現在（単位：人）</t>
    <rPh sb="0" eb="2">
      <t>レイワ</t>
    </rPh>
    <rPh sb="12" eb="14">
      <t>タンイ</t>
    </rPh>
    <rPh sb="15" eb="16">
      <t>ニン</t>
    </rPh>
    <phoneticPr fontId="5"/>
  </si>
  <si>
    <t>（5歳階級）、男女別人口及び15歳以上就業者数</t>
    <phoneticPr fontId="5"/>
  </si>
  <si>
    <t>２２. 常住地又は従業地 ・通学地による年齢</t>
    <rPh sb="4" eb="5">
      <t>ジョウ</t>
    </rPh>
    <rPh sb="5" eb="6">
      <t>ジュウ</t>
    </rPh>
    <rPh sb="6" eb="7">
      <t>チ</t>
    </rPh>
    <rPh sb="7" eb="8">
      <t>マタ</t>
    </rPh>
    <rPh sb="9" eb="11">
      <t>ジュウギョウ</t>
    </rPh>
    <rPh sb="11" eb="12">
      <t>チ</t>
    </rPh>
    <rPh sb="14" eb="16">
      <t>ツウガク</t>
    </rPh>
    <rPh sb="16" eb="17">
      <t>チ</t>
    </rPh>
    <rPh sb="20" eb="22">
      <t>ネンレイ</t>
    </rPh>
    <phoneticPr fontId="5"/>
  </si>
  <si>
    <t xml:space="preserve"> 資料：令和2年国勢調査</t>
    <phoneticPr fontId="5"/>
  </si>
  <si>
    <t>　注：労働力状態｢不詳｣を含む</t>
    <rPh sb="1" eb="2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5"/>
  </si>
  <si>
    <t>　75歳以上</t>
    <rPh sb="3" eb="6">
      <t>サイイジョウ</t>
    </rPh>
    <phoneticPr fontId="5"/>
  </si>
  <si>
    <t>　65歳以上</t>
    <rPh sb="3" eb="6">
      <t>サイイジョウ</t>
    </rPh>
    <phoneticPr fontId="5"/>
  </si>
  <si>
    <t>　15～64歳</t>
    <rPh sb="6" eb="7">
      <t>サイ</t>
    </rPh>
    <phoneticPr fontId="5"/>
  </si>
  <si>
    <t>　85歳以上</t>
    <rPh sb="3" eb="6">
      <t>サイイジョウ</t>
    </rPh>
    <phoneticPr fontId="5"/>
  </si>
  <si>
    <t>　80～84</t>
    <phoneticPr fontId="5"/>
  </si>
  <si>
    <t>　75～79</t>
    <phoneticPr fontId="5"/>
  </si>
  <si>
    <t>　70～74</t>
    <phoneticPr fontId="5"/>
  </si>
  <si>
    <t>　65～69</t>
    <phoneticPr fontId="5"/>
  </si>
  <si>
    <t>　60～64</t>
    <phoneticPr fontId="5"/>
  </si>
  <si>
    <t>　55～59</t>
    <phoneticPr fontId="5"/>
  </si>
  <si>
    <t>　50～54</t>
    <phoneticPr fontId="5"/>
  </si>
  <si>
    <t>　45～49</t>
    <phoneticPr fontId="5"/>
  </si>
  <si>
    <t>　40～44</t>
    <phoneticPr fontId="5"/>
  </si>
  <si>
    <t>　35～39</t>
    <phoneticPr fontId="5"/>
  </si>
  <si>
    <t>　30～34</t>
    <phoneticPr fontId="5"/>
  </si>
  <si>
    <t>　25～29</t>
    <phoneticPr fontId="5"/>
  </si>
  <si>
    <t>　20～24</t>
    <phoneticPr fontId="5"/>
  </si>
  <si>
    <t>　15～19歳</t>
    <rPh sb="6" eb="7">
      <t>サイ</t>
    </rPh>
    <phoneticPr fontId="5"/>
  </si>
  <si>
    <t>総     数</t>
    <rPh sb="0" eb="1">
      <t>フサ</t>
    </rPh>
    <rPh sb="6" eb="7">
      <t>カズ</t>
    </rPh>
    <phoneticPr fontId="5"/>
  </si>
  <si>
    <t>休業者</t>
    <rPh sb="0" eb="3">
      <t>キュウギョウシャ</t>
    </rPh>
    <phoneticPr fontId="5"/>
  </si>
  <si>
    <t>通学の
かたわら</t>
    <rPh sb="0" eb="2">
      <t>ツウガク</t>
    </rPh>
    <phoneticPr fontId="5"/>
  </si>
  <si>
    <t>家事の
ほか
仕事</t>
    <rPh sb="0" eb="2">
      <t>カジ</t>
    </rPh>
    <rPh sb="7" eb="9">
      <t>シゴト</t>
    </rPh>
    <phoneticPr fontId="5"/>
  </si>
  <si>
    <t>主に
仕事</t>
    <rPh sb="0" eb="1">
      <t>オモ</t>
    </rPh>
    <rPh sb="3" eb="4">
      <t>ツカ</t>
    </rPh>
    <rPh sb="4" eb="5">
      <t>コト</t>
    </rPh>
    <phoneticPr fontId="5"/>
  </si>
  <si>
    <t>年　齢</t>
    <rPh sb="0" eb="1">
      <t>トシ</t>
    </rPh>
    <rPh sb="2" eb="3">
      <t>ヨワイ</t>
    </rPh>
    <phoneticPr fontId="5"/>
  </si>
  <si>
    <t>通　学</t>
    <rPh sb="0" eb="1">
      <t>ツウ</t>
    </rPh>
    <rPh sb="2" eb="3">
      <t>ガク</t>
    </rPh>
    <phoneticPr fontId="5"/>
  </si>
  <si>
    <t>家　事</t>
    <rPh sb="0" eb="1">
      <t>イエ</t>
    </rPh>
    <rPh sb="2" eb="3">
      <t>コト</t>
    </rPh>
    <phoneticPr fontId="5"/>
  </si>
  <si>
    <t>完全
失業者</t>
    <rPh sb="0" eb="1">
      <t>カン</t>
    </rPh>
    <rPh sb="1" eb="2">
      <t>ゼン</t>
    </rPh>
    <rPh sb="3" eb="6">
      <t>シツギョウシャ</t>
    </rPh>
    <phoneticPr fontId="5"/>
  </si>
  <si>
    <t>就業者</t>
    <rPh sb="0" eb="1">
      <t>ジュ</t>
    </rPh>
    <rPh sb="1" eb="2">
      <t>ギョウ</t>
    </rPh>
    <rPh sb="2" eb="3">
      <t>モノ</t>
    </rPh>
    <phoneticPr fontId="5"/>
  </si>
  <si>
    <t>男　女</t>
    <rPh sb="0" eb="1">
      <t>オトコ</t>
    </rPh>
    <rPh sb="2" eb="3">
      <t>オンナ</t>
    </rPh>
    <phoneticPr fontId="5"/>
  </si>
  <si>
    <t>非労働力人口</t>
    <rPh sb="0" eb="1">
      <t>ヒ</t>
    </rPh>
    <rPh sb="1" eb="3">
      <t>ロウドウ</t>
    </rPh>
    <rPh sb="3" eb="4">
      <t>リョク</t>
    </rPh>
    <rPh sb="4" eb="6">
      <t>ジンコウ</t>
    </rPh>
    <phoneticPr fontId="5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</si>
  <si>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5"/>
  </si>
  <si>
    <t>令和2年10月1日現在（単位：人）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ニン</t>
    </rPh>
    <phoneticPr fontId="5"/>
  </si>
  <si>
    <t>２３. 労働力状態（8区分）、年齢（5歳階級）、男女別15歳以上人口</t>
    <rPh sb="4" eb="7">
      <t>ロウドウリョク</t>
    </rPh>
    <rPh sb="7" eb="9">
      <t>ジョウタイ</t>
    </rPh>
    <rPh sb="11" eb="13">
      <t>クブン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4">
      <t>ジンコウ</t>
    </rPh>
    <phoneticPr fontId="5"/>
  </si>
  <si>
    <t>　　　住民基本台帳法に基づく外国人住民人口を合算</t>
    <phoneticPr fontId="5"/>
  </si>
  <si>
    <t xml:space="preserve">    資料：市民課</t>
  </si>
  <si>
    <t>　注：転入・転出にはその他増減を含む</t>
    <phoneticPr fontId="5"/>
  </si>
  <si>
    <t xml:space="preserve">   12  月</t>
  </si>
  <si>
    <t xml:space="preserve">   11  月</t>
  </si>
  <si>
    <t xml:space="preserve">   10  月</t>
  </si>
  <si>
    <t xml:space="preserve">    9  月</t>
  </si>
  <si>
    <t xml:space="preserve">    8  月</t>
  </si>
  <si>
    <t xml:space="preserve">    7  月</t>
  </si>
  <si>
    <t xml:space="preserve">    6  月</t>
  </si>
  <si>
    <t xml:space="preserve">    5  月</t>
  </si>
  <si>
    <t xml:space="preserve">    4  月</t>
  </si>
  <si>
    <t xml:space="preserve">    3  月</t>
  </si>
  <si>
    <t xml:space="preserve">    2  月</t>
  </si>
  <si>
    <t xml:space="preserve">    1  月</t>
  </si>
  <si>
    <t xml:space="preserve"> 令和6年</t>
    <phoneticPr fontId="5"/>
  </si>
  <si>
    <t>△74</t>
  </si>
  <si>
    <t xml:space="preserve"> 令和5年</t>
  </si>
  <si>
    <t xml:space="preserve"> 令和4年</t>
  </si>
  <si>
    <t xml:space="preserve"> 令和3年</t>
  </si>
  <si>
    <t xml:space="preserve"> 令和2年</t>
  </si>
  <si>
    <t>増減</t>
  </si>
  <si>
    <t>転出</t>
  </si>
  <si>
    <t>転入</t>
  </si>
  <si>
    <t>死亡</t>
  </si>
  <si>
    <t>出生</t>
  </si>
  <si>
    <t>総数</t>
  </si>
  <si>
    <t>離婚
受理件数</t>
  </si>
  <si>
    <t>婚姻
受理件数</t>
  </si>
  <si>
    <t>人口</t>
  </si>
  <si>
    <t>社会動態</t>
  </si>
  <si>
    <t>自然動態</t>
  </si>
  <si>
    <t>年次 ・月</t>
  </si>
  <si>
    <t xml:space="preserve">   各年12月末現在(単位：人・件）</t>
    <phoneticPr fontId="5"/>
  </si>
  <si>
    <t>１. 人　口　動　態</t>
  </si>
  <si>
    <t xml:space="preserve">          資料：市民課</t>
  </si>
  <si>
    <t>令和6年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</si>
  <si>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</si>
  <si>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令和4年</t>
  </si>
  <si>
    <t>令和3年</t>
  </si>
  <si>
    <t>本　籍　人　口</t>
  </si>
  <si>
    <t>本　　籍　　数</t>
  </si>
  <si>
    <t>年　　　　　次</t>
  </si>
  <si>
    <t xml:space="preserve">       各年12月末現在（単位：人）</t>
  </si>
  <si>
    <t>２. 戸　籍　人　口</t>
  </si>
  <si>
    <t>資料：市民課</t>
    <phoneticPr fontId="5"/>
  </si>
  <si>
    <t>　注：住民基本台帳法に基づく外国人住民人口を合算</t>
    <rPh sb="1" eb="2">
      <t>チュウ</t>
    </rPh>
    <phoneticPr fontId="5"/>
  </si>
  <si>
    <t>ネシア</t>
    <phoneticPr fontId="5"/>
  </si>
  <si>
    <t>ール</t>
    <phoneticPr fontId="5"/>
  </si>
  <si>
    <t>ジル</t>
    <phoneticPr fontId="5"/>
  </si>
  <si>
    <t>ナム</t>
    <phoneticPr fontId="5"/>
  </si>
  <si>
    <t>ピン</t>
  </si>
  <si>
    <t>その他</t>
  </si>
  <si>
    <t>無国籍</t>
  </si>
  <si>
    <t>タイ</t>
    <phoneticPr fontId="5"/>
  </si>
  <si>
    <t>英国</t>
    <rPh sb="0" eb="2">
      <t>エイコク</t>
    </rPh>
    <phoneticPr fontId="5"/>
  </si>
  <si>
    <t>インド</t>
    <phoneticPr fontId="5"/>
  </si>
  <si>
    <t>台湾</t>
    <rPh sb="0" eb="2">
      <t>タイワン</t>
    </rPh>
    <phoneticPr fontId="5"/>
  </si>
  <si>
    <t>ネパ</t>
    <phoneticPr fontId="5"/>
  </si>
  <si>
    <t>ブラ</t>
    <phoneticPr fontId="5"/>
  </si>
  <si>
    <t>韓国</t>
  </si>
  <si>
    <t>ベト</t>
    <phoneticPr fontId="5"/>
  </si>
  <si>
    <t>中国</t>
    <rPh sb="0" eb="1">
      <t>ナカ</t>
    </rPh>
    <phoneticPr fontId="5"/>
  </si>
  <si>
    <t>米国</t>
    <rPh sb="0" eb="2">
      <t>ベイコク</t>
    </rPh>
    <phoneticPr fontId="5"/>
  </si>
  <si>
    <t>フィリ</t>
  </si>
  <si>
    <t>　　　各年12月末現在（単位：人）</t>
  </si>
  <si>
    <t>３. 外 国 人 住 民 人 口</t>
  </si>
  <si>
    <t>資料：市民課</t>
  </si>
  <si>
    <t>基地内</t>
  </si>
  <si>
    <t>中原区</t>
  </si>
  <si>
    <t>愛知区</t>
  </si>
  <si>
    <t>宜野湾区</t>
  </si>
  <si>
    <t>長田区</t>
  </si>
  <si>
    <t>我如古区</t>
  </si>
  <si>
    <t>真栄原区</t>
  </si>
  <si>
    <t>嘉数区</t>
  </si>
  <si>
    <t>大謝名区</t>
  </si>
  <si>
    <t>宇地泊区</t>
  </si>
  <si>
    <t>真志喜区</t>
  </si>
  <si>
    <t>大山区</t>
  </si>
  <si>
    <t>伊佐区</t>
  </si>
  <si>
    <t>喜友名区</t>
  </si>
  <si>
    <t>新城区</t>
  </si>
  <si>
    <t>普天間3区</t>
  </si>
  <si>
    <t>普天間2区</t>
  </si>
  <si>
    <t>普天間1区</t>
  </si>
  <si>
    <t>野嵩3区</t>
  </si>
  <si>
    <t>野嵩2区</t>
  </si>
  <si>
    <t>野嵩1区</t>
  </si>
  <si>
    <t>世帯数</t>
  </si>
  <si>
    <t>女</t>
  </si>
  <si>
    <t>男</t>
  </si>
  <si>
    <t>総　数</t>
  </si>
  <si>
    <t xml:space="preserve">       　各年12月末現在（単位：人・世帯）</t>
  </si>
  <si>
    <t>人 口 の 推 移</t>
  </si>
  <si>
    <t>５. 行 政 区 別</t>
  </si>
  <si>
    <t>　　　平成24年7月の外国人登録法廃止及び住民基本台帳法改正のため</t>
  </si>
  <si>
    <t xml:space="preserve"> 資料：市民課</t>
  </si>
  <si>
    <t>　注：平成24年からは、住民基本台帳法に基づく外国人住民人口を合算</t>
  </si>
  <si>
    <t>25年</t>
  </si>
  <si>
    <t>24年</t>
  </si>
  <si>
    <t>4年</t>
  </si>
  <si>
    <t>23年</t>
  </si>
  <si>
    <t>3年</t>
  </si>
  <si>
    <t>22年</t>
  </si>
  <si>
    <t>2年</t>
  </si>
  <si>
    <t>21年</t>
  </si>
  <si>
    <t>令和元年</t>
  </si>
  <si>
    <t>20年</t>
  </si>
  <si>
    <t>30年</t>
  </si>
  <si>
    <t>19年</t>
  </si>
  <si>
    <t>29年</t>
  </si>
  <si>
    <t>18年</t>
  </si>
  <si>
    <t>28年</t>
  </si>
  <si>
    <t>17年</t>
  </si>
  <si>
    <t>27年</t>
  </si>
  <si>
    <t>16年</t>
  </si>
  <si>
    <t>26年</t>
  </si>
  <si>
    <t>15年</t>
  </si>
  <si>
    <t>たり人員</t>
  </si>
  <si>
    <t>増 加 数</t>
  </si>
  <si>
    <t>総　　　数</t>
  </si>
  <si>
    <t>１世帯当</t>
  </si>
  <si>
    <t>対前年比</t>
  </si>
  <si>
    <t>人　　　　　　　　　　　口</t>
  </si>
  <si>
    <t>各年12月末現在(単位:人・世帯)</t>
  </si>
  <si>
    <t>の　推　移</t>
  </si>
  <si>
    <t>６．年　別　人　口</t>
  </si>
  <si>
    <t>　資料：市民課</t>
  </si>
  <si>
    <t>65歳以上</t>
  </si>
  <si>
    <t>15～64歳</t>
  </si>
  <si>
    <t>15歳未満</t>
  </si>
  <si>
    <t>割合</t>
  </si>
  <si>
    <t>0歳</t>
  </si>
  <si>
    <t>年齢</t>
  </si>
  <si>
    <t>令和6年12月末現在(単位:人・％)</t>
    <phoneticPr fontId="5"/>
  </si>
  <si>
    <t>７．年齢 （各歳） 男女別人口</t>
    <phoneticPr fontId="5"/>
  </si>
  <si>
    <t>１．　人　口　動　態　の　推　移</t>
    <rPh sb="3" eb="4">
      <t>ジン</t>
    </rPh>
    <rPh sb="5" eb="6">
      <t>クチ</t>
    </rPh>
    <rPh sb="7" eb="8">
      <t>ドウ</t>
    </rPh>
    <rPh sb="9" eb="10">
      <t>タイ</t>
    </rPh>
    <rPh sb="13" eb="14">
      <t>スイ</t>
    </rPh>
    <rPh sb="15" eb="16">
      <t>ウツリ</t>
    </rPh>
    <phoneticPr fontId="5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</si>
  <si>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5"/>
  </si>
  <si>
    <t>　注：外国人住民人口を合算している</t>
    <phoneticPr fontId="5"/>
  </si>
  <si>
    <t xml:space="preserve">  ２．自　然　動　態</t>
    <rPh sb="4" eb="5">
      <t>ジ</t>
    </rPh>
    <rPh sb="6" eb="7">
      <t>ゼン</t>
    </rPh>
    <rPh sb="8" eb="9">
      <t>ドウ</t>
    </rPh>
    <rPh sb="10" eb="11">
      <t>タイ</t>
    </rPh>
    <phoneticPr fontId="5"/>
  </si>
  <si>
    <t>３．社　会　動　態</t>
    <rPh sb="2" eb="3">
      <t>シャ</t>
    </rPh>
    <rPh sb="4" eb="5">
      <t>カイ</t>
    </rPh>
    <rPh sb="6" eb="7">
      <t>ドウ</t>
    </rPh>
    <rPh sb="8" eb="9">
      <t>タイ</t>
    </rPh>
    <phoneticPr fontId="5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</si>
  <si>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5"/>
  </si>
  <si>
    <t>４．住 民 登 録 人 口 の 推 移</t>
    <rPh sb="2" eb="3">
      <t>ジュウ</t>
    </rPh>
    <rPh sb="4" eb="5">
      <t>ミン</t>
    </rPh>
    <rPh sb="6" eb="7">
      <t>ノボル</t>
    </rPh>
    <rPh sb="8" eb="9">
      <t>ロク</t>
    </rPh>
    <rPh sb="10" eb="11">
      <t>ジン</t>
    </rPh>
    <rPh sb="12" eb="13">
      <t>クチ</t>
    </rPh>
    <rPh sb="16" eb="17">
      <t>スイ</t>
    </rPh>
    <rPh sb="18" eb="19">
      <t>ウツリ</t>
    </rPh>
    <phoneticPr fontId="5"/>
  </si>
  <si>
    <t>（各年12月末現在）</t>
    <rPh sb="1" eb="3">
      <t>カクトシ</t>
    </rPh>
    <rPh sb="5" eb="6">
      <t>ツキ</t>
    </rPh>
    <rPh sb="6" eb="7">
      <t>マツ</t>
    </rPh>
    <rPh sb="7" eb="9">
      <t>ゲンザイ</t>
    </rPh>
    <phoneticPr fontId="5"/>
  </si>
  <si>
    <t>５．外 国 人 住 民 人 口</t>
    <rPh sb="2" eb="3">
      <t>ソト</t>
    </rPh>
    <rPh sb="4" eb="5">
      <t>コク</t>
    </rPh>
    <rPh sb="6" eb="7">
      <t>ジン</t>
    </rPh>
    <rPh sb="8" eb="9">
      <t>スミ</t>
    </rPh>
    <rPh sb="10" eb="11">
      <t>タミ</t>
    </rPh>
    <rPh sb="12" eb="13">
      <t>ジン</t>
    </rPh>
    <rPh sb="14" eb="15">
      <t>クチ</t>
    </rPh>
    <phoneticPr fontId="5"/>
  </si>
  <si>
    <t>６．年齢別（５歳階級）男女別人口</t>
    <rPh sb="2" eb="4">
      <t>ネンレイ</t>
    </rPh>
    <rPh sb="4" eb="5">
      <t>ベツ</t>
    </rPh>
    <rPh sb="7" eb="8">
      <t>サイ</t>
    </rPh>
    <rPh sb="8" eb="10">
      <t>カイキュウ</t>
    </rPh>
    <rPh sb="11" eb="13">
      <t>ダンジョ</t>
    </rPh>
    <rPh sb="13" eb="14">
      <t>ベツ</t>
    </rPh>
    <rPh sb="14" eb="16">
      <t>ジンコウ</t>
    </rPh>
    <phoneticPr fontId="5"/>
  </si>
  <si>
    <t>国勢調査</t>
    <rPh sb="0" eb="2">
      <t>コクセイ</t>
    </rPh>
    <rPh sb="2" eb="4">
      <t>チョウサ</t>
    </rPh>
    <phoneticPr fontId="5"/>
  </si>
  <si>
    <t>（令和2年10月1日現在）</t>
    <rPh sb="1" eb="3">
      <t>レイワ</t>
    </rPh>
    <rPh sb="4" eb="5">
      <t>ネン</t>
    </rPh>
    <rPh sb="5" eb="6">
      <t>ヘイネン</t>
    </rPh>
    <rPh sb="7" eb="8">
      <t>ツキ</t>
    </rPh>
    <rPh sb="9" eb="10">
      <t>ニチ</t>
    </rPh>
    <rPh sb="10" eb="12">
      <t>ゲンザイ</t>
    </rPh>
    <phoneticPr fontId="5"/>
  </si>
  <si>
    <t>総数　96,068人</t>
    <rPh sb="0" eb="2">
      <t>ソウスウ</t>
    </rPh>
    <rPh sb="9" eb="10">
      <t>ニン</t>
    </rPh>
    <phoneticPr fontId="5"/>
  </si>
  <si>
    <t xml:space="preserve">注：年齢不詳を含めない
</t>
    <rPh sb="0" eb="1">
      <t>チュウ</t>
    </rPh>
    <phoneticPr fontId="5"/>
  </si>
  <si>
    <t>７．人 口 の 推 移</t>
    <rPh sb="2" eb="3">
      <t>ジン</t>
    </rPh>
    <rPh sb="4" eb="5">
      <t>クチ</t>
    </rPh>
    <rPh sb="8" eb="9">
      <t>スイ</t>
    </rPh>
    <rPh sb="10" eb="11">
      <t>ウツリ</t>
    </rPh>
    <phoneticPr fontId="5"/>
  </si>
  <si>
    <t>（各年10月1日現在）</t>
    <rPh sb="1" eb="2">
      <t>カク</t>
    </rPh>
    <rPh sb="2" eb="3">
      <t>ネン</t>
    </rPh>
    <rPh sb="5" eb="6">
      <t>ツキ</t>
    </rPh>
    <rPh sb="7" eb="8">
      <t>ニチ</t>
    </rPh>
    <rPh sb="8" eb="10">
      <t>ゲンザイ</t>
    </rPh>
    <phoneticPr fontId="5"/>
  </si>
  <si>
    <t>８．産 業 別 就 業 者 の 推 移</t>
    <rPh sb="2" eb="3">
      <t>サン</t>
    </rPh>
    <rPh sb="4" eb="5">
      <t>ギョウ</t>
    </rPh>
    <rPh sb="6" eb="7">
      <t>ベツ</t>
    </rPh>
    <rPh sb="8" eb="9">
      <t>シュウ</t>
    </rPh>
    <rPh sb="10" eb="11">
      <t>ギョウ</t>
    </rPh>
    <rPh sb="12" eb="13">
      <t>シャ</t>
    </rPh>
    <rPh sb="16" eb="17">
      <t>スイ</t>
    </rPh>
    <rPh sb="18" eb="19">
      <t>ウツリ</t>
    </rPh>
    <phoneticPr fontId="5"/>
  </si>
  <si>
    <t>国 勢 調 査</t>
    <rPh sb="0" eb="1">
      <t>コク</t>
    </rPh>
    <rPh sb="2" eb="3">
      <t>ゼイ</t>
    </rPh>
    <rPh sb="4" eb="5">
      <t>チョウ</t>
    </rPh>
    <rPh sb="6" eb="7">
      <t>サ</t>
    </rPh>
    <phoneticPr fontId="5"/>
  </si>
  <si>
    <t>(各年10月1日現在)</t>
    <rPh sb="1" eb="3">
      <t>カクトシ</t>
    </rPh>
    <rPh sb="5" eb="6">
      <t>ガツ</t>
    </rPh>
    <rPh sb="7" eb="8">
      <t>ニチ</t>
    </rPh>
    <rPh sb="8" eb="10">
      <t>ゲンザイ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</si>
  <si>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</si>
  <si>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>９．産 業（ 大 分 類 ）別 就 業 者 数</t>
    <rPh sb="2" eb="3">
      <t>サン</t>
    </rPh>
    <rPh sb="4" eb="5">
      <t>ギョウ</t>
    </rPh>
    <rPh sb="7" eb="8">
      <t>ダイ</t>
    </rPh>
    <rPh sb="9" eb="10">
      <t>ブン</t>
    </rPh>
    <rPh sb="11" eb="12">
      <t>タグイ</t>
    </rPh>
    <rPh sb="14" eb="15">
      <t>ベツ</t>
    </rPh>
    <rPh sb="16" eb="17">
      <t>シュウ</t>
    </rPh>
    <rPh sb="18" eb="19">
      <t>ギョウ</t>
    </rPh>
    <rPh sb="20" eb="21">
      <t>シャ</t>
    </rPh>
    <rPh sb="22" eb="23">
      <t>スウ</t>
    </rPh>
    <phoneticPr fontId="5"/>
  </si>
  <si>
    <t>（令和2年10月1日現在）</t>
    <rPh sb="1" eb="3">
      <t>レイワ</t>
    </rPh>
    <rPh sb="4" eb="5">
      <t>ネン</t>
    </rPh>
    <rPh sb="7" eb="8">
      <t>ツキ</t>
    </rPh>
    <rPh sb="9" eb="10">
      <t>ニチ</t>
    </rPh>
    <rPh sb="10" eb="12">
      <t>ゲンザイ</t>
    </rPh>
    <phoneticPr fontId="5"/>
  </si>
  <si>
    <t>1.人口動態の推移</t>
    <rPh sb="2" eb="4">
      <t>ジンコウ</t>
    </rPh>
    <rPh sb="4" eb="6">
      <t>ドウタイ</t>
    </rPh>
    <rPh sb="7" eb="9">
      <t>スイイ</t>
    </rPh>
    <phoneticPr fontId="5"/>
  </si>
  <si>
    <t>８．産業別就業者の推移</t>
    <rPh sb="2" eb="4">
      <t>サンギョウ</t>
    </rPh>
    <rPh sb="4" eb="5">
      <t>ベツ</t>
    </rPh>
    <rPh sb="5" eb="8">
      <t>シュウギョウシャ</t>
    </rPh>
    <rPh sb="9" eb="11">
      <t>スイイ</t>
    </rPh>
    <phoneticPr fontId="5"/>
  </si>
  <si>
    <t>昭和60年</t>
    <rPh sb="0" eb="2">
      <t>ショウワ</t>
    </rPh>
    <rPh sb="4" eb="5">
      <t>ネン</t>
    </rPh>
    <phoneticPr fontId="5"/>
  </si>
  <si>
    <t>平成2年</t>
    <rPh sb="0" eb="2">
      <t>ヘイセイ</t>
    </rPh>
    <rPh sb="3" eb="4">
      <t>ネン</t>
    </rPh>
    <phoneticPr fontId="5"/>
  </si>
  <si>
    <t>２．自然動態</t>
    <rPh sb="2" eb="4">
      <t>シゼン</t>
    </rPh>
    <rPh sb="4" eb="6">
      <t>ドウタイ</t>
    </rPh>
    <phoneticPr fontId="5"/>
  </si>
  <si>
    <t>22年</t>
    <rPh sb="2" eb="3">
      <t>ネン</t>
    </rPh>
    <phoneticPr fontId="5"/>
  </si>
  <si>
    <t>令和
3年</t>
    <phoneticPr fontId="5"/>
  </si>
  <si>
    <t>令和
4年</t>
    <phoneticPr fontId="5"/>
  </si>
  <si>
    <t>出生</t>
    <rPh sb="0" eb="1">
      <t>デ</t>
    </rPh>
    <rPh sb="1" eb="2">
      <t>セイ</t>
    </rPh>
    <phoneticPr fontId="5"/>
  </si>
  <si>
    <t>死亡</t>
    <rPh sb="0" eb="1">
      <t>シ</t>
    </rPh>
    <rPh sb="1" eb="2">
      <t>ボウ</t>
    </rPh>
    <phoneticPr fontId="5"/>
  </si>
  <si>
    <t>３．社会動態</t>
    <rPh sb="2" eb="4">
      <t>シャカイ</t>
    </rPh>
    <rPh sb="4" eb="6">
      <t>ドウタイ</t>
    </rPh>
    <phoneticPr fontId="5"/>
  </si>
  <si>
    <t>令和
5年</t>
    <phoneticPr fontId="5"/>
  </si>
  <si>
    <t>９．産業（大分類）別就業者数</t>
    <rPh sb="2" eb="4">
      <t>サンギョウ</t>
    </rPh>
    <rPh sb="5" eb="8">
      <t>ダイブンルイ</t>
    </rPh>
    <rPh sb="9" eb="10">
      <t>ベツ</t>
    </rPh>
    <rPh sb="10" eb="13">
      <t>シュウギョウシャ</t>
    </rPh>
    <rPh sb="13" eb="14">
      <t>スウ</t>
    </rPh>
    <phoneticPr fontId="5"/>
  </si>
  <si>
    <t>転入</t>
    <rPh sb="0" eb="1">
      <t>テン</t>
    </rPh>
    <rPh sb="1" eb="2">
      <t>イ</t>
    </rPh>
    <phoneticPr fontId="5"/>
  </si>
  <si>
    <t>転出</t>
    <rPh sb="0" eb="1">
      <t>テン</t>
    </rPh>
    <rPh sb="1" eb="2">
      <t>デ</t>
    </rPh>
    <phoneticPr fontId="5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</si>
  <si>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5"/>
  </si>
  <si>
    <t>４．住民登録人口の推移</t>
    <rPh sb="2" eb="4">
      <t>ジュウミン</t>
    </rPh>
    <rPh sb="4" eb="6">
      <t>トウロク</t>
    </rPh>
    <rPh sb="6" eb="8">
      <t>ジンコウ</t>
    </rPh>
    <rPh sb="9" eb="11">
      <t>スイイ</t>
    </rPh>
    <phoneticPr fontId="5"/>
  </si>
  <si>
    <t>対前年比増加率</t>
    <rPh sb="0" eb="1">
      <t>タイ</t>
    </rPh>
    <rPh sb="1" eb="4">
      <t>ゼンネンヒ</t>
    </rPh>
    <rPh sb="4" eb="5">
      <t>ゾウ</t>
    </rPh>
    <rPh sb="5" eb="6">
      <t>クワ</t>
    </rPh>
    <rPh sb="6" eb="7">
      <t>リツ</t>
    </rPh>
    <phoneticPr fontId="5"/>
  </si>
  <si>
    <t>建設業</t>
    <rPh sb="0" eb="2">
      <t>ケンセツ</t>
    </rPh>
    <rPh sb="2" eb="3">
      <t>ギョウ</t>
    </rPh>
    <phoneticPr fontId="5"/>
  </si>
  <si>
    <t>５．外国人住民人口</t>
    <rPh sb="2" eb="4">
      <t>ガイコク</t>
    </rPh>
    <rPh sb="4" eb="5">
      <t>ジン</t>
    </rPh>
    <rPh sb="5" eb="7">
      <t>ジュウミン</t>
    </rPh>
    <rPh sb="7" eb="9">
      <t>ジンコウ</t>
    </rPh>
    <phoneticPr fontId="5"/>
  </si>
  <si>
    <t>年　次</t>
    <rPh sb="0" eb="1">
      <t>トシ</t>
    </rPh>
    <rPh sb="2" eb="3">
      <t>ツギ</t>
    </rPh>
    <phoneticPr fontId="5"/>
  </si>
  <si>
    <t>フィリピン</t>
  </si>
  <si>
    <t>ブラジル</t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</si>
  <si>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</si>
  <si>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６.年齢別（5歳階級）男女別人口</t>
    <rPh sb="2" eb="4">
      <t>ネンレイ</t>
    </rPh>
    <rPh sb="4" eb="5">
      <t>ベツ</t>
    </rPh>
    <rPh sb="7" eb="8">
      <t>サイ</t>
    </rPh>
    <rPh sb="8" eb="10">
      <t>カイキュウ</t>
    </rPh>
    <rPh sb="11" eb="13">
      <t>ダンジョ</t>
    </rPh>
    <rPh sb="13" eb="14">
      <t>ベツ</t>
    </rPh>
    <rPh sb="14" eb="16">
      <t>ジンコウ</t>
    </rPh>
    <phoneticPr fontId="5"/>
  </si>
  <si>
    <t>農業，林業、漁業</t>
    <rPh sb="0" eb="2">
      <t>ノウギョウ</t>
    </rPh>
    <rPh sb="3" eb="5">
      <t>リンギョウ</t>
    </rPh>
    <rPh sb="6" eb="8">
      <t>ギョギョウ</t>
    </rPh>
    <phoneticPr fontId="5"/>
  </si>
  <si>
    <t>複合サービス事業</t>
    <rPh sb="0" eb="2">
      <t>フクゴウ</t>
    </rPh>
    <rPh sb="6" eb="8">
      <t>ジギョウ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</si>
  <si>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</si>
  <si>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７．国勢調査人口の推移</t>
    <rPh sb="2" eb="4">
      <t>コクセイ</t>
    </rPh>
    <rPh sb="4" eb="6">
      <t>チョウサ</t>
    </rPh>
    <rPh sb="6" eb="8">
      <t>ジンコウ</t>
    </rPh>
    <rPh sb="9" eb="11">
      <t>スイイ</t>
    </rPh>
    <phoneticPr fontId="5"/>
  </si>
  <si>
    <t>大正9年</t>
    <rPh sb="0" eb="2">
      <t>タイショウ</t>
    </rPh>
    <rPh sb="3" eb="4">
      <t>ネン</t>
    </rPh>
    <phoneticPr fontId="5"/>
  </si>
  <si>
    <t>昭和5年</t>
    <rPh sb="0" eb="2">
      <t>ショウワ</t>
    </rPh>
    <rPh sb="3" eb="4">
      <t>ネン</t>
    </rPh>
    <phoneticPr fontId="5"/>
  </si>
  <si>
    <t>20年</t>
    <rPh sb="2" eb="3">
      <t>ネン</t>
    </rPh>
    <phoneticPr fontId="5"/>
  </si>
  <si>
    <t>25年</t>
    <rPh sb="2" eb="3">
      <t>ネン</t>
    </rPh>
    <phoneticPr fontId="5"/>
  </si>
  <si>
    <t>35年</t>
    <rPh sb="2" eb="3">
      <t>ネン</t>
    </rPh>
    <phoneticPr fontId="5"/>
  </si>
  <si>
    <t>40年</t>
    <rPh sb="2" eb="3">
      <t>ネン</t>
    </rPh>
    <phoneticPr fontId="5"/>
  </si>
  <si>
    <t>45年</t>
    <rPh sb="2" eb="3">
      <t>ネン</t>
    </rPh>
    <phoneticPr fontId="5"/>
  </si>
  <si>
    <t>50年</t>
    <rPh sb="2" eb="3">
      <t>ネン</t>
    </rPh>
    <phoneticPr fontId="5"/>
  </si>
  <si>
    <t>55年</t>
    <rPh sb="2" eb="3">
      <t>ネン</t>
    </rPh>
    <phoneticPr fontId="5"/>
  </si>
  <si>
    <t>60年</t>
    <rPh sb="2" eb="3">
      <t>ネン</t>
    </rPh>
    <phoneticPr fontId="5"/>
  </si>
  <si>
    <t xml:space="preserve"> 令和      2年</t>
    <rPh sb="1" eb="3">
      <t>レイワ</t>
    </rPh>
    <phoneticPr fontId="5"/>
  </si>
  <si>
    <t>令和
6年</t>
    <rPh sb="0" eb="2">
      <t>レイワ</t>
    </rPh>
    <rPh sb="4" eb="5">
      <t>ネン</t>
    </rPh>
    <phoneticPr fontId="5"/>
  </si>
  <si>
    <t>令和
2年</t>
    <rPh sb="0" eb="2">
      <t>レイワ</t>
    </rPh>
    <phoneticPr fontId="5"/>
  </si>
  <si>
    <t>令和
6年</t>
    <phoneticPr fontId="5"/>
  </si>
  <si>
    <t>(令和6年12月末現在)</t>
    <rPh sb="1" eb="3">
      <t>レイワ</t>
    </rPh>
    <rPh sb="4" eb="5">
      <t>ネン</t>
    </rPh>
    <rPh sb="5" eb="6">
      <t>ガンネン</t>
    </rPh>
    <phoneticPr fontId="5"/>
  </si>
  <si>
    <t>ネパール</t>
  </si>
  <si>
    <t>米国</t>
    <rPh sb="0" eb="1">
      <t>コメ</t>
    </rPh>
    <phoneticPr fontId="16"/>
  </si>
  <si>
    <t>中国</t>
    <rPh sb="0" eb="2">
      <t>チュウゴク</t>
    </rPh>
    <phoneticPr fontId="5"/>
  </si>
  <si>
    <t>べトナム</t>
    <phoneticPr fontId="5"/>
  </si>
  <si>
    <t>その内訳は、自然動態増加60人、社会動態増加61人となっている。行政区別にみると長田区10,177人、</t>
    <rPh sb="20" eb="22">
      <t>ゾウカ</t>
    </rPh>
    <phoneticPr fontId="5"/>
  </si>
  <si>
    <t>真栄原区9,839人、我如古区8,751人、大山区7,878人、真志喜区7,682人と続いている。</t>
    <rPh sb="22" eb="24">
      <t>オオヤマ</t>
    </rPh>
    <rPh sb="24" eb="25">
      <t>ク</t>
    </rPh>
    <rPh sb="32" eb="35">
      <t>マシキ</t>
    </rPh>
    <phoneticPr fontId="5"/>
  </si>
  <si>
    <t>　また、本市の外国籍の住民は令和6年12月末の住民登録で2,105人となる。その内訳は、フィリピン440</t>
    <phoneticPr fontId="5"/>
  </si>
  <si>
    <t>人(20.9％)、米国265人(12.6％)、中国239人(11.4％)、韓国119人(5.7％)、ベトナム135人(6.4％)と</t>
    <rPh sb="42" eb="43">
      <t>ニン</t>
    </rPh>
    <phoneticPr fontId="5"/>
  </si>
  <si>
    <t>なっており、この５カ国で全体の56.9%を占めている。</t>
    <phoneticPr fontId="5"/>
  </si>
  <si>
    <t xml:space="preserve">  本市の人口は、令和6年12月末の住民登録では、100,443人で前年より121人(0.12％)増加している。</t>
    <rPh sb="49" eb="51">
      <t>ゾウカ</t>
    </rPh>
    <phoneticPr fontId="5"/>
  </si>
  <si>
    <t>人　口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</si>
</sst>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#,##0.0"/>
    <numFmt numFmtId="177" formatCode="#,##0.0;[Red]\-#,##0.0"/>
    <numFmt numFmtId="178" formatCode="#,##0.0000000000000"/>
    <numFmt numFmtId="179" formatCode="#,##0.0000"/>
    <numFmt numFmtId="180" formatCode="#,##0.000000000;[Red]\-#,##0.000000000"/>
    <numFmt numFmtId="181" formatCode="#,##0\ ;&quot;△ &quot;#,##0\ "/>
    <numFmt numFmtId="182" formatCode="0.00;&quot;△ &quot;0.00"/>
    <numFmt numFmtId="183" formatCode="#,##0.0\ ;&quot;△ &quot;#,##0.0\ "/>
    <numFmt numFmtId="184" formatCode="#,##0.00\ ;&quot;△ &quot;#,##0.00\ "/>
    <numFmt numFmtId="185" formatCode="0.00_ "/>
    <numFmt numFmtId="186" formatCode="#,##0\ \ "/>
    <numFmt numFmtId="187" formatCode="#,##0.0\ \ "/>
    <numFmt numFmtId="188" formatCode="0.00_);[Red]\(0.00\)"/>
    <numFmt numFmtId="189" formatCode="#,##0.00\ \ "/>
    <numFmt numFmtId="190" formatCode="#,##0\ "/>
    <numFmt numFmtId="191" formatCode="#,##0.0_);[Red]\(#,##0.0\)"/>
    <numFmt numFmtId="192" formatCode="#,##0_);[Red]\(#,##0\)"/>
    <numFmt numFmtId="193" formatCode="0.0"/>
    <numFmt numFmtId="194" formatCode="#,##0.0\ "/>
    <numFmt numFmtId="195" formatCode="#,##0.00\ "/>
    <numFmt numFmtId="196" formatCode="#,##0_ "/>
    <numFmt numFmtId="197" formatCode="0_);[Red]\(0\)"/>
    <numFmt numFmtId="198" formatCode="0;&quot;△ &quot;0"/>
    <numFmt numFmtId="199" formatCode="0.0;&quot;△ &quot;0.0"/>
    <numFmt numFmtId="200" formatCode="0&quot;人&quot;"/>
    <numFmt numFmtId="201" formatCode="\ ###,###,##0;&quot;-&quot;###,###,##0"/>
    <numFmt numFmtId="202" formatCode="#,##0&quot;人&quot;"/>
    <numFmt numFmtId="203" formatCode="0.000;&quot;△ &quot;0.000"/>
  </numFmts>
  <fonts count="69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9"/>
      <color rgb="FF333333"/>
      <name val="Arial"/>
      <family val="2"/>
    </font>
    <font>
      <b/>
      <sz val="11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ＭＳ 明朝"/>
      <family val="1"/>
      <charset val="128"/>
    </font>
    <font>
      <b/>
      <sz val="13.5"/>
      <name val="ＭＳ 明朝"/>
      <family val="1"/>
      <charset val="128"/>
    </font>
    <font>
      <sz val="13.5"/>
      <name val="ＭＳ 明朝"/>
      <family val="1"/>
      <charset val="128"/>
    </font>
    <font>
      <sz val="13.5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indexed="45"/>
      <name val="ＭＳ Ｐゴシック"/>
      <family val="3"/>
      <charset val="128"/>
    </font>
    <font>
      <sz val="9"/>
      <name val="MS UI Gothic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vertAlign val="subscript"/>
      <sz val="10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ゴシック"/>
      <family val="3"/>
      <charset val="128"/>
    </font>
    <font>
      <sz val="8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b/>
      <sz val="10"/>
      <color theme="0" tint="-0.34998626667073579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89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3" fillId="0" borderId="0" xfId="1" applyFont="1" applyAlignment="1">
      <alignment horizontal="left"/>
    </xf>
    <xf numFmtId="176" fontId="3" fillId="0" borderId="0" xfId="1" applyNumberFormat="1" applyFont="1" applyAlignment="1">
      <alignment horizontal="left"/>
    </xf>
    <xf numFmtId="177" fontId="3" fillId="0" borderId="0" xfId="1" applyNumberFormat="1" applyFont="1" applyAlignment="1">
      <alignment horizontal="left"/>
    </xf>
    <xf numFmtId="38" fontId="3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1" applyFont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3" xfId="2" applyFont="1" applyBorder="1" applyAlignment="1">
      <alignment vertical="center"/>
    </xf>
    <xf numFmtId="38" fontId="7" fillId="0" borderId="4" xfId="2" applyFont="1" applyBorder="1" applyAlignment="1">
      <alignment vertical="center"/>
    </xf>
    <xf numFmtId="38" fontId="3" fillId="0" borderId="5" xfId="2" applyFont="1" applyBorder="1" applyAlignment="1">
      <alignment horizontal="right" vertical="center"/>
    </xf>
    <xf numFmtId="38" fontId="10" fillId="0" borderId="4" xfId="2" applyFont="1" applyBorder="1" applyAlignment="1">
      <alignment vertical="center"/>
    </xf>
    <xf numFmtId="38" fontId="3" fillId="0" borderId="6" xfId="2" applyFont="1" applyBorder="1" applyAlignment="1">
      <alignment horizontal="center" vertical="center"/>
    </xf>
    <xf numFmtId="38" fontId="3" fillId="0" borderId="7" xfId="2" applyFont="1" applyBorder="1" applyAlignment="1">
      <alignment horizontal="right" vertical="center"/>
    </xf>
    <xf numFmtId="38" fontId="7" fillId="0" borderId="8" xfId="2" applyFont="1" applyBorder="1" applyAlignment="1">
      <alignment vertical="center"/>
    </xf>
    <xf numFmtId="3" fontId="7" fillId="0" borderId="3" xfId="2" applyNumberFormat="1" applyFont="1" applyBorder="1" applyAlignment="1">
      <alignment vertical="center"/>
    </xf>
    <xf numFmtId="38" fontId="7" fillId="0" borderId="9" xfId="2" applyFont="1" applyBorder="1" applyAlignment="1">
      <alignment vertical="center"/>
    </xf>
    <xf numFmtId="38" fontId="3" fillId="0" borderId="10" xfId="2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81" fontId="1" fillId="0" borderId="0" xfId="1" applyNumberFormat="1"/>
    <xf numFmtId="0" fontId="8" fillId="0" borderId="1" xfId="1" applyFont="1" applyBorder="1" applyAlignment="1">
      <alignment horizontal="right" vertical="center"/>
    </xf>
    <xf numFmtId="181" fontId="3" fillId="0" borderId="0" xfId="1" applyNumberFormat="1" applyFont="1" applyAlignment="1">
      <alignment vertical="center"/>
    </xf>
    <xf numFmtId="181" fontId="10" fillId="0" borderId="17" xfId="2" applyNumberFormat="1" applyFont="1" applyFill="1" applyBorder="1" applyAlignment="1">
      <alignment vertical="center"/>
    </xf>
    <xf numFmtId="182" fontId="10" fillId="0" borderId="3" xfId="3" applyNumberFormat="1" applyFont="1" applyFill="1" applyBorder="1" applyAlignment="1">
      <alignment vertical="center"/>
    </xf>
    <xf numFmtId="181" fontId="10" fillId="0" borderId="4" xfId="2" applyNumberFormat="1" applyFont="1" applyFill="1" applyBorder="1" applyAlignment="1">
      <alignment vertical="center"/>
    </xf>
    <xf numFmtId="181" fontId="10" fillId="0" borderId="18" xfId="2" applyNumberFormat="1" applyFont="1" applyFill="1" applyBorder="1" applyAlignment="1">
      <alignment vertical="center"/>
    </xf>
    <xf numFmtId="0" fontId="6" fillId="0" borderId="19" xfId="1" applyFont="1" applyBorder="1" applyAlignment="1">
      <alignment horizontal="distributed" vertical="center"/>
    </xf>
    <xf numFmtId="181" fontId="10" fillId="0" borderId="2" xfId="2" applyNumberFormat="1" applyFont="1" applyFill="1" applyBorder="1" applyAlignment="1">
      <alignment vertical="center"/>
    </xf>
    <xf numFmtId="181" fontId="10" fillId="0" borderId="3" xfId="2" applyNumberFormat="1" applyFont="1" applyFill="1" applyBorder="1" applyAlignment="1">
      <alignment vertical="center"/>
    </xf>
    <xf numFmtId="181" fontId="10" fillId="0" borderId="20" xfId="2" applyNumberFormat="1" applyFont="1" applyFill="1" applyBorder="1" applyAlignment="1">
      <alignment vertical="center"/>
    </xf>
    <xf numFmtId="0" fontId="6" fillId="0" borderId="21" xfId="1" applyFont="1" applyBorder="1" applyAlignment="1">
      <alignment horizontal="distributed" vertical="center"/>
    </xf>
    <xf numFmtId="182" fontId="10" fillId="0" borderId="3" xfId="2" applyNumberFormat="1" applyFont="1" applyFill="1" applyBorder="1" applyAlignment="1">
      <alignment horizontal="right" vertical="center"/>
    </xf>
    <xf numFmtId="181" fontId="10" fillId="0" borderId="22" xfId="2" applyNumberFormat="1" applyFont="1" applyFill="1" applyBorder="1" applyAlignment="1">
      <alignment vertical="center"/>
    </xf>
    <xf numFmtId="182" fontId="10" fillId="0" borderId="23" xfId="3" applyNumberFormat="1" applyFont="1" applyFill="1" applyBorder="1" applyAlignment="1">
      <alignment vertical="center"/>
    </xf>
    <xf numFmtId="181" fontId="10" fillId="0" borderId="23" xfId="2" applyNumberFormat="1" applyFont="1" applyFill="1" applyBorder="1" applyAlignment="1">
      <alignment vertical="center"/>
    </xf>
    <xf numFmtId="181" fontId="10" fillId="0" borderId="24" xfId="2" applyNumberFormat="1" applyFont="1" applyFill="1" applyBorder="1" applyAlignment="1">
      <alignment vertical="center"/>
    </xf>
    <xf numFmtId="0" fontId="6" fillId="0" borderId="25" xfId="1" applyFont="1" applyBorder="1" applyAlignment="1">
      <alignment horizontal="distributed" vertical="center"/>
    </xf>
    <xf numFmtId="181" fontId="17" fillId="0" borderId="26" xfId="2" applyNumberFormat="1" applyFont="1" applyFill="1" applyBorder="1" applyAlignment="1">
      <alignment vertical="center"/>
    </xf>
    <xf numFmtId="182" fontId="17" fillId="0" borderId="27" xfId="3" applyNumberFormat="1" applyFont="1" applyFill="1" applyBorder="1" applyAlignment="1">
      <alignment vertical="center"/>
    </xf>
    <xf numFmtId="181" fontId="17" fillId="0" borderId="27" xfId="2" applyNumberFormat="1" applyFont="1" applyFill="1" applyBorder="1" applyAlignment="1">
      <alignment vertical="center"/>
    </xf>
    <xf numFmtId="181" fontId="17" fillId="0" borderId="28" xfId="2" applyNumberFormat="1" applyFont="1" applyFill="1" applyBorder="1" applyAlignment="1">
      <alignment vertical="center"/>
    </xf>
    <xf numFmtId="0" fontId="18" fillId="0" borderId="29" xfId="1" applyFont="1" applyBorder="1" applyAlignment="1">
      <alignment horizontal="distributed" vertical="center"/>
    </xf>
    <xf numFmtId="181" fontId="10" fillId="0" borderId="30" xfId="2" applyNumberFormat="1" applyFont="1" applyFill="1" applyBorder="1" applyAlignment="1">
      <alignment vertical="center"/>
    </xf>
    <xf numFmtId="182" fontId="10" fillId="0" borderId="9" xfId="3" applyNumberFormat="1" applyFont="1" applyFill="1" applyBorder="1" applyAlignment="1">
      <alignment vertical="center"/>
    </xf>
    <xf numFmtId="181" fontId="10" fillId="0" borderId="9" xfId="2" applyNumberFormat="1" applyFont="1" applyFill="1" applyBorder="1" applyAlignment="1">
      <alignment vertical="center"/>
    </xf>
    <xf numFmtId="181" fontId="10" fillId="0" borderId="31" xfId="2" applyNumberFormat="1" applyFont="1" applyFill="1" applyBorder="1" applyAlignment="1">
      <alignment vertical="center"/>
    </xf>
    <xf numFmtId="0" fontId="6" fillId="0" borderId="32" xfId="1" applyFont="1" applyBorder="1" applyAlignment="1">
      <alignment horizontal="distributed" vertical="center"/>
    </xf>
    <xf numFmtId="0" fontId="6" fillId="0" borderId="3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19" fillId="0" borderId="16" xfId="1" applyFont="1" applyBorder="1" applyAlignment="1">
      <alignment horizontal="right"/>
    </xf>
    <xf numFmtId="0" fontId="15" fillId="0" borderId="0" xfId="1" applyFont="1" applyAlignment="1">
      <alignment horizontal="center" vertical="center"/>
    </xf>
    <xf numFmtId="0" fontId="6" fillId="0" borderId="0" xfId="1" applyFont="1"/>
    <xf numFmtId="0" fontId="20" fillId="0" borderId="0" xfId="1" applyFont="1"/>
    <xf numFmtId="0" fontId="8" fillId="0" borderId="0" xfId="1" applyFont="1" applyAlignment="1">
      <alignment vertical="center"/>
    </xf>
    <xf numFmtId="183" fontId="7" fillId="0" borderId="2" xfId="2" applyNumberFormat="1" applyFont="1" applyFill="1" applyBorder="1" applyAlignment="1">
      <alignment horizontal="right" vertical="center"/>
    </xf>
    <xf numFmtId="181" fontId="7" fillId="0" borderId="3" xfId="2" applyNumberFormat="1" applyFont="1" applyFill="1" applyBorder="1" applyAlignment="1">
      <alignment horizontal="right" vertical="center"/>
    </xf>
    <xf numFmtId="184" fontId="7" fillId="0" borderId="3" xfId="2" applyNumberFormat="1" applyFont="1" applyFill="1" applyBorder="1" applyAlignment="1">
      <alignment horizontal="right" vertical="center"/>
    </xf>
    <xf numFmtId="181" fontId="7" fillId="0" borderId="20" xfId="2" applyNumberFormat="1" applyFont="1" applyFill="1" applyBorder="1" applyAlignment="1">
      <alignment horizontal="right" vertical="center"/>
    </xf>
    <xf numFmtId="0" fontId="3" fillId="0" borderId="21" xfId="1" applyFont="1" applyBorder="1" applyAlignment="1">
      <alignment horizontal="distributed" vertical="center"/>
    </xf>
    <xf numFmtId="183" fontId="7" fillId="0" borderId="30" xfId="2" applyNumberFormat="1" applyFont="1" applyFill="1" applyBorder="1" applyAlignment="1">
      <alignment horizontal="right" vertical="center"/>
    </xf>
    <xf numFmtId="181" fontId="7" fillId="0" borderId="9" xfId="2" applyNumberFormat="1" applyFont="1" applyFill="1" applyBorder="1" applyAlignment="1">
      <alignment horizontal="right" vertical="center"/>
    </xf>
    <xf numFmtId="184" fontId="7" fillId="0" borderId="9" xfId="2" applyNumberFormat="1" applyFont="1" applyFill="1" applyBorder="1" applyAlignment="1">
      <alignment horizontal="right" vertical="center"/>
    </xf>
    <xf numFmtId="181" fontId="7" fillId="0" borderId="31" xfId="2" applyNumberFormat="1" applyFont="1" applyFill="1" applyBorder="1" applyAlignment="1">
      <alignment horizontal="right" vertical="center"/>
    </xf>
    <xf numFmtId="0" fontId="3" fillId="0" borderId="32" xfId="1" applyFont="1" applyBorder="1" applyAlignment="1">
      <alignment horizontal="distributed" vertical="center"/>
    </xf>
    <xf numFmtId="185" fontId="1" fillId="0" borderId="0" xfId="1" applyNumberFormat="1" applyAlignment="1">
      <alignment vertical="center"/>
    </xf>
    <xf numFmtId="183" fontId="7" fillId="0" borderId="41" xfId="4" applyNumberFormat="1" applyFont="1" applyFill="1" applyBorder="1" applyAlignment="1">
      <alignment horizontal="right" vertical="center"/>
    </xf>
    <xf numFmtId="181" fontId="7" fillId="0" borderId="42" xfId="4" applyNumberFormat="1" applyFont="1" applyFill="1" applyBorder="1" applyAlignment="1">
      <alignment horizontal="right" vertical="center"/>
    </xf>
    <xf numFmtId="184" fontId="7" fillId="0" borderId="42" xfId="4" applyNumberFormat="1" applyFont="1" applyFill="1" applyBorder="1" applyAlignment="1">
      <alignment horizontal="right" vertical="top"/>
    </xf>
    <xf numFmtId="181" fontId="7" fillId="0" borderId="9" xfId="4" applyNumberFormat="1" applyFont="1" applyFill="1" applyBorder="1" applyAlignment="1">
      <alignment horizontal="right" vertical="center"/>
    </xf>
    <xf numFmtId="181" fontId="7" fillId="0" borderId="31" xfId="4" applyNumberFormat="1" applyFont="1" applyFill="1" applyBorder="1" applyAlignment="1">
      <alignment horizontal="right" vertical="center"/>
    </xf>
    <xf numFmtId="0" fontId="3" fillId="0" borderId="43" xfId="1" applyFont="1" applyBorder="1" applyAlignment="1">
      <alignment horizontal="distributed" vertical="center"/>
    </xf>
    <xf numFmtId="181" fontId="7" fillId="0" borderId="2" xfId="4" applyNumberFormat="1" applyFont="1" applyFill="1" applyBorder="1" applyAlignment="1">
      <alignment horizontal="right" vertical="center"/>
    </xf>
    <xf numFmtId="181" fontId="7" fillId="0" borderId="3" xfId="4" applyNumberFormat="1" applyFont="1" applyFill="1" applyBorder="1" applyAlignment="1">
      <alignment horizontal="right" vertical="center"/>
    </xf>
    <xf numFmtId="184" fontId="7" fillId="0" borderId="3" xfId="4" applyNumberFormat="1" applyFont="1" applyFill="1" applyBorder="1" applyAlignment="1">
      <alignment horizontal="right" vertical="top"/>
    </xf>
    <xf numFmtId="181" fontId="7" fillId="0" borderId="42" xfId="4" applyNumberFormat="1" applyFont="1" applyFill="1" applyBorder="1" applyAlignment="1">
      <alignment horizontal="right" vertical="top"/>
    </xf>
    <xf numFmtId="181" fontId="7" fillId="0" borderId="44" xfId="4" applyNumberFormat="1" applyFont="1" applyFill="1" applyBorder="1" applyAlignment="1">
      <alignment horizontal="right" vertical="center"/>
    </xf>
    <xf numFmtId="0" fontId="1" fillId="0" borderId="14" xfId="1" applyBorder="1"/>
    <xf numFmtId="3" fontId="1" fillId="0" borderId="12" xfId="1" applyNumberFormat="1" applyBorder="1"/>
    <xf numFmtId="0" fontId="1" fillId="0" borderId="12" xfId="1" applyBorder="1" applyAlignment="1">
      <alignment horizontal="right"/>
    </xf>
    <xf numFmtId="3" fontId="1" fillId="0" borderId="37" xfId="1" applyNumberFormat="1" applyBorder="1"/>
    <xf numFmtId="3" fontId="1" fillId="0" borderId="15" xfId="1" applyNumberFormat="1" applyBorder="1" applyAlignment="1">
      <alignment horizontal="left" vertical="center" indent="3"/>
    </xf>
    <xf numFmtId="0" fontId="1" fillId="0" borderId="39" xfId="1" applyBorder="1" applyAlignment="1">
      <alignment horizontal="distributed" vertical="distributed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8" xfId="1" applyFont="1" applyBorder="1" applyAlignment="1">
      <alignment horizontal="distributed" justifyLastLine="1"/>
    </xf>
    <xf numFmtId="0" fontId="8" fillId="0" borderId="16" xfId="1" applyFont="1" applyBorder="1" applyAlignment="1">
      <alignment horizontal="right"/>
    </xf>
    <xf numFmtId="0" fontId="21" fillId="0" borderId="0" xfId="1" applyFont="1"/>
    <xf numFmtId="38" fontId="7" fillId="0" borderId="45" xfId="2" applyFont="1" applyFill="1" applyBorder="1" applyAlignment="1">
      <alignment horizontal="right" vertical="center"/>
    </xf>
    <xf numFmtId="38" fontId="7" fillId="0" borderId="46" xfId="2" applyFont="1" applyFill="1" applyBorder="1" applyAlignment="1">
      <alignment horizontal="right" vertical="center"/>
    </xf>
    <xf numFmtId="0" fontId="3" fillId="0" borderId="47" xfId="1" applyFont="1" applyBorder="1" applyAlignment="1">
      <alignment horizontal="center" vertical="center"/>
    </xf>
    <xf numFmtId="186" fontId="7" fillId="0" borderId="48" xfId="2" applyNumberFormat="1" applyFont="1" applyFill="1" applyBorder="1" applyAlignment="1">
      <alignment horizontal="right" vertical="center"/>
    </xf>
    <xf numFmtId="186" fontId="7" fillId="0" borderId="45" xfId="2" applyNumberFormat="1" applyFont="1" applyFill="1" applyBorder="1" applyAlignment="1">
      <alignment horizontal="right" vertical="center"/>
    </xf>
    <xf numFmtId="186" fontId="7" fillId="0" borderId="16" xfId="2" applyNumberFormat="1" applyFont="1" applyFill="1" applyBorder="1" applyAlignment="1">
      <alignment horizontal="right" vertical="center"/>
    </xf>
    <xf numFmtId="0" fontId="3" fillId="0" borderId="49" xfId="1" applyFont="1" applyBorder="1" applyAlignment="1">
      <alignment horizontal="center" vertical="center"/>
    </xf>
    <xf numFmtId="186" fontId="7" fillId="0" borderId="49" xfId="2" applyNumberFormat="1" applyFont="1" applyFill="1" applyBorder="1" applyAlignment="1">
      <alignment horizontal="right" vertical="center"/>
    </xf>
    <xf numFmtId="0" fontId="3" fillId="0" borderId="50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38" fontId="7" fillId="0" borderId="43" xfId="2" applyFont="1" applyFill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0" fontId="3" fillId="0" borderId="52" xfId="1" applyFont="1" applyBorder="1" applyAlignment="1">
      <alignment horizontal="center" vertical="center"/>
    </xf>
    <xf numFmtId="186" fontId="7" fillId="0" borderId="53" xfId="2" applyNumberFormat="1" applyFont="1" applyFill="1" applyBorder="1" applyAlignment="1">
      <alignment horizontal="right" vertical="center"/>
    </xf>
    <xf numFmtId="186" fontId="7" fillId="0" borderId="43" xfId="2" applyNumberFormat="1" applyFont="1" applyFill="1" applyBorder="1" applyAlignment="1">
      <alignment horizontal="right" vertical="center"/>
    </xf>
    <xf numFmtId="186" fontId="7" fillId="0" borderId="0" xfId="2" applyNumberFormat="1" applyFont="1" applyFill="1" applyBorder="1" applyAlignment="1">
      <alignment horizontal="right" vertical="center"/>
    </xf>
    <xf numFmtId="0" fontId="3" fillId="0" borderId="54" xfId="1" applyFont="1" applyBorder="1" applyAlignment="1">
      <alignment horizontal="center" vertical="center"/>
    </xf>
    <xf numFmtId="186" fontId="7" fillId="0" borderId="54" xfId="2" applyNumberFormat="1" applyFont="1" applyFill="1" applyBorder="1" applyAlignment="1">
      <alignment horizontal="right" vertical="center"/>
    </xf>
    <xf numFmtId="0" fontId="3" fillId="0" borderId="55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86" fontId="7" fillId="0" borderId="56" xfId="2" applyNumberFormat="1" applyFont="1" applyFill="1" applyBorder="1" applyAlignment="1">
      <alignment horizontal="right" vertical="center"/>
    </xf>
    <xf numFmtId="187" fontId="7" fillId="0" borderId="43" xfId="2" applyNumberFormat="1" applyFont="1" applyFill="1" applyBorder="1" applyAlignment="1">
      <alignment horizontal="right" vertical="center"/>
    </xf>
    <xf numFmtId="187" fontId="7" fillId="0" borderId="51" xfId="2" applyNumberFormat="1" applyFont="1" applyFill="1" applyBorder="1" applyAlignment="1">
      <alignment horizontal="right" vertical="center"/>
    </xf>
    <xf numFmtId="188" fontId="7" fillId="0" borderId="43" xfId="2" applyNumberFormat="1" applyFont="1" applyFill="1" applyBorder="1" applyAlignment="1">
      <alignment horizontal="right" vertical="center"/>
    </xf>
    <xf numFmtId="188" fontId="7" fillId="0" borderId="51" xfId="2" applyNumberFormat="1" applyFont="1" applyFill="1" applyBorder="1" applyAlignment="1">
      <alignment horizontal="right" vertical="center"/>
    </xf>
    <xf numFmtId="189" fontId="7" fillId="0" borderId="43" xfId="2" applyNumberFormat="1" applyFont="1" applyFill="1" applyBorder="1" applyAlignment="1">
      <alignment horizontal="right" vertical="center"/>
    </xf>
    <xf numFmtId="189" fontId="7" fillId="0" borderId="51" xfId="2" applyNumberFormat="1" applyFont="1" applyFill="1" applyBorder="1" applyAlignment="1">
      <alignment horizontal="right" vertical="center"/>
    </xf>
    <xf numFmtId="186" fontId="7" fillId="0" borderId="51" xfId="2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3" fillId="0" borderId="52" xfId="1" applyFont="1" applyBorder="1" applyAlignment="1">
      <alignment horizontal="left" vertical="center"/>
    </xf>
    <xf numFmtId="0" fontId="1" fillId="0" borderId="55" xfId="1" applyBorder="1"/>
    <xf numFmtId="186" fontId="7" fillId="0" borderId="57" xfId="2" applyNumberFormat="1" applyFont="1" applyFill="1" applyBorder="1" applyAlignment="1">
      <alignment horizontal="right" vertical="center"/>
    </xf>
    <xf numFmtId="186" fontId="7" fillId="0" borderId="58" xfId="2" applyNumberFormat="1" applyFont="1" applyFill="1" applyBorder="1" applyAlignment="1">
      <alignment horizontal="right" vertical="center"/>
    </xf>
    <xf numFmtId="0" fontId="3" fillId="0" borderId="59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186" fontId="3" fillId="0" borderId="0" xfId="1" applyNumberFormat="1" applyFont="1"/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horizontal="right" vertical="center"/>
    </xf>
    <xf numFmtId="0" fontId="18" fillId="0" borderId="1" xfId="1" applyFont="1" applyBorder="1" applyAlignment="1">
      <alignment vertical="center" justifyLastLine="1"/>
    </xf>
    <xf numFmtId="38" fontId="3" fillId="0" borderId="0" xfId="2" applyFont="1" applyBorder="1" applyAlignment="1">
      <alignment vertical="center"/>
    </xf>
    <xf numFmtId="3" fontId="10" fillId="0" borderId="63" xfId="2" applyNumberFormat="1" applyFont="1" applyFill="1" applyBorder="1" applyAlignment="1">
      <alignment vertical="center"/>
    </xf>
    <xf numFmtId="3" fontId="10" fillId="0" borderId="34" xfId="2" applyNumberFormat="1" applyFont="1" applyFill="1" applyBorder="1" applyAlignment="1">
      <alignment vertical="center"/>
    </xf>
    <xf numFmtId="3" fontId="10" fillId="0" borderId="64" xfId="2" applyNumberFormat="1" applyFont="1" applyFill="1" applyBorder="1" applyAlignment="1">
      <alignment vertical="center"/>
    </xf>
    <xf numFmtId="0" fontId="6" fillId="0" borderId="51" xfId="1" applyFont="1" applyBorder="1" applyAlignment="1">
      <alignment vertical="center"/>
    </xf>
    <xf numFmtId="3" fontId="10" fillId="0" borderId="33" xfId="2" applyNumberFormat="1" applyFont="1" applyBorder="1" applyAlignment="1">
      <alignment vertical="center"/>
    </xf>
    <xf numFmtId="3" fontId="10" fillId="0" borderId="34" xfId="2" applyNumberFormat="1" applyFont="1" applyBorder="1" applyAlignment="1">
      <alignment vertical="center"/>
    </xf>
    <xf numFmtId="3" fontId="6" fillId="0" borderId="46" xfId="2" applyNumberFormat="1" applyFont="1" applyBorder="1" applyAlignment="1">
      <alignment vertical="center"/>
    </xf>
    <xf numFmtId="3" fontId="10" fillId="0" borderId="65" xfId="2" applyNumberFormat="1" applyFont="1" applyFill="1" applyBorder="1" applyAlignment="1">
      <alignment vertical="center"/>
    </xf>
    <xf numFmtId="3" fontId="10" fillId="0" borderId="42" xfId="2" applyNumberFormat="1" applyFont="1" applyFill="1" applyBorder="1" applyAlignment="1">
      <alignment vertical="center"/>
    </xf>
    <xf numFmtId="3" fontId="10" fillId="0" borderId="44" xfId="2" applyNumberFormat="1" applyFont="1" applyFill="1" applyBorder="1" applyAlignment="1">
      <alignment vertical="center"/>
    </xf>
    <xf numFmtId="0" fontId="8" fillId="0" borderId="44" xfId="1" applyFont="1" applyBorder="1" applyAlignment="1">
      <alignment vertical="center" shrinkToFit="1"/>
    </xf>
    <xf numFmtId="0" fontId="6" fillId="0" borderId="0" xfId="1" applyFont="1" applyAlignment="1">
      <alignment vertical="center"/>
    </xf>
    <xf numFmtId="3" fontId="10" fillId="0" borderId="41" xfId="2" applyNumberFormat="1" applyFont="1" applyBorder="1" applyAlignment="1">
      <alignment vertical="center"/>
    </xf>
    <xf numFmtId="3" fontId="10" fillId="0" borderId="42" xfId="2" applyNumberFormat="1" applyFont="1" applyBorder="1" applyAlignment="1">
      <alignment vertical="center"/>
    </xf>
    <xf numFmtId="0" fontId="6" fillId="0" borderId="44" xfId="1" applyFont="1" applyBorder="1" applyAlignment="1">
      <alignment vertical="center"/>
    </xf>
    <xf numFmtId="3" fontId="6" fillId="0" borderId="0" xfId="2" applyNumberFormat="1" applyFont="1" applyBorder="1" applyAlignment="1">
      <alignment vertical="center"/>
    </xf>
    <xf numFmtId="3" fontId="6" fillId="0" borderId="51" xfId="2" applyNumberFormat="1" applyFont="1" applyBorder="1" applyAlignment="1">
      <alignment vertical="center"/>
    </xf>
    <xf numFmtId="0" fontId="1" fillId="0" borderId="0" xfId="1" applyAlignment="1">
      <alignment vertical="center" wrapText="1"/>
    </xf>
    <xf numFmtId="38" fontId="3" fillId="0" borderId="0" xfId="2" applyFont="1" applyBorder="1" applyAlignment="1">
      <alignment vertical="center" wrapText="1"/>
    </xf>
    <xf numFmtId="0" fontId="8" fillId="0" borderId="44" xfId="1" applyFont="1" applyBorder="1" applyAlignment="1">
      <alignment horizontal="left" vertical="center" wrapText="1" shrinkToFit="1"/>
    </xf>
    <xf numFmtId="3" fontId="10" fillId="0" borderId="41" xfId="2" applyNumberFormat="1" applyFont="1" applyBorder="1" applyAlignment="1">
      <alignment vertical="center" wrapText="1"/>
    </xf>
    <xf numFmtId="3" fontId="10" fillId="0" borderId="42" xfId="2" applyNumberFormat="1" applyFont="1" applyBorder="1" applyAlignment="1">
      <alignment vertical="center" wrapText="1"/>
    </xf>
    <xf numFmtId="0" fontId="8" fillId="0" borderId="44" xfId="1" applyFont="1" applyBorder="1" applyAlignment="1">
      <alignment vertical="center" wrapText="1" shrinkToFit="1"/>
    </xf>
    <xf numFmtId="3" fontId="6" fillId="0" borderId="0" xfId="2" applyNumberFormat="1" applyFont="1" applyBorder="1" applyAlignment="1">
      <alignment vertical="center" wrapText="1"/>
    </xf>
    <xf numFmtId="3" fontId="6" fillId="0" borderId="51" xfId="2" applyNumberFormat="1" applyFont="1" applyBorder="1" applyAlignment="1">
      <alignment vertical="center" wrapText="1"/>
    </xf>
    <xf numFmtId="0" fontId="6" fillId="0" borderId="44" xfId="1" applyFont="1" applyBorder="1" applyAlignment="1">
      <alignment horizontal="distributed" vertical="center"/>
    </xf>
    <xf numFmtId="3" fontId="10" fillId="0" borderId="65" xfId="2" applyNumberFormat="1" applyFont="1" applyFill="1" applyBorder="1" applyAlignment="1">
      <alignment horizontal="right" vertical="center"/>
    </xf>
    <xf numFmtId="3" fontId="10" fillId="0" borderId="42" xfId="2" applyNumberFormat="1" applyFont="1" applyFill="1" applyBorder="1" applyAlignment="1">
      <alignment horizontal="right" vertical="center"/>
    </xf>
    <xf numFmtId="3" fontId="10" fillId="0" borderId="44" xfId="2" applyNumberFormat="1" applyFont="1" applyFill="1" applyBorder="1" applyAlignment="1">
      <alignment horizontal="right" vertical="center"/>
    </xf>
    <xf numFmtId="0" fontId="8" fillId="0" borderId="44" xfId="1" applyFont="1" applyBorder="1" applyAlignment="1">
      <alignment horizontal="left" vertical="center" wrapText="1"/>
    </xf>
    <xf numFmtId="0" fontId="6" fillId="0" borderId="44" xfId="1" applyFont="1" applyBorder="1" applyAlignment="1">
      <alignment horizontal="distributed" vertical="center" shrinkToFit="1"/>
    </xf>
    <xf numFmtId="0" fontId="12" fillId="0" borderId="44" xfId="1" applyFont="1" applyBorder="1" applyAlignment="1">
      <alignment horizontal="distributed" vertical="center" wrapText="1"/>
    </xf>
    <xf numFmtId="0" fontId="8" fillId="0" borderId="44" xfId="1" applyFont="1" applyBorder="1" applyAlignment="1">
      <alignment horizontal="distributed" vertical="center" wrapText="1"/>
    </xf>
    <xf numFmtId="0" fontId="8" fillId="0" borderId="44" xfId="1" applyFont="1" applyBorder="1" applyAlignment="1">
      <alignment horizontal="left" vertical="center" shrinkToFit="1"/>
    </xf>
    <xf numFmtId="38" fontId="20" fillId="0" borderId="0" xfId="2" applyFont="1" applyBorder="1" applyAlignment="1">
      <alignment vertical="center"/>
    </xf>
    <xf numFmtId="0" fontId="8" fillId="0" borderId="44" xfId="1" applyFont="1" applyBorder="1" applyAlignment="1">
      <alignment vertical="center" wrapText="1"/>
    </xf>
    <xf numFmtId="3" fontId="17" fillId="0" borderId="65" xfId="2" applyNumberFormat="1" applyFont="1" applyFill="1" applyBorder="1" applyAlignment="1">
      <alignment vertical="center"/>
    </xf>
    <xf numFmtId="3" fontId="17" fillId="0" borderId="42" xfId="2" applyNumberFormat="1" applyFont="1" applyFill="1" applyBorder="1" applyAlignment="1">
      <alignment vertical="center"/>
    </xf>
    <xf numFmtId="3" fontId="17" fillId="0" borderId="44" xfId="2" applyNumberFormat="1" applyFont="1" applyFill="1" applyBorder="1" applyAlignment="1">
      <alignment vertical="center"/>
    </xf>
    <xf numFmtId="0" fontId="18" fillId="0" borderId="51" xfId="1" applyFont="1" applyBorder="1" applyAlignment="1">
      <alignment vertical="center" justifyLastLine="1"/>
    </xf>
    <xf numFmtId="3" fontId="17" fillId="0" borderId="41" xfId="2" applyNumberFormat="1" applyFont="1" applyBorder="1" applyAlignment="1">
      <alignment vertical="center"/>
    </xf>
    <xf numFmtId="3" fontId="17" fillId="0" borderId="42" xfId="2" applyNumberFormat="1" applyFont="1" applyBorder="1" applyAlignment="1">
      <alignment vertical="center"/>
    </xf>
    <xf numFmtId="3" fontId="18" fillId="0" borderId="51" xfId="2" applyNumberFormat="1" applyFont="1" applyBorder="1" applyAlignment="1">
      <alignment vertical="distributed"/>
    </xf>
    <xf numFmtId="3" fontId="10" fillId="0" borderId="41" xfId="2" applyNumberFormat="1" applyFont="1" applyBorder="1" applyAlignment="1">
      <alignment horizontal="right" vertical="center"/>
    </xf>
    <xf numFmtId="0" fontId="8" fillId="0" borderId="44" xfId="1" applyFont="1" applyBorder="1" applyAlignment="1">
      <alignment horizontal="distributed" vertical="center" shrinkToFit="1"/>
    </xf>
    <xf numFmtId="3" fontId="10" fillId="0" borderId="42" xfId="2" applyNumberFormat="1" applyFont="1" applyBorder="1" applyAlignment="1">
      <alignment horizontal="right" vertical="center"/>
    </xf>
    <xf numFmtId="3" fontId="6" fillId="0" borderId="0" xfId="2" applyNumberFormat="1" applyFont="1" applyBorder="1" applyAlignment="1">
      <alignment horizontal="right" vertical="center"/>
    </xf>
    <xf numFmtId="3" fontId="6" fillId="0" borderId="51" xfId="2" applyNumberFormat="1" applyFont="1" applyBorder="1" applyAlignment="1">
      <alignment horizontal="right" vertical="center"/>
    </xf>
    <xf numFmtId="0" fontId="7" fillId="0" borderId="41" xfId="1" applyFont="1" applyBorder="1" applyAlignment="1">
      <alignment horizontal="right" vertical="center"/>
    </xf>
    <xf numFmtId="0" fontId="7" fillId="0" borderId="42" xfId="1" applyFont="1" applyBorder="1" applyAlignment="1">
      <alignment vertical="center"/>
    </xf>
    <xf numFmtId="0" fontId="18" fillId="0" borderId="44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51" xfId="1" applyFont="1" applyBorder="1" applyAlignment="1">
      <alignment vertical="center"/>
    </xf>
    <xf numFmtId="3" fontId="17" fillId="0" borderId="36" xfId="2" applyNumberFormat="1" applyFont="1" applyBorder="1" applyAlignment="1">
      <alignment vertical="center"/>
    </xf>
    <xf numFmtId="3" fontId="17" fillId="0" borderId="38" xfId="2" applyNumberFormat="1" applyFont="1" applyBorder="1" applyAlignment="1">
      <alignment vertical="center"/>
    </xf>
    <xf numFmtId="3" fontId="18" fillId="0" borderId="58" xfId="2" applyNumberFormat="1" applyFont="1" applyBorder="1" applyAlignment="1">
      <alignment vertical="distributed"/>
    </xf>
    <xf numFmtId="0" fontId="6" fillId="0" borderId="67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18" xfId="1" applyFont="1" applyBorder="1" applyAlignment="1">
      <alignment horizontal="distributed" vertical="center" justifyLastLine="1"/>
    </xf>
    <xf numFmtId="0" fontId="6" fillId="0" borderId="17" xfId="1" applyFont="1" applyBorder="1" applyAlignment="1">
      <alignment horizontal="distributed" vertical="center" justifyLastLine="1"/>
    </xf>
    <xf numFmtId="0" fontId="15" fillId="0" borderId="0" xfId="1" applyFont="1" applyAlignment="1">
      <alignment vertical="center"/>
    </xf>
    <xf numFmtId="0" fontId="10" fillId="0" borderId="0" xfId="1" applyFont="1"/>
    <xf numFmtId="0" fontId="10" fillId="0" borderId="0" xfId="1" applyFont="1" applyAlignment="1">
      <alignment vertical="center"/>
    </xf>
    <xf numFmtId="38" fontId="3" fillId="0" borderId="0" xfId="2" applyFont="1" applyFill="1" applyBorder="1" applyAlignment="1">
      <alignment vertical="center"/>
    </xf>
    <xf numFmtId="0" fontId="7" fillId="0" borderId="49" xfId="1" applyFont="1" applyBorder="1" applyAlignment="1">
      <alignment vertical="center"/>
    </xf>
    <xf numFmtId="0" fontId="7" fillId="0" borderId="34" xfId="1" applyFont="1" applyBorder="1" applyAlignment="1">
      <alignment vertical="center"/>
    </xf>
    <xf numFmtId="3" fontId="7" fillId="0" borderId="34" xfId="1" applyNumberFormat="1" applyFont="1" applyBorder="1" applyAlignment="1">
      <alignment vertical="center"/>
    </xf>
    <xf numFmtId="3" fontId="6" fillId="0" borderId="46" xfId="2" applyNumberFormat="1" applyFont="1" applyFill="1" applyBorder="1" applyAlignment="1">
      <alignment vertical="center"/>
    </xf>
    <xf numFmtId="3" fontId="10" fillId="0" borderId="33" xfId="2" applyNumberFormat="1" applyFont="1" applyFill="1" applyBorder="1" applyAlignment="1">
      <alignment vertical="center"/>
    </xf>
    <xf numFmtId="3" fontId="10" fillId="0" borderId="16" xfId="2" applyNumberFormat="1" applyFont="1" applyFill="1" applyBorder="1" applyAlignment="1">
      <alignment vertical="center"/>
    </xf>
    <xf numFmtId="3" fontId="6" fillId="0" borderId="63" xfId="2" applyNumberFormat="1" applyFont="1" applyFill="1" applyBorder="1" applyAlignment="1">
      <alignment vertical="center"/>
    </xf>
    <xf numFmtId="3" fontId="10" fillId="0" borderId="54" xfId="2" applyNumberFormat="1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horizontal="distributed" vertical="center"/>
    </xf>
    <xf numFmtId="3" fontId="6" fillId="0" borderId="0" xfId="2" applyNumberFormat="1" applyFont="1" applyFill="1" applyBorder="1" applyAlignment="1">
      <alignment vertical="center"/>
    </xf>
    <xf numFmtId="3" fontId="6" fillId="0" borderId="51" xfId="2" applyNumberFormat="1" applyFont="1" applyFill="1" applyBorder="1" applyAlignment="1">
      <alignment vertical="center"/>
    </xf>
    <xf numFmtId="3" fontId="10" fillId="0" borderId="41" xfId="2" applyNumberFormat="1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3" fontId="22" fillId="0" borderId="44" xfId="2" applyNumberFormat="1" applyFont="1" applyFill="1" applyBorder="1" applyAlignment="1">
      <alignment horizontal="distributed" vertical="center"/>
    </xf>
    <xf numFmtId="3" fontId="6" fillId="0" borderId="65" xfId="2" applyNumberFormat="1" applyFont="1" applyFill="1" applyBorder="1" applyAlignment="1">
      <alignment vertical="center"/>
    </xf>
    <xf numFmtId="0" fontId="7" fillId="0" borderId="54" xfId="1" applyFont="1" applyBorder="1" applyAlignment="1">
      <alignment vertical="center"/>
    </xf>
    <xf numFmtId="3" fontId="7" fillId="0" borderId="42" xfId="1" applyNumberFormat="1" applyFont="1" applyBorder="1" applyAlignment="1">
      <alignment vertical="center"/>
    </xf>
    <xf numFmtId="0" fontId="8" fillId="0" borderId="0" xfId="5" applyFont="1" applyAlignment="1">
      <alignment horizontal="distributed" vertical="center" wrapText="1"/>
    </xf>
    <xf numFmtId="3" fontId="8" fillId="0" borderId="44" xfId="2" applyNumberFormat="1" applyFont="1" applyFill="1" applyBorder="1" applyAlignment="1">
      <alignment horizontal="distributed" vertical="center" wrapText="1"/>
    </xf>
    <xf numFmtId="3" fontId="7" fillId="0" borderId="54" xfId="1" applyNumberFormat="1" applyFont="1" applyBorder="1" applyAlignment="1">
      <alignment vertical="center"/>
    </xf>
    <xf numFmtId="3" fontId="10" fillId="0" borderId="0" xfId="2" applyNumberFormat="1" applyFont="1" applyFill="1" applyBorder="1" applyAlignment="1">
      <alignment vertical="center" shrinkToFit="1"/>
    </xf>
    <xf numFmtId="3" fontId="8" fillId="0" borderId="44" xfId="2" applyNumberFormat="1" applyFont="1" applyFill="1" applyBorder="1" applyAlignment="1">
      <alignment horizontal="distributed" vertical="center" wrapText="1" shrinkToFit="1"/>
    </xf>
    <xf numFmtId="3" fontId="6" fillId="0" borderId="44" xfId="2" applyNumberFormat="1" applyFont="1" applyFill="1" applyBorder="1" applyAlignment="1">
      <alignment horizontal="distributed" vertical="center"/>
    </xf>
    <xf numFmtId="0" fontId="23" fillId="0" borderId="0" xfId="5" applyFont="1">
      <alignment vertical="center"/>
    </xf>
    <xf numFmtId="3" fontId="6" fillId="0" borderId="0" xfId="2" applyNumberFormat="1" applyFont="1" applyFill="1" applyBorder="1" applyAlignment="1">
      <alignment horizontal="right" vertical="center"/>
    </xf>
    <xf numFmtId="3" fontId="6" fillId="0" borderId="51" xfId="2" applyNumberFormat="1" applyFont="1" applyFill="1" applyBorder="1" applyAlignment="1">
      <alignment horizontal="right" vertical="center"/>
    </xf>
    <xf numFmtId="3" fontId="6" fillId="0" borderId="65" xfId="2" applyNumberFormat="1" applyFont="1" applyFill="1" applyBorder="1" applyAlignment="1">
      <alignment horizontal="right" vertical="center"/>
    </xf>
    <xf numFmtId="0" fontId="8" fillId="0" borderId="0" xfId="5" applyFont="1" applyAlignment="1">
      <alignment horizontal="left" vertical="center" wrapText="1"/>
    </xf>
    <xf numFmtId="3" fontId="8" fillId="0" borderId="44" xfId="2" applyNumberFormat="1" applyFont="1" applyFill="1" applyBorder="1" applyAlignment="1">
      <alignment horizontal="left" vertical="center" wrapText="1" shrinkToFit="1"/>
    </xf>
    <xf numFmtId="3" fontId="23" fillId="0" borderId="0" xfId="5" applyNumberFormat="1" applyFont="1">
      <alignment vertical="center"/>
    </xf>
    <xf numFmtId="38" fontId="20" fillId="0" borderId="0" xfId="2" applyFont="1" applyFill="1" applyBorder="1" applyAlignment="1">
      <alignment vertical="center"/>
    </xf>
    <xf numFmtId="3" fontId="17" fillId="0" borderId="41" xfId="2" applyNumberFormat="1" applyFont="1" applyFill="1" applyBorder="1" applyAlignment="1">
      <alignment vertical="center" justifyLastLine="1"/>
    </xf>
    <xf numFmtId="3" fontId="17" fillId="0" borderId="42" xfId="2" applyNumberFormat="1" applyFont="1" applyFill="1" applyBorder="1" applyAlignment="1">
      <alignment vertical="center" justifyLastLine="1"/>
    </xf>
    <xf numFmtId="3" fontId="18" fillId="0" borderId="51" xfId="2" applyNumberFormat="1" applyFont="1" applyFill="1" applyBorder="1" applyAlignment="1">
      <alignment vertical="center"/>
    </xf>
    <xf numFmtId="3" fontId="17" fillId="0" borderId="41" xfId="2" applyNumberFormat="1" applyFont="1" applyFill="1" applyBorder="1" applyAlignment="1">
      <alignment vertical="center"/>
    </xf>
    <xf numFmtId="3" fontId="17" fillId="0" borderId="0" xfId="2" applyNumberFormat="1" applyFont="1" applyFill="1" applyBorder="1" applyAlignment="1">
      <alignment vertical="center" justifyLastLine="1"/>
    </xf>
    <xf numFmtId="3" fontId="18" fillId="0" borderId="65" xfId="2" applyNumberFormat="1" applyFont="1" applyFill="1" applyBorder="1" applyAlignment="1">
      <alignment vertical="center"/>
    </xf>
    <xf numFmtId="3" fontId="6" fillId="0" borderId="44" xfId="2" applyNumberFormat="1" applyFont="1" applyFill="1" applyBorder="1" applyAlignment="1">
      <alignment vertical="center"/>
    </xf>
    <xf numFmtId="0" fontId="3" fillId="0" borderId="0" xfId="5" applyFont="1">
      <alignment vertical="center"/>
    </xf>
    <xf numFmtId="0" fontId="8" fillId="0" borderId="0" xfId="5" applyFont="1" applyAlignment="1">
      <alignment vertical="center" wrapText="1"/>
    </xf>
    <xf numFmtId="3" fontId="10" fillId="0" borderId="41" xfId="2" applyNumberFormat="1" applyFont="1" applyFill="1" applyBorder="1" applyAlignment="1">
      <alignment horizontal="right" vertical="center"/>
    </xf>
    <xf numFmtId="3" fontId="8" fillId="0" borderId="44" xfId="2" applyNumberFormat="1" applyFont="1" applyFill="1" applyBorder="1" applyAlignment="1">
      <alignment horizontal="left" vertical="center" wrapText="1"/>
    </xf>
    <xf numFmtId="3" fontId="6" fillId="0" borderId="44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distributed" vertical="center"/>
    </xf>
    <xf numFmtId="0" fontId="7" fillId="0" borderId="41" xfId="1" applyFont="1" applyBorder="1" applyAlignment="1">
      <alignment vertical="center"/>
    </xf>
    <xf numFmtId="3" fontId="24" fillId="0" borderId="0" xfId="0" applyNumberFormat="1" applyFont="1" applyAlignment="1">
      <alignment horizontal="right" vertical="center" wrapText="1"/>
    </xf>
    <xf numFmtId="3" fontId="25" fillId="0" borderId="1" xfId="1" applyNumberFormat="1" applyFont="1" applyBorder="1"/>
    <xf numFmtId="3" fontId="25" fillId="0" borderId="38" xfId="1" applyNumberFormat="1" applyFont="1" applyBorder="1"/>
    <xf numFmtId="3" fontId="18" fillId="0" borderId="58" xfId="2" applyNumberFormat="1" applyFont="1" applyFill="1" applyBorder="1" applyAlignment="1">
      <alignment vertical="center"/>
    </xf>
    <xf numFmtId="0" fontId="24" fillId="0" borderId="0" xfId="0" applyFont="1">
      <alignment vertical="center"/>
    </xf>
    <xf numFmtId="0" fontId="6" fillId="0" borderId="69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 justifyLastLine="1"/>
    </xf>
    <xf numFmtId="0" fontId="6" fillId="0" borderId="70" xfId="1" applyFont="1" applyBorder="1" applyAlignment="1">
      <alignment horizontal="center" vertical="center" justifyLastLine="1"/>
    </xf>
    <xf numFmtId="0" fontId="8" fillId="0" borderId="16" xfId="1" applyFont="1" applyBorder="1"/>
    <xf numFmtId="0" fontId="8" fillId="0" borderId="0" xfId="1" applyFont="1" applyAlignment="1">
      <alignment horizontal="right"/>
    </xf>
    <xf numFmtId="190" fontId="1" fillId="0" borderId="0" xfId="1" applyNumberFormat="1"/>
    <xf numFmtId="49" fontId="26" fillId="0" borderId="0" xfId="6" applyNumberFormat="1" applyFont="1" applyAlignment="1">
      <alignment vertical="top"/>
    </xf>
    <xf numFmtId="190" fontId="7" fillId="0" borderId="33" xfId="2" applyNumberFormat="1" applyFont="1" applyFill="1" applyBorder="1" applyAlignment="1">
      <alignment vertical="center"/>
    </xf>
    <xf numFmtId="190" fontId="7" fillId="0" borderId="34" xfId="2" applyNumberFormat="1" applyFont="1" applyFill="1" applyBorder="1" applyAlignment="1">
      <alignment vertical="center"/>
    </xf>
    <xf numFmtId="190" fontId="7" fillId="0" borderId="64" xfId="2" applyNumberFormat="1" applyFont="1" applyFill="1" applyBorder="1" applyAlignment="1">
      <alignment vertical="center"/>
    </xf>
    <xf numFmtId="0" fontId="27" fillId="0" borderId="45" xfId="1" applyFont="1" applyBorder="1" applyAlignment="1">
      <alignment horizontal="distributed" vertical="center"/>
    </xf>
    <xf numFmtId="190" fontId="7" fillId="0" borderId="41" xfId="2" applyNumberFormat="1" applyFont="1" applyFill="1" applyBorder="1" applyAlignment="1">
      <alignment vertical="center"/>
    </xf>
    <xf numFmtId="190" fontId="7" fillId="0" borderId="42" xfId="2" applyNumberFormat="1" applyFont="1" applyFill="1" applyBorder="1" applyAlignment="1">
      <alignment vertical="center"/>
    </xf>
    <xf numFmtId="190" fontId="7" fillId="0" borderId="44" xfId="2" applyNumberFormat="1" applyFont="1" applyFill="1" applyBorder="1" applyAlignment="1">
      <alignment vertical="center"/>
    </xf>
    <xf numFmtId="0" fontId="3" fillId="0" borderId="33" xfId="1" applyFont="1" applyBorder="1" applyAlignment="1">
      <alignment horizontal="distributed" vertical="center" justifyLastLine="1"/>
    </xf>
    <xf numFmtId="0" fontId="3" fillId="0" borderId="4" xfId="1" applyFont="1" applyBorder="1" applyAlignment="1">
      <alignment horizontal="distributed" vertical="center" justifyLastLine="1"/>
    </xf>
    <xf numFmtId="0" fontId="3" fillId="0" borderId="34" xfId="1" applyFont="1" applyBorder="1" applyAlignment="1">
      <alignment horizontal="distributed" vertical="center" justifyLastLine="1"/>
    </xf>
    <xf numFmtId="0" fontId="3" fillId="0" borderId="30" xfId="1" applyFont="1" applyBorder="1" applyAlignment="1">
      <alignment horizontal="distributed" vertical="center" justifyLastLine="1"/>
    </xf>
    <xf numFmtId="0" fontId="3" fillId="0" borderId="9" xfId="1" applyFont="1" applyBorder="1" applyAlignment="1">
      <alignment horizontal="distributed" vertical="center" justifyLastLine="1"/>
    </xf>
    <xf numFmtId="0" fontId="3" fillId="0" borderId="20" xfId="1" applyFont="1" applyBorder="1" applyAlignment="1">
      <alignment vertical="center" justifyLastLine="1"/>
    </xf>
    <xf numFmtId="0" fontId="3" fillId="0" borderId="73" xfId="1" applyFont="1" applyBorder="1" applyAlignment="1">
      <alignment vertical="center" justifyLastLine="1"/>
    </xf>
    <xf numFmtId="0" fontId="3" fillId="0" borderId="8" xfId="1" applyFont="1" applyBorder="1" applyAlignment="1">
      <alignment vertical="center" justifyLastLine="1"/>
    </xf>
    <xf numFmtId="0" fontId="3" fillId="0" borderId="37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191" fontId="10" fillId="0" borderId="33" xfId="2" applyNumberFormat="1" applyFont="1" applyBorder="1" applyAlignment="1">
      <alignment horizontal="right" vertical="center"/>
    </xf>
    <xf numFmtId="191" fontId="10" fillId="0" borderId="34" xfId="2" applyNumberFormat="1" applyFont="1" applyBorder="1" applyAlignment="1">
      <alignment horizontal="right" vertical="center"/>
    </xf>
    <xf numFmtId="191" fontId="10" fillId="0" borderId="64" xfId="2" applyNumberFormat="1" applyFont="1" applyBorder="1" applyAlignment="1">
      <alignment horizontal="right" vertical="center"/>
    </xf>
    <xf numFmtId="0" fontId="6" fillId="0" borderId="45" xfId="1" applyFont="1" applyBorder="1" applyAlignment="1">
      <alignment vertical="center"/>
    </xf>
    <xf numFmtId="192" fontId="10" fillId="0" borderId="30" xfId="2" applyNumberFormat="1" applyFont="1" applyBorder="1" applyAlignment="1">
      <alignment horizontal="right" vertical="center"/>
    </xf>
    <xf numFmtId="192" fontId="10" fillId="0" borderId="9" xfId="2" applyNumberFormat="1" applyFont="1" applyBorder="1" applyAlignment="1">
      <alignment horizontal="right" vertical="center"/>
    </xf>
    <xf numFmtId="192" fontId="10" fillId="0" borderId="31" xfId="2" applyNumberFormat="1" applyFont="1" applyBorder="1" applyAlignment="1">
      <alignment horizontal="right" vertical="center"/>
    </xf>
    <xf numFmtId="0" fontId="6" fillId="0" borderId="32" xfId="1" applyFont="1" applyBorder="1" applyAlignment="1">
      <alignment vertical="center"/>
    </xf>
    <xf numFmtId="38" fontId="10" fillId="0" borderId="30" xfId="4" applyFont="1" applyBorder="1" applyAlignment="1">
      <alignment horizontal="right" vertical="center"/>
    </xf>
    <xf numFmtId="38" fontId="10" fillId="0" borderId="9" xfId="4" applyFont="1" applyBorder="1" applyAlignment="1">
      <alignment horizontal="right" vertical="center"/>
    </xf>
    <xf numFmtId="38" fontId="10" fillId="0" borderId="3" xfId="4" applyFont="1" applyBorder="1" applyAlignment="1">
      <alignment horizontal="right" vertical="center"/>
    </xf>
    <xf numFmtId="0" fontId="10" fillId="0" borderId="9" xfId="2" applyNumberFormat="1" applyFont="1" applyBorder="1" applyAlignment="1">
      <alignment horizontal="right" vertical="center"/>
    </xf>
    <xf numFmtId="0" fontId="10" fillId="0" borderId="3" xfId="2" applyNumberFormat="1" applyFont="1" applyBorder="1" applyAlignment="1">
      <alignment horizontal="right" vertical="center"/>
    </xf>
    <xf numFmtId="192" fontId="10" fillId="0" borderId="20" xfId="2" applyNumberFormat="1" applyFont="1" applyBorder="1" applyAlignment="1">
      <alignment horizontal="right" vertical="center"/>
    </xf>
    <xf numFmtId="0" fontId="10" fillId="0" borderId="2" xfId="2" applyNumberFormat="1" applyFont="1" applyBorder="1" applyAlignment="1">
      <alignment horizontal="right" vertical="center"/>
    </xf>
    <xf numFmtId="3" fontId="10" fillId="0" borderId="3" xfId="2" applyNumberFormat="1" applyFont="1" applyBorder="1" applyAlignment="1">
      <alignment horizontal="right" vertical="center"/>
    </xf>
    <xf numFmtId="192" fontId="10" fillId="0" borderId="3" xfId="2" applyNumberFormat="1" applyFont="1" applyBorder="1" applyAlignment="1">
      <alignment horizontal="right" vertical="center"/>
    </xf>
    <xf numFmtId="38" fontId="10" fillId="0" borderId="22" xfId="4" applyFont="1" applyBorder="1" applyAlignment="1">
      <alignment horizontal="right" vertical="center"/>
    </xf>
    <xf numFmtId="38" fontId="10" fillId="0" borderId="23" xfId="4" applyFont="1" applyBorder="1" applyAlignment="1">
      <alignment horizontal="right" vertical="center"/>
    </xf>
    <xf numFmtId="190" fontId="10" fillId="0" borderId="24" xfId="4" applyNumberFormat="1" applyFont="1" applyBorder="1" applyAlignment="1">
      <alignment horizontal="right" vertical="center"/>
    </xf>
    <xf numFmtId="0" fontId="6" fillId="0" borderId="2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193" fontId="1" fillId="0" borderId="0" xfId="1" applyNumberFormat="1"/>
    <xf numFmtId="38" fontId="1" fillId="0" borderId="0" xfId="1" applyNumberFormat="1"/>
    <xf numFmtId="0" fontId="8" fillId="0" borderId="0" xfId="1" applyFont="1" applyAlignment="1">
      <alignment horizontal="left" vertical="center"/>
    </xf>
    <xf numFmtId="0" fontId="10" fillId="0" borderId="17" xfId="2" applyNumberFormat="1" applyFont="1" applyFill="1" applyBorder="1" applyAlignment="1">
      <alignment vertical="center" shrinkToFit="1"/>
    </xf>
    <xf numFmtId="2" fontId="10" fillId="0" borderId="4" xfId="2" applyNumberFormat="1" applyFont="1" applyFill="1" applyBorder="1" applyAlignment="1">
      <alignment vertical="center" shrinkToFit="1"/>
    </xf>
    <xf numFmtId="193" fontId="10" fillId="0" borderId="4" xfId="1" applyNumberFormat="1" applyFont="1" applyBorder="1" applyAlignment="1">
      <alignment vertical="center" shrinkToFit="1"/>
    </xf>
    <xf numFmtId="38" fontId="10" fillId="0" borderId="18" xfId="2" applyFont="1" applyFill="1" applyBorder="1" applyAlignment="1">
      <alignment vertical="center" shrinkToFit="1"/>
    </xf>
    <xf numFmtId="0" fontId="12" fillId="0" borderId="17" xfId="1" applyFont="1" applyBorder="1" applyAlignment="1">
      <alignment horizontal="left" vertical="center" shrinkToFit="1"/>
    </xf>
    <xf numFmtId="177" fontId="10" fillId="0" borderId="47" xfId="4" applyNumberFormat="1" applyFont="1" applyFill="1" applyBorder="1" applyAlignment="1">
      <alignment vertical="center" shrinkToFit="1"/>
    </xf>
    <xf numFmtId="177" fontId="10" fillId="0" borderId="76" xfId="4" applyNumberFormat="1" applyFont="1" applyFill="1" applyBorder="1" applyAlignment="1">
      <alignment vertical="center" shrinkToFit="1"/>
    </xf>
    <xf numFmtId="40" fontId="10" fillId="0" borderId="4" xfId="4" applyNumberFormat="1" applyFont="1" applyFill="1" applyBorder="1" applyAlignment="1">
      <alignment vertical="center" shrinkToFit="1"/>
    </xf>
    <xf numFmtId="193" fontId="10" fillId="0" borderId="4" xfId="1" applyNumberFormat="1" applyFont="1" applyBorder="1" applyAlignment="1">
      <alignment horizontal="right" vertical="center" shrinkToFit="1"/>
    </xf>
    <xf numFmtId="49" fontId="12" fillId="0" borderId="17" xfId="1" applyNumberFormat="1" applyFont="1" applyBorder="1" applyAlignment="1">
      <alignment vertical="center"/>
    </xf>
    <xf numFmtId="49" fontId="12" fillId="0" borderId="46" xfId="1" applyNumberFormat="1" applyFont="1" applyBorder="1" applyAlignment="1">
      <alignment horizontal="left" vertical="center"/>
    </xf>
    <xf numFmtId="0" fontId="10" fillId="0" borderId="2" xfId="2" applyNumberFormat="1" applyFont="1" applyFill="1" applyBorder="1" applyAlignment="1">
      <alignment vertical="center" shrinkToFit="1"/>
    </xf>
    <xf numFmtId="0" fontId="10" fillId="0" borderId="3" xfId="2" applyNumberFormat="1" applyFont="1" applyFill="1" applyBorder="1" applyAlignment="1">
      <alignment vertical="center" shrinkToFit="1"/>
    </xf>
    <xf numFmtId="193" fontId="10" fillId="0" borderId="3" xfId="1" applyNumberFormat="1" applyFont="1" applyBorder="1" applyAlignment="1">
      <alignment vertical="center" shrinkToFit="1"/>
    </xf>
    <xf numFmtId="38" fontId="10" fillId="0" borderId="20" xfId="2" applyFont="1" applyFill="1" applyBorder="1" applyAlignment="1">
      <alignment vertical="center" shrinkToFit="1"/>
    </xf>
    <xf numFmtId="0" fontId="12" fillId="0" borderId="2" xfId="1" applyFont="1" applyBorder="1" applyAlignment="1">
      <alignment horizontal="left" vertical="center" shrinkToFit="1"/>
    </xf>
    <xf numFmtId="177" fontId="10" fillId="0" borderId="52" xfId="4" applyNumberFormat="1" applyFont="1" applyFill="1" applyBorder="1" applyAlignment="1">
      <alignment vertical="center" shrinkToFit="1"/>
    </xf>
    <xf numFmtId="177" fontId="10" fillId="0" borderId="77" xfId="4" applyNumberFormat="1" applyFont="1" applyFill="1" applyBorder="1" applyAlignment="1">
      <alignment vertical="center" shrinkToFit="1"/>
    </xf>
    <xf numFmtId="40" fontId="10" fillId="0" borderId="9" xfId="4" applyNumberFormat="1" applyFont="1" applyFill="1" applyBorder="1" applyAlignment="1">
      <alignment vertical="center" shrinkToFit="1"/>
    </xf>
    <xf numFmtId="193" fontId="10" fillId="0" borderId="3" xfId="1" applyNumberFormat="1" applyFont="1" applyBorder="1" applyAlignment="1">
      <alignment horizontal="right" vertical="center" shrinkToFit="1"/>
    </xf>
    <xf numFmtId="38" fontId="10" fillId="0" borderId="31" xfId="2" applyFont="1" applyFill="1" applyBorder="1" applyAlignment="1">
      <alignment vertical="center" shrinkToFit="1"/>
    </xf>
    <xf numFmtId="49" fontId="12" fillId="0" borderId="30" xfId="1" applyNumberFormat="1" applyFont="1" applyBorder="1" applyAlignment="1">
      <alignment vertical="center"/>
    </xf>
    <xf numFmtId="49" fontId="12" fillId="0" borderId="51" xfId="1" applyNumberFormat="1" applyFont="1" applyBorder="1" applyAlignment="1">
      <alignment horizontal="left" vertical="center"/>
    </xf>
    <xf numFmtId="177" fontId="10" fillId="0" borderId="78" xfId="4" applyNumberFormat="1" applyFont="1" applyFill="1" applyBorder="1" applyAlignment="1">
      <alignment vertical="center" shrinkToFit="1"/>
    </xf>
    <xf numFmtId="40" fontId="10" fillId="0" borderId="3" xfId="4" applyNumberFormat="1" applyFont="1" applyFill="1" applyBorder="1" applyAlignment="1">
      <alignment vertical="center" shrinkToFit="1"/>
    </xf>
    <xf numFmtId="49" fontId="12" fillId="0" borderId="2" xfId="1" applyNumberFormat="1" applyFont="1" applyBorder="1" applyAlignment="1">
      <alignment vertical="center"/>
    </xf>
    <xf numFmtId="193" fontId="10" fillId="0" borderId="2" xfId="4" applyNumberFormat="1" applyFont="1" applyFill="1" applyBorder="1" applyAlignment="1">
      <alignment vertical="center" shrinkToFit="1"/>
    </xf>
    <xf numFmtId="0" fontId="10" fillId="0" borderId="41" xfId="2" applyNumberFormat="1" applyFont="1" applyFill="1" applyBorder="1" applyAlignment="1">
      <alignment vertical="center" shrinkToFit="1"/>
    </xf>
    <xf numFmtId="2" fontId="10" fillId="0" borderId="42" xfId="2" applyNumberFormat="1" applyFont="1" applyFill="1" applyBorder="1" applyAlignment="1">
      <alignment vertical="center" shrinkToFit="1"/>
    </xf>
    <xf numFmtId="0" fontId="10" fillId="0" borderId="42" xfId="1" applyFont="1" applyBorder="1" applyAlignment="1">
      <alignment vertical="center"/>
    </xf>
    <xf numFmtId="0" fontId="10" fillId="0" borderId="65" xfId="1" applyFont="1" applyBorder="1" applyAlignment="1">
      <alignment vertical="center"/>
    </xf>
    <xf numFmtId="38" fontId="10" fillId="0" borderId="51" xfId="1" applyNumberFormat="1" applyFont="1" applyBorder="1" applyAlignment="1">
      <alignment vertical="center"/>
    </xf>
    <xf numFmtId="0" fontId="8" fillId="0" borderId="17" xfId="1" applyFont="1" applyBorder="1" applyAlignment="1">
      <alignment horizontal="distributed" vertical="center" shrinkToFit="1"/>
    </xf>
    <xf numFmtId="2" fontId="10" fillId="0" borderId="3" xfId="2" applyNumberFormat="1" applyFont="1" applyFill="1" applyBorder="1" applyAlignment="1">
      <alignment vertical="center" shrinkToFit="1"/>
    </xf>
    <xf numFmtId="0" fontId="8" fillId="0" borderId="2" xfId="1" applyFont="1" applyBorder="1" applyAlignment="1">
      <alignment horizontal="distributed" vertical="center" shrinkToFit="1"/>
    </xf>
    <xf numFmtId="4" fontId="1" fillId="0" borderId="0" xfId="1" applyNumberFormat="1" applyAlignment="1">
      <alignment vertical="center"/>
    </xf>
    <xf numFmtId="193" fontId="10" fillId="0" borderId="2" xfId="2" applyNumberFormat="1" applyFont="1" applyFill="1" applyBorder="1" applyAlignment="1">
      <alignment vertical="center" shrinkToFit="1"/>
    </xf>
    <xf numFmtId="194" fontId="1" fillId="0" borderId="0" xfId="1" applyNumberFormat="1" applyAlignment="1">
      <alignment vertical="center"/>
    </xf>
    <xf numFmtId="49" fontId="12" fillId="0" borderId="2" xfId="1" applyNumberFormat="1" applyFont="1" applyBorder="1" applyAlignment="1">
      <alignment vertical="center" shrinkToFit="1"/>
    </xf>
    <xf numFmtId="49" fontId="12" fillId="0" borderId="79" xfId="1" applyNumberFormat="1" applyFont="1" applyBorder="1" applyAlignment="1">
      <alignment horizontal="left" vertical="center" shrinkToFit="1"/>
    </xf>
    <xf numFmtId="177" fontId="10" fillId="0" borderId="65" xfId="4" applyNumberFormat="1" applyFont="1" applyFill="1" applyBorder="1" applyAlignment="1">
      <alignment vertical="center" shrinkToFit="1"/>
    </xf>
    <xf numFmtId="40" fontId="10" fillId="0" borderId="42" xfId="4" applyNumberFormat="1" applyFont="1" applyFill="1" applyBorder="1" applyAlignment="1">
      <alignment vertical="center" shrinkToFit="1"/>
    </xf>
    <xf numFmtId="193" fontId="10" fillId="0" borderId="42" xfId="1" applyNumberFormat="1" applyFont="1" applyBorder="1" applyAlignment="1">
      <alignment vertical="center" shrinkToFit="1"/>
    </xf>
    <xf numFmtId="193" fontId="10" fillId="0" borderId="42" xfId="1" applyNumberFormat="1" applyFont="1" applyBorder="1" applyAlignment="1">
      <alignment horizontal="right" vertical="center" shrinkToFit="1"/>
    </xf>
    <xf numFmtId="38" fontId="10" fillId="0" borderId="44" xfId="2" applyFont="1" applyFill="1" applyBorder="1" applyAlignment="1">
      <alignment vertical="center"/>
    </xf>
    <xf numFmtId="0" fontId="8" fillId="0" borderId="54" xfId="1" applyFont="1" applyBorder="1" applyAlignment="1">
      <alignment horizontal="left" vertical="center"/>
    </xf>
    <xf numFmtId="0" fontId="10" fillId="0" borderId="42" xfId="2" applyNumberFormat="1" applyFont="1" applyFill="1" applyBorder="1" applyAlignment="1">
      <alignment vertical="center" shrinkToFit="1"/>
    </xf>
    <xf numFmtId="38" fontId="10" fillId="0" borderId="80" xfId="2" applyFont="1" applyFill="1" applyBorder="1" applyAlignment="1">
      <alignment vertical="center" shrinkToFit="1"/>
    </xf>
    <xf numFmtId="177" fontId="10" fillId="0" borderId="81" xfId="4" applyNumberFormat="1" applyFont="1" applyFill="1" applyBorder="1" applyAlignment="1">
      <alignment vertical="center" shrinkToFit="1"/>
    </xf>
    <xf numFmtId="40" fontId="10" fillId="0" borderId="12" xfId="4" applyNumberFormat="1" applyFont="1" applyFill="1" applyBorder="1" applyAlignment="1">
      <alignment vertical="center" shrinkToFit="1"/>
    </xf>
    <xf numFmtId="193" fontId="10" fillId="0" borderId="12" xfId="1" applyNumberFormat="1" applyFont="1" applyBorder="1" applyAlignment="1">
      <alignment vertical="center" shrinkToFit="1"/>
    </xf>
    <xf numFmtId="0" fontId="10" fillId="0" borderId="12" xfId="1" applyFont="1" applyBorder="1" applyAlignment="1">
      <alignment horizontal="right" vertical="center" shrinkToFit="1"/>
    </xf>
    <xf numFmtId="38" fontId="10" fillId="0" borderId="37" xfId="2" applyFont="1" applyFill="1" applyBorder="1" applyAlignment="1">
      <alignment vertical="center"/>
    </xf>
    <xf numFmtId="0" fontId="8" fillId="0" borderId="4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90" fontId="7" fillId="0" borderId="49" xfId="2" applyNumberFormat="1" applyFont="1" applyBorder="1" applyAlignment="1">
      <alignment horizontal="right" vertical="center"/>
    </xf>
    <xf numFmtId="190" fontId="7" fillId="0" borderId="34" xfId="2" applyNumberFormat="1" applyFont="1" applyBorder="1" applyAlignment="1">
      <alignment horizontal="right" vertical="center"/>
    </xf>
    <xf numFmtId="190" fontId="7" fillId="0" borderId="46" xfId="2" applyNumberFormat="1" applyFont="1" applyBorder="1" applyAlignment="1">
      <alignment horizontal="right" vertical="center"/>
    </xf>
    <xf numFmtId="0" fontId="3" fillId="0" borderId="46" xfId="1" applyFont="1" applyBorder="1" applyAlignment="1">
      <alignment horizontal="distributed" vertical="center" justifyLastLine="1"/>
    </xf>
    <xf numFmtId="195" fontId="7" fillId="0" borderId="86" xfId="2" applyNumberFormat="1" applyFont="1" applyBorder="1" applyAlignment="1">
      <alignment vertical="center"/>
    </xf>
    <xf numFmtId="190" fontId="7" fillId="0" borderId="23" xfId="2" applyNumberFormat="1" applyFont="1" applyBorder="1" applyAlignment="1">
      <alignment horizontal="right" vertical="center"/>
    </xf>
    <xf numFmtId="190" fontId="7" fillId="0" borderId="87" xfId="2" applyNumberFormat="1" applyFont="1" applyBorder="1" applyAlignment="1">
      <alignment vertical="center"/>
    </xf>
    <xf numFmtId="0" fontId="3" fillId="0" borderId="51" xfId="1" applyFont="1" applyBorder="1" applyAlignment="1">
      <alignment horizontal="distributed" vertical="center" justifyLastLine="1"/>
    </xf>
    <xf numFmtId="195" fontId="7" fillId="0" borderId="22" xfId="2" applyNumberFormat="1" applyFont="1" applyBorder="1" applyAlignment="1">
      <alignment vertical="center"/>
    </xf>
    <xf numFmtId="190" fontId="7" fillId="0" borderId="23" xfId="2" applyNumberFormat="1" applyFont="1" applyBorder="1" applyAlignment="1">
      <alignment vertical="center"/>
    </xf>
    <xf numFmtId="190" fontId="7" fillId="0" borderId="24" xfId="2" applyNumberFormat="1" applyFont="1" applyBorder="1" applyAlignment="1">
      <alignment vertical="center"/>
    </xf>
    <xf numFmtId="0" fontId="3" fillId="0" borderId="65" xfId="1" applyFont="1" applyBorder="1" applyAlignment="1">
      <alignment horizontal="distributed" vertical="center" justifyLastLine="1"/>
    </xf>
    <xf numFmtId="195" fontId="7" fillId="0" borderId="2" xfId="2" applyNumberFormat="1" applyFont="1" applyBorder="1" applyAlignment="1">
      <alignment vertical="center"/>
    </xf>
    <xf numFmtId="190" fontId="7" fillId="0" borderId="3" xfId="2" applyNumberFormat="1" applyFont="1" applyBorder="1" applyAlignment="1">
      <alignment vertical="center"/>
    </xf>
    <xf numFmtId="190" fontId="7" fillId="0" borderId="20" xfId="2" applyNumberFormat="1" applyFont="1" applyBorder="1" applyAlignment="1">
      <alignment vertical="center"/>
    </xf>
    <xf numFmtId="0" fontId="3" fillId="0" borderId="30" xfId="1" applyFont="1" applyBorder="1" applyAlignment="1">
      <alignment horizontal="distributed" vertical="center"/>
    </xf>
    <xf numFmtId="0" fontId="3" fillId="0" borderId="65" xfId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0" fontId="3" fillId="0" borderId="2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 wrapText="1"/>
    </xf>
    <xf numFmtId="195" fontId="7" fillId="0" borderId="30" xfId="2" applyNumberFormat="1" applyFont="1" applyBorder="1" applyAlignment="1">
      <alignment vertical="center"/>
    </xf>
    <xf numFmtId="190" fontId="7" fillId="0" borderId="9" xfId="2" applyNumberFormat="1" applyFont="1" applyBorder="1" applyAlignment="1">
      <alignment vertical="center"/>
    </xf>
    <xf numFmtId="190" fontId="7" fillId="0" borderId="31" xfId="2" applyNumberFormat="1" applyFont="1" applyBorder="1" applyAlignment="1">
      <alignment vertical="center"/>
    </xf>
    <xf numFmtId="195" fontId="7" fillId="0" borderId="41" xfId="2" applyNumberFormat="1" applyFont="1" applyBorder="1" applyAlignment="1">
      <alignment vertical="center"/>
    </xf>
    <xf numFmtId="190" fontId="7" fillId="0" borderId="42" xfId="2" applyNumberFormat="1" applyFont="1" applyBorder="1" applyAlignment="1">
      <alignment vertical="center"/>
    </xf>
    <xf numFmtId="190" fontId="7" fillId="0" borderId="44" xfId="2" applyNumberFormat="1" applyFont="1" applyBorder="1" applyAlignment="1">
      <alignment vertical="center"/>
    </xf>
    <xf numFmtId="0" fontId="3" fillId="0" borderId="64" xfId="1" applyFont="1" applyBorder="1" applyAlignment="1">
      <alignment horizontal="distributed" vertical="center" justifyLastLine="1"/>
    </xf>
    <xf numFmtId="0" fontId="3" fillId="0" borderId="42" xfId="1" applyFont="1" applyBorder="1" applyAlignment="1">
      <alignment horizontal="distributed" vertical="center" justifyLastLine="1"/>
    </xf>
    <xf numFmtId="0" fontId="3" fillId="0" borderId="44" xfId="1" applyFont="1" applyBorder="1" applyAlignment="1">
      <alignment horizontal="distributed" vertical="center" justifyLastLine="1"/>
    </xf>
    <xf numFmtId="0" fontId="3" fillId="0" borderId="38" xfId="1" applyFont="1" applyBorder="1" applyAlignment="1">
      <alignment horizontal="distributed" vertical="center" justifyLastLine="1"/>
    </xf>
    <xf numFmtId="0" fontId="3" fillId="0" borderId="66" xfId="1" applyFont="1" applyBorder="1" applyAlignment="1">
      <alignment horizontal="distributed" vertical="center" justifyLastLine="1"/>
    </xf>
    <xf numFmtId="0" fontId="28" fillId="0" borderId="0" xfId="1" applyFont="1" applyAlignment="1">
      <alignment vertical="center"/>
    </xf>
    <xf numFmtId="0" fontId="30" fillId="0" borderId="0" xfId="1" applyFont="1"/>
    <xf numFmtId="0" fontId="31" fillId="0" borderId="0" xfId="1" applyFont="1" applyAlignment="1">
      <alignment vertical="center"/>
    </xf>
    <xf numFmtId="0" fontId="32" fillId="0" borderId="0" xfId="1" applyFont="1"/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vertical="center"/>
    </xf>
    <xf numFmtId="190" fontId="3" fillId="0" borderId="0" xfId="2" applyNumberFormat="1" applyFont="1" applyBorder="1" applyAlignment="1">
      <alignment horizontal="right" vertical="center"/>
    </xf>
    <xf numFmtId="0" fontId="3" fillId="0" borderId="2" xfId="7" applyFont="1" applyBorder="1" applyAlignment="1">
      <alignment horizontal="distributed" vertical="center" wrapText="1" justifyLastLine="1" shrinkToFit="1"/>
    </xf>
    <xf numFmtId="195" fontId="7" fillId="0" borderId="0" xfId="2" applyNumberFormat="1" applyFont="1" applyBorder="1" applyAlignment="1">
      <alignment horizontal="right" vertical="center"/>
    </xf>
    <xf numFmtId="190" fontId="7" fillId="0" borderId="0" xfId="2" applyNumberFormat="1" applyFont="1" applyBorder="1" applyAlignment="1">
      <alignment horizontal="right" vertical="center"/>
    </xf>
    <xf numFmtId="194" fontId="7" fillId="0" borderId="0" xfId="2" applyNumberFormat="1" applyFont="1" applyBorder="1" applyAlignment="1">
      <alignment horizontal="right" vertical="center"/>
    </xf>
    <xf numFmtId="0" fontId="3" fillId="0" borderId="2" xfId="7" applyFont="1" applyBorder="1" applyAlignment="1">
      <alignment horizontal="distributed" vertical="center" justifyLastLine="1" shrinkToFit="1"/>
    </xf>
    <xf numFmtId="38" fontId="7" fillId="0" borderId="0" xfId="4" applyFont="1" applyBorder="1" applyAlignment="1">
      <alignment horizontal="right" vertical="center"/>
    </xf>
    <xf numFmtId="0" fontId="3" fillId="0" borderId="0" xfId="7" applyFont="1" applyAlignment="1">
      <alignment horizontal="distributed" vertical="center" justifyLastLine="1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right"/>
    </xf>
    <xf numFmtId="0" fontId="19" fillId="0" borderId="0" xfId="7" applyFont="1" applyAlignment="1">
      <alignment horizontal="right"/>
    </xf>
    <xf numFmtId="0" fontId="34" fillId="0" borderId="0" xfId="7" applyFont="1"/>
    <xf numFmtId="0" fontId="3" fillId="0" borderId="0" xfId="7" applyFont="1"/>
    <xf numFmtId="0" fontId="28" fillId="0" borderId="0" xfId="7" applyFont="1" applyAlignment="1">
      <alignment vertical="center"/>
    </xf>
    <xf numFmtId="0" fontId="35" fillId="0" borderId="0" xfId="7" applyFont="1" applyAlignment="1">
      <alignment vertical="center"/>
    </xf>
    <xf numFmtId="0" fontId="8" fillId="0" borderId="0" xfId="1" applyFont="1" applyAlignment="1">
      <alignment wrapText="1"/>
    </xf>
    <xf numFmtId="38" fontId="36" fillId="0" borderId="33" xfId="4" applyFont="1" applyFill="1" applyBorder="1" applyAlignment="1">
      <alignment horizontal="right" vertical="center"/>
    </xf>
    <xf numFmtId="38" fontId="36" fillId="0" borderId="16" xfId="4" applyFont="1" applyFill="1" applyBorder="1" applyAlignment="1">
      <alignment horizontal="right" vertical="center"/>
    </xf>
    <xf numFmtId="38" fontId="36" fillId="0" borderId="34" xfId="4" applyFont="1" applyFill="1" applyBorder="1" applyAlignment="1">
      <alignment horizontal="right" vertical="center"/>
    </xf>
    <xf numFmtId="38" fontId="36" fillId="0" borderId="64" xfId="4" applyFont="1" applyFill="1" applyBorder="1" applyAlignment="1">
      <alignment horizontal="right" vertical="center"/>
    </xf>
    <xf numFmtId="38" fontId="10" fillId="0" borderId="34" xfId="4" applyFont="1" applyFill="1" applyBorder="1" applyAlignment="1">
      <alignment horizontal="right" vertical="center"/>
    </xf>
    <xf numFmtId="0" fontId="6" fillId="0" borderId="49" xfId="1" applyFont="1" applyBorder="1" applyAlignment="1">
      <alignment horizontal="distributed" vertical="center" shrinkToFit="1"/>
    </xf>
    <xf numFmtId="0" fontId="6" fillId="0" borderId="46" xfId="1" applyFont="1" applyBorder="1" applyAlignment="1">
      <alignment vertical="center" shrinkToFit="1"/>
    </xf>
    <xf numFmtId="38" fontId="36" fillId="0" borderId="41" xfId="4" applyFont="1" applyFill="1" applyBorder="1" applyAlignment="1">
      <alignment horizontal="right" vertical="center"/>
    </xf>
    <xf numFmtId="38" fontId="36" fillId="0" borderId="0" xfId="4" applyFont="1" applyFill="1" applyBorder="1" applyAlignment="1">
      <alignment horizontal="right" vertical="center"/>
    </xf>
    <xf numFmtId="38" fontId="36" fillId="0" borderId="42" xfId="4" applyFont="1" applyFill="1" applyBorder="1" applyAlignment="1">
      <alignment horizontal="right" vertical="center"/>
    </xf>
    <xf numFmtId="38" fontId="36" fillId="0" borderId="44" xfId="4" applyFont="1" applyFill="1" applyBorder="1" applyAlignment="1">
      <alignment horizontal="right" vertical="center"/>
    </xf>
    <xf numFmtId="38" fontId="10" fillId="0" borderId="42" xfId="4" applyFont="1" applyFill="1" applyBorder="1" applyAlignment="1">
      <alignment horizontal="right" vertical="center"/>
    </xf>
    <xf numFmtId="0" fontId="6" fillId="0" borderId="54" xfId="1" applyFont="1" applyBorder="1" applyAlignment="1">
      <alignment horizontal="distributed" vertical="center" shrinkToFit="1"/>
    </xf>
    <xf numFmtId="0" fontId="6" fillId="0" borderId="51" xfId="1" applyFont="1" applyBorder="1" applyAlignment="1">
      <alignment vertical="center" shrinkToFit="1"/>
    </xf>
    <xf numFmtId="38" fontId="10" fillId="0" borderId="41" xfId="4" applyFont="1" applyFill="1" applyBorder="1" applyAlignment="1">
      <alignment horizontal="right" vertical="center"/>
    </xf>
    <xf numFmtId="38" fontId="10" fillId="0" borderId="0" xfId="4" applyFont="1" applyFill="1" applyBorder="1" applyAlignment="1">
      <alignment horizontal="right" vertical="center"/>
    </xf>
    <xf numFmtId="38" fontId="10" fillId="0" borderId="44" xfId="4" applyFont="1" applyFill="1" applyBorder="1" applyAlignment="1">
      <alignment horizontal="right" vertical="center"/>
    </xf>
    <xf numFmtId="38" fontId="37" fillId="0" borderId="42" xfId="4" applyFont="1" applyFill="1" applyBorder="1" applyAlignment="1">
      <alignment horizontal="right" vertical="center"/>
    </xf>
    <xf numFmtId="0" fontId="6" fillId="0" borderId="54" xfId="1" applyFont="1" applyBorder="1" applyAlignment="1">
      <alignment horizontal="distributed" vertical="center" wrapText="1" shrinkToFit="1"/>
    </xf>
    <xf numFmtId="38" fontId="10" fillId="0" borderId="65" xfId="4" applyFont="1" applyFill="1" applyBorder="1" applyAlignment="1">
      <alignment horizontal="right" vertical="center"/>
    </xf>
    <xf numFmtId="3" fontId="1" fillId="0" borderId="0" xfId="1" applyNumberFormat="1" applyAlignment="1">
      <alignment vertical="center"/>
    </xf>
    <xf numFmtId="0" fontId="6" fillId="0" borderId="33" xfId="1" applyFont="1" applyBorder="1" applyAlignment="1">
      <alignment horizontal="distributed" vertical="center"/>
    </xf>
    <xf numFmtId="0" fontId="6" fillId="0" borderId="63" xfId="1" applyFont="1" applyBorder="1" applyAlignment="1">
      <alignment horizontal="distributed" vertical="center"/>
    </xf>
    <xf numFmtId="0" fontId="6" fillId="0" borderId="34" xfId="1" applyFont="1" applyBorder="1" applyAlignment="1">
      <alignment horizontal="distributed" vertical="center"/>
    </xf>
    <xf numFmtId="0" fontId="6" fillId="0" borderId="41" xfId="1" applyFont="1" applyBorder="1" applyAlignment="1">
      <alignment horizontal="distributed" vertical="center"/>
    </xf>
    <xf numFmtId="0" fontId="6" fillId="0" borderId="65" xfId="1" applyFont="1" applyBorder="1" applyAlignment="1">
      <alignment horizontal="distributed" vertical="center"/>
    </xf>
    <xf numFmtId="0" fontId="6" fillId="0" borderId="42" xfId="1" applyFont="1" applyBorder="1" applyAlignment="1">
      <alignment horizontal="distributed" vertical="center"/>
    </xf>
    <xf numFmtId="0" fontId="6" fillId="0" borderId="42" xfId="1" applyFont="1" applyBorder="1" applyAlignment="1">
      <alignment vertical="center" shrinkToFit="1"/>
    </xf>
    <xf numFmtId="0" fontId="6" fillId="0" borderId="36" xfId="1" applyFont="1" applyBorder="1" applyAlignment="1">
      <alignment horizontal="distributed" vertical="center"/>
    </xf>
    <xf numFmtId="0" fontId="6" fillId="0" borderId="71" xfId="1" applyFont="1" applyBorder="1" applyAlignment="1">
      <alignment horizontal="distributed" vertical="center"/>
    </xf>
    <xf numFmtId="0" fontId="6" fillId="0" borderId="38" xfId="1" applyFont="1" applyBorder="1" applyAlignment="1">
      <alignment horizontal="distributed" vertical="center"/>
    </xf>
    <xf numFmtId="0" fontId="35" fillId="0" borderId="0" xfId="1" applyFont="1" applyAlignment="1">
      <alignment vertical="center"/>
    </xf>
    <xf numFmtId="0" fontId="35" fillId="0" borderId="0" xfId="1" applyFont="1" applyAlignment="1">
      <alignment horizontal="left" vertical="center"/>
    </xf>
    <xf numFmtId="187" fontId="7" fillId="0" borderId="33" xfId="1" applyNumberFormat="1" applyFont="1" applyBorder="1" applyAlignment="1">
      <alignment horizontal="right" vertical="center"/>
    </xf>
    <xf numFmtId="189" fontId="7" fillId="0" borderId="34" xfId="1" applyNumberFormat="1" applyFont="1" applyBorder="1" applyAlignment="1">
      <alignment horizontal="right" vertical="center"/>
    </xf>
    <xf numFmtId="188" fontId="7" fillId="0" borderId="34" xfId="1" applyNumberFormat="1" applyFont="1" applyBorder="1" applyAlignment="1">
      <alignment horizontal="right" vertical="center"/>
    </xf>
    <xf numFmtId="186" fontId="7" fillId="0" borderId="34" xfId="1" applyNumberFormat="1" applyFont="1" applyBorder="1" applyAlignment="1">
      <alignment horizontal="right" vertical="center"/>
    </xf>
    <xf numFmtId="186" fontId="7" fillId="0" borderId="64" xfId="1" applyNumberFormat="1" applyFont="1" applyBorder="1" applyAlignment="1">
      <alignment horizontal="right" vertical="center"/>
    </xf>
    <xf numFmtId="187" fontId="7" fillId="0" borderId="41" xfId="1" applyNumberFormat="1" applyFont="1" applyBorder="1" applyAlignment="1">
      <alignment horizontal="right" vertical="center"/>
    </xf>
    <xf numFmtId="189" fontId="7" fillId="0" borderId="42" xfId="1" applyNumberFormat="1" applyFont="1" applyBorder="1" applyAlignment="1">
      <alignment horizontal="right" vertical="center"/>
    </xf>
    <xf numFmtId="188" fontId="7" fillId="0" borderId="42" xfId="1" applyNumberFormat="1" applyFont="1" applyBorder="1" applyAlignment="1">
      <alignment horizontal="right" vertical="center"/>
    </xf>
    <xf numFmtId="186" fontId="7" fillId="0" borderId="42" xfId="1" applyNumberFormat="1" applyFont="1" applyBorder="1" applyAlignment="1">
      <alignment horizontal="right" vertical="center"/>
    </xf>
    <xf numFmtId="186" fontId="7" fillId="0" borderId="44" xfId="1" applyNumberFormat="1" applyFont="1" applyBorder="1" applyAlignment="1">
      <alignment horizontal="right" vertical="center"/>
    </xf>
    <xf numFmtId="0" fontId="6" fillId="0" borderId="64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190" fontId="7" fillId="0" borderId="34" xfId="2" applyNumberFormat="1" applyFont="1" applyFill="1" applyBorder="1" applyAlignment="1">
      <alignment horizontal="right" vertical="center"/>
    </xf>
    <xf numFmtId="3" fontId="7" fillId="0" borderId="64" xfId="2" applyNumberFormat="1" applyFont="1" applyFill="1" applyBorder="1" applyAlignment="1">
      <alignment horizontal="right" vertical="center"/>
    </xf>
    <xf numFmtId="0" fontId="6" fillId="0" borderId="33" xfId="1" applyFont="1" applyBorder="1" applyAlignment="1">
      <alignment horizontal="distributed" vertical="center" wrapText="1"/>
    </xf>
    <xf numFmtId="0" fontId="1" fillId="0" borderId="34" xfId="1" applyBorder="1" applyAlignment="1">
      <alignment vertical="center"/>
    </xf>
    <xf numFmtId="0" fontId="1" fillId="0" borderId="46" xfId="1" applyBorder="1" applyAlignment="1">
      <alignment vertical="center"/>
    </xf>
    <xf numFmtId="190" fontId="7" fillId="0" borderId="2" xfId="2" applyNumberFormat="1" applyFont="1" applyBorder="1" applyAlignment="1">
      <alignment vertical="center"/>
    </xf>
    <xf numFmtId="190" fontId="7" fillId="0" borderId="8" xfId="2" applyNumberFormat="1" applyFont="1" applyBorder="1" applyAlignment="1">
      <alignment horizontal="right" vertical="center"/>
    </xf>
    <xf numFmtId="3" fontId="7" fillId="0" borderId="10" xfId="2" applyNumberFormat="1" applyFont="1" applyBorder="1" applyAlignment="1">
      <alignment horizontal="right" vertical="center"/>
    </xf>
    <xf numFmtId="0" fontId="1" fillId="0" borderId="51" xfId="1" applyBorder="1" applyAlignment="1">
      <alignment vertical="center"/>
    </xf>
    <xf numFmtId="190" fontId="7" fillId="0" borderId="41" xfId="2" applyNumberFormat="1" applyFont="1" applyBorder="1" applyAlignment="1">
      <alignment vertical="center"/>
    </xf>
    <xf numFmtId="190" fontId="7" fillId="0" borderId="65" xfId="2" applyNumberFormat="1" applyFont="1" applyBorder="1" applyAlignment="1">
      <alignment vertical="center"/>
    </xf>
    <xf numFmtId="3" fontId="7" fillId="0" borderId="44" xfId="2" applyNumberFormat="1" applyFont="1" applyBorder="1" applyAlignment="1">
      <alignment horizontal="right" vertical="center"/>
    </xf>
    <xf numFmtId="190" fontId="7" fillId="0" borderId="22" xfId="2" applyNumberFormat="1" applyFont="1" applyBorder="1" applyAlignment="1">
      <alignment vertical="center"/>
    </xf>
    <xf numFmtId="190" fontId="7" fillId="0" borderId="96" xfId="2" applyNumberFormat="1" applyFont="1" applyBorder="1" applyAlignment="1">
      <alignment horizontal="right" vertical="center"/>
    </xf>
    <xf numFmtId="3" fontId="7" fillId="0" borderId="24" xfId="2" applyNumberFormat="1" applyFont="1" applyBorder="1" applyAlignment="1">
      <alignment horizontal="right" vertical="center"/>
    </xf>
    <xf numFmtId="0" fontId="1" fillId="0" borderId="97" xfId="1" applyBorder="1" applyAlignment="1">
      <alignment vertical="center"/>
    </xf>
    <xf numFmtId="190" fontId="7" fillId="0" borderId="11" xfId="2" applyNumberFormat="1" applyFont="1" applyBorder="1" applyAlignment="1">
      <alignment vertical="center"/>
    </xf>
    <xf numFmtId="190" fontId="7" fillId="0" borderId="14" xfId="2" applyNumberFormat="1" applyFont="1" applyBorder="1" applyAlignment="1">
      <alignment vertical="center"/>
    </xf>
    <xf numFmtId="190" fontId="7" fillId="0" borderId="12" xfId="2" applyNumberFormat="1" applyFont="1" applyBorder="1" applyAlignment="1">
      <alignment vertical="center"/>
    </xf>
    <xf numFmtId="3" fontId="7" fillId="0" borderId="15" xfId="2" applyNumberFormat="1" applyFont="1" applyBorder="1" applyAlignment="1">
      <alignment horizontal="right" vertical="center"/>
    </xf>
    <xf numFmtId="0" fontId="12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34" fillId="0" borderId="0" xfId="1" applyFont="1"/>
    <xf numFmtId="0" fontId="1" fillId="0" borderId="0" xfId="1" applyAlignment="1">
      <alignment horizontal="right"/>
    </xf>
    <xf numFmtId="0" fontId="1" fillId="0" borderId="0" xfId="1" applyAlignment="1">
      <alignment horizontal="right" wrapText="1"/>
    </xf>
    <xf numFmtId="0" fontId="1" fillId="0" borderId="0" xfId="1" applyAlignment="1">
      <alignment wrapText="1"/>
    </xf>
    <xf numFmtId="0" fontId="40" fillId="0" borderId="0" xfId="1" applyFont="1"/>
    <xf numFmtId="0" fontId="41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wrapText="1"/>
    </xf>
    <xf numFmtId="0" fontId="8" fillId="0" borderId="1" xfId="1" applyFont="1" applyBorder="1" applyAlignment="1">
      <alignment vertical="center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42" fillId="0" borderId="0" xfId="1" applyFont="1"/>
    <xf numFmtId="192" fontId="43" fillId="0" borderId="33" xfId="1" applyNumberFormat="1" applyFont="1" applyBorder="1" applyAlignment="1">
      <alignment horizontal="right" vertical="center"/>
    </xf>
    <xf numFmtId="192" fontId="43" fillId="0" borderId="34" xfId="1" applyNumberFormat="1" applyFont="1" applyBorder="1" applyAlignment="1">
      <alignment horizontal="right" vertical="center"/>
    </xf>
    <xf numFmtId="192" fontId="43" fillId="0" borderId="64" xfId="1" applyNumberFormat="1" applyFont="1" applyBorder="1" applyAlignment="1">
      <alignment horizontal="right" vertical="center"/>
    </xf>
    <xf numFmtId="192" fontId="43" fillId="0" borderId="34" xfId="1" applyNumberFormat="1" applyFont="1" applyBorder="1" applyAlignment="1">
      <alignment horizontal="right" vertical="center" wrapText="1"/>
    </xf>
    <xf numFmtId="192" fontId="43" fillId="0" borderId="34" xfId="4" applyNumberFormat="1" applyFont="1" applyFill="1" applyBorder="1" applyAlignment="1">
      <alignment horizontal="right" vertical="center"/>
    </xf>
    <xf numFmtId="192" fontId="43" fillId="0" borderId="64" xfId="4" applyNumberFormat="1" applyFont="1" applyFill="1" applyBorder="1" applyAlignment="1">
      <alignment horizontal="right" vertical="center"/>
    </xf>
    <xf numFmtId="192" fontId="43" fillId="0" borderId="34" xfId="4" applyNumberFormat="1" applyFont="1" applyFill="1" applyBorder="1" applyAlignment="1">
      <alignment horizontal="right" vertical="center" wrapText="1"/>
    </xf>
    <xf numFmtId="0" fontId="8" fillId="0" borderId="16" xfId="1" applyFont="1" applyBorder="1" applyAlignment="1">
      <alignment horizontal="distributed" vertical="center"/>
    </xf>
    <xf numFmtId="0" fontId="8" fillId="0" borderId="46" xfId="1" applyFont="1" applyBorder="1" applyAlignment="1">
      <alignment vertical="center"/>
    </xf>
    <xf numFmtId="192" fontId="43" fillId="0" borderId="41" xfId="1" applyNumberFormat="1" applyFont="1" applyBorder="1" applyAlignment="1">
      <alignment horizontal="right" vertical="center"/>
    </xf>
    <xf numFmtId="192" fontId="43" fillId="0" borderId="42" xfId="1" applyNumberFormat="1" applyFont="1" applyBorder="1" applyAlignment="1">
      <alignment horizontal="right" vertical="center"/>
    </xf>
    <xf numFmtId="192" fontId="43" fillId="0" borderId="44" xfId="1" applyNumberFormat="1" applyFont="1" applyBorder="1" applyAlignment="1">
      <alignment horizontal="right" vertical="center"/>
    </xf>
    <xf numFmtId="192" fontId="43" fillId="0" borderId="42" xfId="1" applyNumberFormat="1" applyFont="1" applyBorder="1" applyAlignment="1">
      <alignment horizontal="right" vertical="center" wrapText="1"/>
    </xf>
    <xf numFmtId="192" fontId="43" fillId="0" borderId="42" xfId="4" applyNumberFormat="1" applyFont="1" applyFill="1" applyBorder="1" applyAlignment="1">
      <alignment horizontal="right" vertical="center"/>
    </xf>
    <xf numFmtId="192" fontId="43" fillId="0" borderId="0" xfId="4" applyNumberFormat="1" applyFont="1" applyFill="1" applyBorder="1" applyAlignment="1">
      <alignment horizontal="right" vertical="center"/>
    </xf>
    <xf numFmtId="192" fontId="43" fillId="0" borderId="42" xfId="4" applyNumberFormat="1" applyFont="1" applyFill="1" applyBorder="1" applyAlignment="1">
      <alignment horizontal="right" vertical="center" wrapText="1"/>
    </xf>
    <xf numFmtId="192" fontId="43" fillId="0" borderId="44" xfId="4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distributed" vertical="center"/>
    </xf>
    <xf numFmtId="0" fontId="8" fillId="0" borderId="51" xfId="1" applyFont="1" applyBorder="1" applyAlignment="1">
      <alignment vertical="center"/>
    </xf>
    <xf numFmtId="192" fontId="43" fillId="0" borderId="0" xfId="1" applyNumberFormat="1" applyFont="1" applyAlignment="1">
      <alignment horizontal="right" vertical="center"/>
    </xf>
    <xf numFmtId="0" fontId="8" fillId="0" borderId="54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 wrapText="1"/>
    </xf>
    <xf numFmtId="0" fontId="13" fillId="0" borderId="0" xfId="1" applyFont="1" applyAlignment="1">
      <alignment horizontal="left" vertical="center" wrapText="1"/>
    </xf>
    <xf numFmtId="0" fontId="8" fillId="0" borderId="0" xfId="1" applyFont="1" applyAlignment="1">
      <alignment horizontal="distributed" vertical="center" wrapText="1" shrinkToFit="1"/>
    </xf>
    <xf numFmtId="0" fontId="13" fillId="0" borderId="0" xfId="1" applyFont="1" applyAlignment="1">
      <alignment horizontal="distributed" vertical="center" wrapText="1"/>
    </xf>
    <xf numFmtId="0" fontId="13" fillId="0" borderId="0" xfId="1" applyFont="1" applyAlignment="1">
      <alignment horizontal="distributed" vertical="center"/>
    </xf>
    <xf numFmtId="0" fontId="1" fillId="0" borderId="0" xfId="1" applyAlignment="1">
      <alignment horizontal="center"/>
    </xf>
    <xf numFmtId="0" fontId="13" fillId="0" borderId="4" xfId="1" applyFont="1" applyBorder="1" applyAlignment="1">
      <alignment horizontal="center" vertical="center" wrapText="1"/>
    </xf>
    <xf numFmtId="0" fontId="13" fillId="0" borderId="67" xfId="1" applyFont="1" applyBorder="1" applyAlignment="1">
      <alignment horizontal="center" vertical="center" wrapText="1"/>
    </xf>
    <xf numFmtId="0" fontId="8" fillId="0" borderId="20" xfId="1" applyFont="1" applyBorder="1" applyAlignment="1">
      <alignment vertical="center" wrapText="1"/>
    </xf>
    <xf numFmtId="0" fontId="8" fillId="0" borderId="73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6" fillId="0" borderId="37" xfId="1" applyFont="1" applyBorder="1" applyAlignment="1">
      <alignment vertical="center"/>
    </xf>
    <xf numFmtId="0" fontId="6" fillId="0" borderId="39" xfId="1" applyFont="1" applyBorder="1" applyAlignment="1">
      <alignment vertical="center"/>
    </xf>
    <xf numFmtId="0" fontId="6" fillId="0" borderId="39" xfId="1" applyFont="1" applyBorder="1" applyAlignment="1">
      <alignment vertical="center" wrapText="1"/>
    </xf>
    <xf numFmtId="0" fontId="6" fillId="0" borderId="71" xfId="1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44" fillId="0" borderId="0" xfId="1" applyFont="1"/>
    <xf numFmtId="0" fontId="44" fillId="0" borderId="0" xfId="1" applyFont="1" applyAlignment="1">
      <alignment wrapText="1"/>
    </xf>
    <xf numFmtId="0" fontId="35" fillId="0" borderId="0" xfId="1" applyFont="1" applyAlignment="1">
      <alignment horizontal="right" vertical="center"/>
    </xf>
    <xf numFmtId="190" fontId="3" fillId="0" borderId="0" xfId="1" applyNumberFormat="1" applyFont="1"/>
    <xf numFmtId="190" fontId="6" fillId="2" borderId="33" xfId="1" applyNumberFormat="1" applyFont="1" applyFill="1" applyBorder="1" applyAlignment="1">
      <alignment vertical="center"/>
    </xf>
    <xf numFmtId="190" fontId="6" fillId="2" borderId="34" xfId="1" applyNumberFormat="1" applyFont="1" applyFill="1" applyBorder="1" applyAlignment="1">
      <alignment vertical="center"/>
    </xf>
    <xf numFmtId="190" fontId="6" fillId="2" borderId="34" xfId="1" applyNumberFormat="1" applyFont="1" applyFill="1" applyBorder="1" applyAlignment="1">
      <alignment horizontal="center" vertical="center"/>
    </xf>
    <xf numFmtId="190" fontId="6" fillId="2" borderId="64" xfId="1" applyNumberFormat="1" applyFont="1" applyFill="1" applyBorder="1" applyAlignment="1">
      <alignment vertical="center"/>
    </xf>
    <xf numFmtId="0" fontId="6" fillId="2" borderId="49" xfId="1" applyFont="1" applyFill="1" applyBorder="1" applyAlignment="1">
      <alignment horizontal="distributed" vertical="center"/>
    </xf>
    <xf numFmtId="0" fontId="6" fillId="2" borderId="16" xfId="1" applyFont="1" applyFill="1" applyBorder="1" applyAlignment="1">
      <alignment horizontal="distributed" vertical="center"/>
    </xf>
    <xf numFmtId="0" fontId="6" fillId="2" borderId="16" xfId="1" applyFont="1" applyFill="1" applyBorder="1" applyAlignment="1">
      <alignment vertical="center"/>
    </xf>
    <xf numFmtId="0" fontId="6" fillId="2" borderId="46" xfId="1" applyFont="1" applyFill="1" applyBorder="1" applyAlignment="1">
      <alignment vertical="center"/>
    </xf>
    <xf numFmtId="0" fontId="10" fillId="2" borderId="41" xfId="1" applyFont="1" applyFill="1" applyBorder="1" applyAlignment="1">
      <alignment vertical="center"/>
    </xf>
    <xf numFmtId="0" fontId="10" fillId="2" borderId="42" xfId="1" applyFont="1" applyFill="1" applyBorder="1" applyAlignment="1">
      <alignment vertical="center"/>
    </xf>
    <xf numFmtId="0" fontId="10" fillId="2" borderId="42" xfId="1" applyFont="1" applyFill="1" applyBorder="1" applyAlignment="1">
      <alignment horizontal="right" vertical="center"/>
    </xf>
    <xf numFmtId="190" fontId="10" fillId="2" borderId="42" xfId="1" applyNumberFormat="1" applyFont="1" applyFill="1" applyBorder="1" applyAlignment="1">
      <alignment horizontal="right" vertical="center"/>
    </xf>
    <xf numFmtId="0" fontId="10" fillId="2" borderId="44" xfId="1" applyFont="1" applyFill="1" applyBorder="1" applyAlignment="1">
      <alignment vertical="center"/>
    </xf>
    <xf numFmtId="0" fontId="6" fillId="2" borderId="54" xfId="1" applyFont="1" applyFill="1" applyBorder="1" applyAlignment="1">
      <alignment horizontal="distributed" vertical="center"/>
    </xf>
    <xf numFmtId="0" fontId="6" fillId="2" borderId="0" xfId="1" applyFont="1" applyFill="1" applyAlignment="1">
      <alignment horizontal="distributed" vertical="center"/>
    </xf>
    <xf numFmtId="0" fontId="6" fillId="2" borderId="0" xfId="1" applyFont="1" applyFill="1" applyAlignment="1">
      <alignment vertical="center"/>
    </xf>
    <xf numFmtId="0" fontId="6" fillId="2" borderId="51" xfId="1" applyFont="1" applyFill="1" applyBorder="1" applyAlignment="1">
      <alignment vertical="center"/>
    </xf>
    <xf numFmtId="0" fontId="10" fillId="2" borderId="41" xfId="1" applyFont="1" applyFill="1" applyBorder="1" applyAlignment="1">
      <alignment horizontal="right" vertical="center"/>
    </xf>
    <xf numFmtId="190" fontId="10" fillId="2" borderId="41" xfId="1" applyNumberFormat="1" applyFont="1" applyFill="1" applyBorder="1" applyAlignment="1">
      <alignment horizontal="right" vertical="center"/>
    </xf>
    <xf numFmtId="3" fontId="10" fillId="2" borderId="42" xfId="1" applyNumberFormat="1" applyFont="1" applyFill="1" applyBorder="1" applyAlignment="1">
      <alignment horizontal="right" vertical="center"/>
    </xf>
    <xf numFmtId="3" fontId="10" fillId="2" borderId="44" xfId="1" applyNumberFormat="1" applyFont="1" applyFill="1" applyBorder="1" applyAlignment="1">
      <alignment vertical="center"/>
    </xf>
    <xf numFmtId="3" fontId="10" fillId="2" borderId="42" xfId="1" applyNumberFormat="1" applyFont="1" applyFill="1" applyBorder="1" applyAlignment="1">
      <alignment vertical="center"/>
    </xf>
    <xf numFmtId="0" fontId="45" fillId="2" borderId="54" xfId="1" applyFont="1" applyFill="1" applyBorder="1" applyAlignment="1">
      <alignment horizontal="distributed" vertical="center"/>
    </xf>
    <xf numFmtId="0" fontId="6" fillId="0" borderId="64" xfId="1" applyFont="1" applyBorder="1"/>
    <xf numFmtId="0" fontId="6" fillId="0" borderId="30" xfId="1" applyFont="1" applyBorder="1" applyAlignment="1">
      <alignment horizontal="distributed" vertical="center"/>
    </xf>
    <xf numFmtId="0" fontId="6" fillId="0" borderId="44" xfId="1" applyFont="1" applyBorder="1" applyAlignment="1">
      <alignment horizontal="center"/>
    </xf>
    <xf numFmtId="0" fontId="6" fillId="0" borderId="66" xfId="1" applyFont="1" applyBorder="1"/>
    <xf numFmtId="0" fontId="19" fillId="0" borderId="0" xfId="0" applyFont="1">
      <alignment vertical="center"/>
    </xf>
    <xf numFmtId="196" fontId="10" fillId="0" borderId="33" xfId="1" applyNumberFormat="1" applyFont="1" applyBorder="1" applyAlignment="1">
      <alignment horizontal="right" vertical="center"/>
    </xf>
    <xf numFmtId="196" fontId="10" fillId="0" borderId="34" xfId="1" applyNumberFormat="1" applyFont="1" applyBorder="1" applyAlignment="1">
      <alignment horizontal="right" vertical="center"/>
    </xf>
    <xf numFmtId="3" fontId="10" fillId="0" borderId="34" xfId="1" applyNumberFormat="1" applyFont="1" applyBorder="1" applyAlignment="1">
      <alignment horizontal="right" vertical="center"/>
    </xf>
    <xf numFmtId="3" fontId="10" fillId="0" borderId="64" xfId="1" applyNumberFormat="1" applyFont="1" applyBorder="1" applyAlignment="1">
      <alignment horizontal="right" vertical="center"/>
    </xf>
    <xf numFmtId="0" fontId="6" fillId="0" borderId="45" xfId="1" applyFont="1" applyBorder="1" applyAlignment="1">
      <alignment horizontal="left" vertical="center"/>
    </xf>
    <xf numFmtId="196" fontId="10" fillId="0" borderId="41" xfId="1" applyNumberFormat="1" applyFont="1" applyBorder="1" applyAlignment="1">
      <alignment horizontal="right" vertical="center"/>
    </xf>
    <xf numFmtId="0" fontId="10" fillId="0" borderId="42" xfId="1" applyFont="1" applyBorder="1" applyAlignment="1">
      <alignment horizontal="right" vertical="center"/>
    </xf>
    <xf numFmtId="196" fontId="10" fillId="0" borderId="42" xfId="1" applyNumberFormat="1" applyFont="1" applyBorder="1" applyAlignment="1">
      <alignment horizontal="right" vertical="center"/>
    </xf>
    <xf numFmtId="3" fontId="10" fillId="0" borderId="42" xfId="1" applyNumberFormat="1" applyFont="1" applyBorder="1" applyAlignment="1">
      <alignment horizontal="right" vertical="center"/>
    </xf>
    <xf numFmtId="3" fontId="10" fillId="0" borderId="44" xfId="1" applyNumberFormat="1" applyFont="1" applyBorder="1" applyAlignment="1">
      <alignment horizontal="right" vertical="center"/>
    </xf>
    <xf numFmtId="0" fontId="6" fillId="0" borderId="43" xfId="1" applyFont="1" applyBorder="1" applyAlignment="1">
      <alignment horizontal="left" vertical="center"/>
    </xf>
    <xf numFmtId="0" fontId="10" fillId="0" borderId="41" xfId="1" applyFont="1" applyBorder="1" applyAlignment="1">
      <alignment horizontal="right" vertical="center"/>
    </xf>
    <xf numFmtId="0" fontId="10" fillId="0" borderId="30" xfId="1" applyFont="1" applyBorder="1" applyAlignment="1">
      <alignment horizontal="right" vertical="center"/>
    </xf>
    <xf numFmtId="3" fontId="10" fillId="0" borderId="9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right" vertical="center"/>
    </xf>
    <xf numFmtId="3" fontId="10" fillId="0" borderId="31" xfId="1" applyNumberFormat="1" applyFont="1" applyBorder="1" applyAlignment="1">
      <alignment horizontal="right" vertical="center"/>
    </xf>
    <xf numFmtId="0" fontId="6" fillId="0" borderId="32" xfId="1" applyFont="1" applyBorder="1" applyAlignment="1">
      <alignment horizontal="center" vertical="center"/>
    </xf>
    <xf numFmtId="196" fontId="10" fillId="0" borderId="22" xfId="1" applyNumberFormat="1" applyFont="1" applyBorder="1" applyAlignment="1">
      <alignment horizontal="right" vertical="center"/>
    </xf>
    <xf numFmtId="196" fontId="10" fillId="0" borderId="23" xfId="1" applyNumberFormat="1" applyFont="1" applyBorder="1" applyAlignment="1">
      <alignment horizontal="right" vertical="center"/>
    </xf>
    <xf numFmtId="3" fontId="10" fillId="0" borderId="23" xfId="1" applyNumberFormat="1" applyFont="1" applyBorder="1" applyAlignment="1">
      <alignment horizontal="right" vertical="center"/>
    </xf>
    <xf numFmtId="197" fontId="46" fillId="0" borderId="87" xfId="6" applyNumberFormat="1" applyFont="1" applyBorder="1" applyAlignment="1">
      <alignment horizontal="right" vertical="center"/>
    </xf>
    <xf numFmtId="3" fontId="10" fillId="0" borderId="24" xfId="1" applyNumberFormat="1" applyFont="1" applyBorder="1" applyAlignment="1">
      <alignment horizontal="right" vertical="center"/>
    </xf>
    <xf numFmtId="0" fontId="46" fillId="0" borderId="0" xfId="6" applyFont="1" applyAlignment="1">
      <alignment vertical="center"/>
    </xf>
    <xf numFmtId="0" fontId="10" fillId="0" borderId="44" xfId="1" applyFont="1" applyBorder="1" applyAlignment="1">
      <alignment horizontal="right" vertical="center"/>
    </xf>
    <xf numFmtId="197" fontId="46" fillId="0" borderId="0" xfId="6" applyNumberFormat="1" applyFont="1" applyAlignment="1">
      <alignment horizontal="right" vertical="center"/>
    </xf>
    <xf numFmtId="0" fontId="6" fillId="0" borderId="43" xfId="1" applyFont="1" applyBorder="1" applyAlignment="1">
      <alignment horizontal="center" vertical="center"/>
    </xf>
    <xf numFmtId="0" fontId="6" fillId="0" borderId="25" xfId="1" applyFont="1" applyBorder="1" applyAlignment="1">
      <alignment horizontal="left" vertical="center"/>
    </xf>
    <xf numFmtId="196" fontId="10" fillId="0" borderId="44" xfId="1" applyNumberFormat="1" applyFont="1" applyBorder="1" applyAlignment="1">
      <alignment horizontal="right" vertical="center"/>
    </xf>
    <xf numFmtId="0" fontId="3" fillId="0" borderId="16" xfId="1" applyFont="1" applyBorder="1" applyAlignment="1">
      <alignment horizontal="center" vertical="center"/>
    </xf>
    <xf numFmtId="0" fontId="12" fillId="0" borderId="63" xfId="1" applyFont="1" applyBorder="1" applyAlignment="1">
      <alignment horizontal="centerContinuous" vertical="center"/>
    </xf>
    <xf numFmtId="0" fontId="12" fillId="0" borderId="64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65" xfId="1" applyFont="1" applyBorder="1" applyAlignment="1">
      <alignment vertical="center" wrapText="1"/>
    </xf>
    <xf numFmtId="0" fontId="3" fillId="0" borderId="54" xfId="1" applyFont="1" applyBorder="1"/>
    <xf numFmtId="0" fontId="3" fillId="0" borderId="44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justify"/>
    </xf>
    <xf numFmtId="0" fontId="6" fillId="0" borderId="66" xfId="1" applyFont="1" applyBorder="1" applyAlignment="1">
      <alignment vertical="center" justifyLastLine="1"/>
    </xf>
    <xf numFmtId="0" fontId="6" fillId="0" borderId="1" xfId="1" applyFont="1" applyBorder="1" applyAlignment="1">
      <alignment vertical="center" justifyLastLine="1"/>
    </xf>
    <xf numFmtId="0" fontId="6" fillId="0" borderId="1" xfId="1" applyFont="1" applyBorder="1" applyAlignment="1">
      <alignment horizontal="right" vertical="center" justifyLastLine="1"/>
    </xf>
    <xf numFmtId="0" fontId="6" fillId="0" borderId="71" xfId="1" applyFont="1" applyBorder="1" applyAlignment="1">
      <alignment vertical="center" justifyLastLine="1"/>
    </xf>
    <xf numFmtId="0" fontId="6" fillId="0" borderId="57" xfId="1" applyFont="1" applyBorder="1" applyAlignment="1">
      <alignment horizontal="center" vertical="justify"/>
    </xf>
    <xf numFmtId="0" fontId="28" fillId="0" borderId="0" xfId="1" applyFont="1" applyAlignment="1">
      <alignment horizontal="right" vertical="center"/>
    </xf>
    <xf numFmtId="196" fontId="28" fillId="0" borderId="0" xfId="1" applyNumberFormat="1" applyFont="1" applyAlignment="1">
      <alignment vertical="center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3" fontId="10" fillId="0" borderId="33" xfId="2" applyNumberFormat="1" applyFont="1" applyFill="1" applyBorder="1" applyAlignment="1">
      <alignment horizontal="right" vertical="center"/>
    </xf>
    <xf numFmtId="3" fontId="10" fillId="0" borderId="63" xfId="2" applyNumberFormat="1" applyFont="1" applyFill="1" applyBorder="1" applyAlignment="1">
      <alignment horizontal="right" vertical="center"/>
    </xf>
    <xf numFmtId="38" fontId="10" fillId="0" borderId="63" xfId="2" applyFont="1" applyFill="1" applyBorder="1" applyAlignment="1">
      <alignment horizontal="right" vertical="center"/>
    </xf>
    <xf numFmtId="0" fontId="10" fillId="0" borderId="34" xfId="2" applyNumberFormat="1" applyFont="1" applyFill="1" applyBorder="1" applyAlignment="1">
      <alignment vertical="center"/>
    </xf>
    <xf numFmtId="0" fontId="10" fillId="0" borderId="34" xfId="2" applyNumberFormat="1" applyFont="1" applyFill="1" applyBorder="1" applyAlignment="1">
      <alignment horizontal="right" vertical="center"/>
    </xf>
    <xf numFmtId="38" fontId="10" fillId="0" borderId="34" xfId="2" applyFont="1" applyFill="1" applyBorder="1" applyAlignment="1">
      <alignment horizontal="right" vertical="center"/>
    </xf>
    <xf numFmtId="0" fontId="10" fillId="0" borderId="65" xfId="2" applyNumberFormat="1" applyFont="1" applyFill="1" applyBorder="1" applyAlignment="1">
      <alignment horizontal="right" vertical="center"/>
    </xf>
    <xf numFmtId="0" fontId="10" fillId="0" borderId="42" xfId="2" applyNumberFormat="1" applyFont="1" applyFill="1" applyBorder="1" applyAlignment="1">
      <alignment vertical="center"/>
    </xf>
    <xf numFmtId="38" fontId="10" fillId="0" borderId="42" xfId="2" applyFont="1" applyFill="1" applyBorder="1" applyAlignment="1">
      <alignment horizontal="right" vertical="center"/>
    </xf>
    <xf numFmtId="0" fontId="6" fillId="0" borderId="43" xfId="1" applyFont="1" applyBorder="1" applyAlignment="1">
      <alignment vertical="center"/>
    </xf>
    <xf numFmtId="0" fontId="10" fillId="0" borderId="42" xfId="2" applyNumberFormat="1" applyFont="1" applyFill="1" applyBorder="1" applyAlignment="1">
      <alignment horizontal="right" vertical="center"/>
    </xf>
    <xf numFmtId="38" fontId="10" fillId="0" borderId="41" xfId="2" applyFont="1" applyFill="1" applyBorder="1" applyAlignment="1">
      <alignment horizontal="right" vertical="center"/>
    </xf>
    <xf numFmtId="38" fontId="10" fillId="0" borderId="65" xfId="2" applyFont="1" applyFill="1" applyBorder="1" applyAlignment="1">
      <alignment horizontal="right" vertical="center"/>
    </xf>
    <xf numFmtId="38" fontId="10" fillId="0" borderId="42" xfId="2" applyFont="1" applyFill="1" applyBorder="1" applyAlignment="1">
      <alignment vertical="center"/>
    </xf>
    <xf numFmtId="0" fontId="10" fillId="0" borderId="41" xfId="2" applyNumberFormat="1" applyFont="1" applyFill="1" applyBorder="1" applyAlignment="1">
      <alignment horizontal="right" vertical="center"/>
    </xf>
    <xf numFmtId="196" fontId="10" fillId="0" borderId="65" xfId="1" applyNumberFormat="1" applyFont="1" applyBorder="1" applyAlignment="1">
      <alignment horizontal="right" vertical="center"/>
    </xf>
    <xf numFmtId="3" fontId="10" fillId="0" borderId="65" xfId="1" applyNumberFormat="1" applyFont="1" applyBorder="1" applyAlignment="1">
      <alignment horizontal="right" vertical="center"/>
    </xf>
    <xf numFmtId="0" fontId="10" fillId="0" borderId="22" xfId="2" applyNumberFormat="1" applyFont="1" applyFill="1" applyBorder="1" applyAlignment="1">
      <alignment horizontal="right" vertical="center"/>
    </xf>
    <xf numFmtId="3" fontId="10" fillId="0" borderId="96" xfId="2" applyNumberFormat="1" applyFont="1" applyFill="1" applyBorder="1" applyAlignment="1">
      <alignment horizontal="right" vertical="center"/>
    </xf>
    <xf numFmtId="0" fontId="10" fillId="0" borderId="96" xfId="2" applyNumberFormat="1" applyFont="1" applyFill="1" applyBorder="1" applyAlignment="1">
      <alignment horizontal="right" vertical="center"/>
    </xf>
    <xf numFmtId="0" fontId="10" fillId="0" borderId="23" xfId="2" applyNumberFormat="1" applyFont="1" applyFill="1" applyBorder="1" applyAlignment="1">
      <alignment vertical="center"/>
    </xf>
    <xf numFmtId="3" fontId="10" fillId="0" borderId="23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horizontal="right" vertical="center"/>
    </xf>
    <xf numFmtId="3" fontId="10" fillId="0" borderId="24" xfId="2" applyNumberFormat="1" applyFont="1" applyFill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10" fillId="0" borderId="44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" fontId="10" fillId="0" borderId="30" xfId="2" applyNumberFormat="1" applyFont="1" applyFill="1" applyBorder="1" applyAlignment="1">
      <alignment horizontal="right" vertical="center"/>
    </xf>
    <xf numFmtId="3" fontId="10" fillId="0" borderId="90" xfId="2" applyNumberFormat="1" applyFont="1" applyFill="1" applyBorder="1" applyAlignment="1">
      <alignment horizontal="right" vertical="center"/>
    </xf>
    <xf numFmtId="0" fontId="10" fillId="0" borderId="9" xfId="2" applyNumberFormat="1" applyFont="1" applyFill="1" applyBorder="1" applyAlignment="1">
      <alignment vertical="center"/>
    </xf>
    <xf numFmtId="3" fontId="10" fillId="0" borderId="9" xfId="2" applyNumberFormat="1" applyFont="1" applyFill="1" applyBorder="1" applyAlignment="1">
      <alignment vertical="center"/>
    </xf>
    <xf numFmtId="0" fontId="10" fillId="0" borderId="9" xfId="2" applyNumberFormat="1" applyFont="1" applyFill="1" applyBorder="1" applyAlignment="1">
      <alignment horizontal="right" vertical="center"/>
    </xf>
    <xf numFmtId="3" fontId="10" fillId="0" borderId="31" xfId="2" applyNumberFormat="1" applyFont="1" applyFill="1" applyBorder="1" applyAlignment="1">
      <alignment vertical="center"/>
    </xf>
    <xf numFmtId="0" fontId="6" fillId="0" borderId="43" xfId="1" applyFont="1" applyBorder="1" applyAlignment="1">
      <alignment horizontal="distributed" vertical="center"/>
    </xf>
    <xf numFmtId="0" fontId="6" fillId="0" borderId="66" xfId="1" applyFont="1" applyBorder="1" applyAlignment="1">
      <alignment horizontal="center" vertical="center"/>
    </xf>
    <xf numFmtId="0" fontId="50" fillId="0" borderId="0" xfId="1" applyFont="1" applyAlignment="1">
      <alignment horizontal="right"/>
    </xf>
    <xf numFmtId="0" fontId="51" fillId="0" borderId="16" xfId="1" applyFont="1" applyBorder="1"/>
    <xf numFmtId="0" fontId="8" fillId="0" borderId="16" xfId="0" applyFont="1" applyBorder="1" applyAlignment="1">
      <alignment horizontal="right"/>
    </xf>
    <xf numFmtId="181" fontId="3" fillId="0" borderId="0" xfId="1" applyNumberFormat="1" applyFont="1"/>
    <xf numFmtId="38" fontId="21" fillId="0" borderId="0" xfId="1" applyNumberFormat="1" applyFont="1"/>
    <xf numFmtId="0" fontId="8" fillId="0" borderId="0" xfId="0" applyFo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56" fontId="1" fillId="0" borderId="0" xfId="1" applyNumberFormat="1" applyAlignment="1">
      <alignment vertical="center"/>
    </xf>
    <xf numFmtId="0" fontId="6" fillId="0" borderId="101" xfId="0" applyFont="1" applyBorder="1" applyAlignment="1">
      <alignment horizontal="left" vertical="center"/>
    </xf>
    <xf numFmtId="181" fontId="10" fillId="0" borderId="102" xfId="2" applyNumberFormat="1" applyFont="1" applyFill="1" applyBorder="1" applyAlignment="1">
      <alignment vertical="center"/>
    </xf>
    <xf numFmtId="181" fontId="10" fillId="0" borderId="103" xfId="2" applyNumberFormat="1" applyFont="1" applyFill="1" applyBorder="1" applyAlignment="1">
      <alignment vertical="center"/>
    </xf>
    <xf numFmtId="38" fontId="10" fillId="2" borderId="104" xfId="2" applyFont="1" applyFill="1" applyBorder="1" applyAlignment="1">
      <alignment horizontal="center" vertical="center"/>
    </xf>
    <xf numFmtId="0" fontId="6" fillId="0" borderId="32" xfId="0" applyFont="1" applyBorder="1">
      <alignment vertical="center"/>
    </xf>
    <xf numFmtId="181" fontId="10" fillId="0" borderId="9" xfId="2" applyNumberFormat="1" applyFont="1" applyFill="1" applyBorder="1" applyAlignment="1">
      <alignment horizontal="center" vertical="center"/>
    </xf>
    <xf numFmtId="38" fontId="10" fillId="0" borderId="31" xfId="2" applyFont="1" applyFill="1" applyBorder="1" applyAlignment="1">
      <alignment horizontal="center" vertical="center"/>
    </xf>
    <xf numFmtId="0" fontId="6" fillId="0" borderId="34" xfId="0" applyFont="1" applyBorder="1" applyAlignment="1">
      <alignment horizontal="distributed" vertical="top" justifyLastLine="1"/>
    </xf>
    <xf numFmtId="0" fontId="6" fillId="0" borderId="34" xfId="0" applyFont="1" applyBorder="1" applyAlignment="1">
      <alignment horizontal="distributed" vertical="center" justifyLastLine="1"/>
    </xf>
    <xf numFmtId="0" fontId="6" fillId="0" borderId="64" xfId="0" applyFont="1" applyBorder="1" applyAlignment="1">
      <alignment horizontal="distributed" vertical="top" justifyLastLine="1"/>
    </xf>
    <xf numFmtId="0" fontId="6" fillId="0" borderId="38" xfId="0" applyFont="1" applyBorder="1" applyAlignment="1">
      <alignment horizontal="distributed" justifyLastLine="1"/>
    </xf>
    <xf numFmtId="0" fontId="6" fillId="0" borderId="66" xfId="0" applyFont="1" applyBorder="1" applyAlignment="1">
      <alignment horizontal="distributed" justifyLastLine="1"/>
    </xf>
    <xf numFmtId="0" fontId="8" fillId="0" borderId="16" xfId="0" applyFont="1" applyBorder="1" applyAlignment="1"/>
    <xf numFmtId="0" fontId="6" fillId="0" borderId="0" xfId="0" applyFont="1" applyAlignment="1"/>
    <xf numFmtId="0" fontId="11" fillId="0" borderId="0" xfId="1" applyFont="1"/>
    <xf numFmtId="0" fontId="20" fillId="0" borderId="0" xfId="0" applyFont="1" applyAlignment="1">
      <alignment vertical="top"/>
    </xf>
    <xf numFmtId="0" fontId="3" fillId="0" borderId="45" xfId="0" applyFont="1" applyBorder="1" applyAlignment="1">
      <alignment horizontal="distributed" vertical="center" justifyLastLine="1"/>
    </xf>
    <xf numFmtId="38" fontId="53" fillId="0" borderId="41" xfId="2" applyFont="1" applyFill="1" applyBorder="1" applyAlignment="1">
      <alignment horizontal="center" vertical="center"/>
    </xf>
    <xf numFmtId="38" fontId="53" fillId="0" borderId="44" xfId="2" applyFont="1" applyFill="1" applyBorder="1" applyAlignment="1">
      <alignment horizontal="center" vertical="center"/>
    </xf>
    <xf numFmtId="0" fontId="3" fillId="0" borderId="43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0" xfId="0" applyAlignment="1"/>
    <xf numFmtId="38" fontId="0" fillId="0" borderId="0" xfId="0" applyNumberFormat="1" applyAlignment="1"/>
    <xf numFmtId="10" fontId="54" fillId="0" borderId="0" xfId="9" applyNumberFormat="1" applyFont="1" applyFill="1" applyBorder="1" applyAlignment="1"/>
    <xf numFmtId="193" fontId="55" fillId="0" borderId="0" xfId="9" applyNumberFormat="1" applyFont="1" applyFill="1" applyBorder="1" applyAlignment="1"/>
    <xf numFmtId="0" fontId="56" fillId="0" borderId="0" xfId="0" applyFont="1" applyAlignment="1"/>
    <xf numFmtId="0" fontId="57" fillId="0" borderId="0" xfId="0" applyFont="1" applyAlignment="1"/>
    <xf numFmtId="0" fontId="8" fillId="0" borderId="0" xfId="0" applyFont="1" applyAlignment="1">
      <alignment vertical="center" readingOrder="1"/>
    </xf>
    <xf numFmtId="0" fontId="8" fillId="0" borderId="0" xfId="0" applyFont="1" applyAlignment="1">
      <alignment vertical="top" wrapText="1" readingOrder="1"/>
    </xf>
    <xf numFmtId="0" fontId="8" fillId="0" borderId="1" xfId="0" applyFont="1" applyBorder="1">
      <alignment vertical="center"/>
    </xf>
    <xf numFmtId="38" fontId="43" fillId="2" borderId="64" xfId="2" applyFont="1" applyFill="1" applyBorder="1" applyAlignment="1">
      <alignment vertical="center"/>
    </xf>
    <xf numFmtId="0" fontId="8" fillId="0" borderId="45" xfId="0" applyFont="1" applyBorder="1" applyAlignment="1">
      <alignment horizontal="distributed" vertical="center"/>
    </xf>
    <xf numFmtId="38" fontId="43" fillId="0" borderId="41" xfId="2" applyFont="1" applyFill="1" applyBorder="1" applyAlignment="1">
      <alignment vertical="center"/>
    </xf>
    <xf numFmtId="0" fontId="43" fillId="0" borderId="42" xfId="0" applyFont="1" applyBorder="1" applyAlignment="1">
      <alignment horizontal="right" vertical="center"/>
    </xf>
    <xf numFmtId="38" fontId="43" fillId="0" borderId="42" xfId="2" applyFont="1" applyFill="1" applyBorder="1" applyAlignment="1">
      <alignment vertical="center"/>
    </xf>
    <xf numFmtId="0" fontId="43" fillId="0" borderId="0" xfId="1" applyFont="1" applyAlignment="1">
      <alignment vertical="center"/>
    </xf>
    <xf numFmtId="38" fontId="43" fillId="0" borderId="44" xfId="2" applyFont="1" applyFill="1" applyBorder="1" applyAlignment="1">
      <alignment vertical="center"/>
    </xf>
    <xf numFmtId="0" fontId="8" fillId="0" borderId="43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/>
    </xf>
    <xf numFmtId="0" fontId="6" fillId="0" borderId="16" xfId="1" applyFont="1" applyBorder="1" applyAlignment="1">
      <alignment horizontal="center" vertical="top"/>
    </xf>
    <xf numFmtId="0" fontId="6" fillId="0" borderId="38" xfId="0" applyFont="1" applyBorder="1" applyAlignment="1">
      <alignment horizontal="center" wrapText="1"/>
    </xf>
    <xf numFmtId="0" fontId="6" fillId="0" borderId="38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96" fontId="3" fillId="0" borderId="0" xfId="0" applyNumberFormat="1" applyFont="1" applyAlignment="1"/>
    <xf numFmtId="196" fontId="3" fillId="0" borderId="0" xfId="0" applyNumberFormat="1" applyFont="1">
      <alignment vertical="center"/>
    </xf>
    <xf numFmtId="38" fontId="7" fillId="0" borderId="17" xfId="2" applyFont="1" applyFill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38" fontId="7" fillId="0" borderId="6" xfId="2" applyFont="1" applyFill="1" applyBorder="1" applyAlignment="1">
      <alignment horizontal="right" vertical="center"/>
    </xf>
    <xf numFmtId="0" fontId="3" fillId="0" borderId="19" xfId="0" applyFont="1" applyBorder="1" applyAlignment="1">
      <alignment horizontal="distributed" vertical="center"/>
    </xf>
    <xf numFmtId="38" fontId="7" fillId="0" borderId="2" xfId="2" applyFont="1" applyFill="1" applyBorder="1" applyAlignment="1">
      <alignment horizontal="right" vertical="center"/>
    </xf>
    <xf numFmtId="38" fontId="7" fillId="0" borderId="3" xfId="2" applyFont="1" applyFill="1" applyBorder="1" applyAlignment="1">
      <alignment horizontal="right" vertical="center"/>
    </xf>
    <xf numFmtId="38" fontId="7" fillId="0" borderId="20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0" fontId="3" fillId="0" borderId="21" xfId="0" applyFont="1" applyBorder="1" applyAlignment="1">
      <alignment horizontal="distributed" vertical="center"/>
    </xf>
    <xf numFmtId="38" fontId="7" fillId="0" borderId="22" xfId="2" applyFont="1" applyFill="1" applyBorder="1" applyAlignment="1">
      <alignment horizontal="right" vertical="center"/>
    </xf>
    <xf numFmtId="38" fontId="7" fillId="0" borderId="23" xfId="2" applyFont="1" applyFill="1" applyBorder="1" applyAlignment="1">
      <alignment horizontal="right" vertical="center"/>
    </xf>
    <xf numFmtId="38" fontId="7" fillId="0" borderId="24" xfId="2" applyFont="1" applyFill="1" applyBorder="1" applyAlignment="1">
      <alignment horizontal="right" vertical="center"/>
    </xf>
    <xf numFmtId="38" fontId="7" fillId="0" borderId="107" xfId="2" applyFont="1" applyFill="1" applyBorder="1" applyAlignment="1">
      <alignment horizontal="right" vertical="center"/>
    </xf>
    <xf numFmtId="0" fontId="3" fillId="0" borderId="95" xfId="0" applyFont="1" applyBorder="1" applyAlignment="1">
      <alignment horizontal="distributed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23" fillId="0" borderId="0" xfId="0" applyFont="1" applyAlignment="1"/>
    <xf numFmtId="194" fontId="7" fillId="0" borderId="29" xfId="2" applyNumberFormat="1" applyFont="1" applyFill="1" applyBorder="1" applyAlignment="1">
      <alignment vertical="center"/>
    </xf>
    <xf numFmtId="190" fontId="7" fillId="2" borderId="109" xfId="2" applyNumberFormat="1" applyFont="1" applyFill="1" applyBorder="1" applyAlignment="1">
      <alignment vertical="center"/>
    </xf>
    <xf numFmtId="0" fontId="3" fillId="0" borderId="29" xfId="0" applyFont="1" applyBorder="1" applyAlignment="1">
      <alignment horizontal="right" vertical="center" indent="1"/>
    </xf>
    <xf numFmtId="190" fontId="7" fillId="0" borderId="29" xfId="2" applyNumberFormat="1" applyFont="1" applyFill="1" applyBorder="1" applyAlignment="1">
      <alignment vertical="center"/>
    </xf>
    <xf numFmtId="190" fontId="7" fillId="0" borderId="108" xfId="2" applyNumberFormat="1" applyFont="1" applyFill="1" applyBorder="1" applyAlignment="1">
      <alignment vertical="center"/>
    </xf>
    <xf numFmtId="190" fontId="7" fillId="0" borderId="27" xfId="2" applyNumberFormat="1" applyFont="1" applyFill="1" applyBorder="1" applyAlignment="1">
      <alignment vertical="center"/>
    </xf>
    <xf numFmtId="190" fontId="7" fillId="0" borderId="109" xfId="2" applyNumberFormat="1" applyFont="1" applyFill="1" applyBorder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38" fontId="1" fillId="0" borderId="0" xfId="2" applyFont="1" applyFill="1"/>
    <xf numFmtId="38" fontId="1" fillId="0" borderId="0" xfId="0" applyNumberFormat="1" applyFont="1" applyAlignment="1"/>
    <xf numFmtId="38" fontId="3" fillId="0" borderId="0" xfId="0" applyNumberFormat="1" applyFont="1" applyAlignment="1"/>
    <xf numFmtId="38" fontId="3" fillId="0" borderId="0" xfId="2" applyFont="1" applyFill="1"/>
    <xf numFmtId="38" fontId="3" fillId="0" borderId="0" xfId="2" applyFont="1" applyFill="1" applyAlignment="1">
      <alignment vertical="center"/>
    </xf>
    <xf numFmtId="0" fontId="1" fillId="0" borderId="0" xfId="0" applyFont="1">
      <alignment vertical="center"/>
    </xf>
    <xf numFmtId="177" fontId="7" fillId="0" borderId="1" xfId="2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93" fontId="1" fillId="0" borderId="0" xfId="0" applyNumberFormat="1" applyFont="1" applyAlignment="1"/>
    <xf numFmtId="0" fontId="3" fillId="0" borderId="9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51" xfId="0" applyFont="1" applyBorder="1" applyAlignment="1"/>
    <xf numFmtId="49" fontId="1" fillId="0" borderId="0" xfId="0" applyNumberFormat="1" applyFont="1" applyAlignment="1"/>
    <xf numFmtId="38" fontId="58" fillId="0" borderId="0" xfId="8" applyFont="1" applyFill="1" applyAlignment="1"/>
    <xf numFmtId="0" fontId="44" fillId="0" borderId="0" xfId="0" applyFont="1" applyAlignment="1"/>
    <xf numFmtId="38" fontId="45" fillId="0" borderId="0" xfId="8" applyFont="1" applyFill="1" applyAlignment="1"/>
    <xf numFmtId="0" fontId="3" fillId="0" borderId="107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38" fontId="3" fillId="0" borderId="26" xfId="2" applyFont="1" applyFill="1" applyBorder="1" applyAlignment="1">
      <alignment horizontal="center" vertical="center"/>
    </xf>
    <xf numFmtId="38" fontId="3" fillId="0" borderId="27" xfId="2" applyFont="1" applyFill="1" applyBorder="1" applyAlignment="1">
      <alignment horizontal="center" vertical="center"/>
    </xf>
    <xf numFmtId="38" fontId="3" fillId="0" borderId="116" xfId="2" applyFont="1" applyFill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38" fontId="51" fillId="0" borderId="16" xfId="2" applyFont="1" applyFill="1" applyBorder="1" applyAlignment="1">
      <alignment horizontal="right"/>
    </xf>
    <xf numFmtId="38" fontId="59" fillId="0" borderId="0" xfId="2" applyFont="1" applyFill="1"/>
    <xf numFmtId="0" fontId="34" fillId="0" borderId="0" xfId="0" applyFont="1" applyAlignment="1"/>
    <xf numFmtId="198" fontId="35" fillId="0" borderId="0" xfId="10" applyNumberFormat="1" applyFont="1" applyAlignment="1">
      <alignment horizontal="center" vertical="center"/>
    </xf>
    <xf numFmtId="198" fontId="3" fillId="0" borderId="0" xfId="10" applyNumberFormat="1" applyFont="1">
      <alignment vertical="center"/>
    </xf>
    <xf numFmtId="198" fontId="3" fillId="0" borderId="0" xfId="10" applyNumberFormat="1" applyFont="1" applyAlignment="1">
      <alignment horizontal="center" vertical="center"/>
    </xf>
    <xf numFmtId="0" fontId="8" fillId="0" borderId="0" xfId="0" applyFont="1" applyAlignment="1">
      <alignment readingOrder="1"/>
    </xf>
    <xf numFmtId="0" fontId="8" fillId="0" borderId="0" xfId="0" applyFont="1" applyAlignment="1">
      <alignment vertical="top" readingOrder="1"/>
    </xf>
    <xf numFmtId="198" fontId="35" fillId="0" borderId="0" xfId="10" applyNumberFormat="1" applyFont="1">
      <alignment vertical="center"/>
    </xf>
    <xf numFmtId="198" fontId="3" fillId="0" borderId="0" xfId="10" applyNumberFormat="1" applyFont="1" applyAlignment="1">
      <alignment horizontal="left" vertical="center"/>
    </xf>
    <xf numFmtId="198" fontId="3" fillId="0" borderId="0" xfId="2" applyNumberFormat="1" applyFont="1" applyFill="1" applyBorder="1" applyAlignment="1">
      <alignment horizontal="right" vertical="center"/>
    </xf>
    <xf numFmtId="199" fontId="3" fillId="0" borderId="0" xfId="2" applyNumberFormat="1" applyFont="1" applyFill="1" applyBorder="1" applyAlignment="1">
      <alignment horizontal="right" vertical="center"/>
    </xf>
    <xf numFmtId="190" fontId="3" fillId="0" borderId="0" xfId="10" applyNumberFormat="1" applyFont="1">
      <alignment vertical="center"/>
    </xf>
    <xf numFmtId="198" fontId="6" fillId="0" borderId="0" xfId="10" applyNumberFormat="1" applyFont="1" applyAlignment="1">
      <alignment horizontal="center" vertical="center"/>
    </xf>
    <xf numFmtId="198" fontId="6" fillId="0" borderId="0" xfId="10" applyNumberFormat="1" applyFont="1" applyAlignment="1">
      <alignment horizontal="center"/>
    </xf>
    <xf numFmtId="198" fontId="8" fillId="0" borderId="0" xfId="10" applyNumberFormat="1" applyFont="1" applyAlignment="1">
      <alignment horizontal="distributed" vertical="center"/>
    </xf>
    <xf numFmtId="200" fontId="8" fillId="0" borderId="0" xfId="2" applyNumberFormat="1" applyFont="1" applyFill="1" applyBorder="1" applyAlignment="1">
      <alignment vertical="center"/>
    </xf>
    <xf numFmtId="198" fontId="60" fillId="0" borderId="0" xfId="2" applyNumberFormat="1" applyFont="1" applyFill="1" applyBorder="1" applyAlignment="1">
      <alignment vertical="center"/>
    </xf>
    <xf numFmtId="201" fontId="8" fillId="0" borderId="0" xfId="6" quotePrefix="1" applyNumberFormat="1" applyFont="1" applyAlignment="1">
      <alignment horizontal="right" vertical="top"/>
    </xf>
    <xf numFmtId="202" fontId="3" fillId="0" borderId="0" xfId="10" applyNumberFormat="1" applyFont="1" applyAlignment="1">
      <alignment horizontal="left" vertical="center"/>
    </xf>
    <xf numFmtId="198" fontId="34" fillId="0" borderId="0" xfId="10" applyNumberFormat="1" applyFont="1">
      <alignment vertical="center"/>
    </xf>
    <xf numFmtId="202" fontId="3" fillId="0" borderId="0" xfId="10" applyNumberFormat="1" applyFont="1" applyAlignment="1">
      <alignment horizontal="center" vertical="center"/>
    </xf>
    <xf numFmtId="202" fontId="8" fillId="0" borderId="0" xfId="6" applyNumberFormat="1" applyFont="1" applyAlignment="1">
      <alignment horizontal="right"/>
    </xf>
    <xf numFmtId="202" fontId="6" fillId="0" borderId="0" xfId="10" applyNumberFormat="1" applyFont="1">
      <alignment vertical="center"/>
    </xf>
    <xf numFmtId="202" fontId="3" fillId="0" borderId="0" xfId="2" applyNumberFormat="1" applyFont="1" applyFill="1" applyAlignment="1">
      <alignment horizontal="center" vertical="center"/>
    </xf>
    <xf numFmtId="198" fontId="8" fillId="0" borderId="0" xfId="10" applyNumberFormat="1" applyFont="1">
      <alignment vertical="center"/>
    </xf>
    <xf numFmtId="182" fontId="3" fillId="0" borderId="0" xfId="10" applyNumberFormat="1" applyFont="1">
      <alignment vertical="center"/>
    </xf>
    <xf numFmtId="198" fontId="61" fillId="0" borderId="0" xfId="10" applyNumberFormat="1" applyFont="1">
      <alignment vertical="center"/>
    </xf>
    <xf numFmtId="198" fontId="62" fillId="0" borderId="0" xfId="10" applyNumberFormat="1" applyFont="1">
      <alignment vertical="center"/>
    </xf>
    <xf numFmtId="198" fontId="63" fillId="0" borderId="0" xfId="10" applyNumberFormat="1" applyFont="1">
      <alignment vertical="center"/>
    </xf>
    <xf numFmtId="38" fontId="61" fillId="0" borderId="0" xfId="8" applyFont="1" applyFill="1" applyBorder="1">
      <alignment vertical="center"/>
    </xf>
    <xf numFmtId="198" fontId="64" fillId="0" borderId="0" xfId="10" applyNumberFormat="1" applyFont="1" applyAlignment="1">
      <alignment horizontal="center" vertical="center"/>
    </xf>
    <xf numFmtId="198" fontId="65" fillId="0" borderId="0" xfId="10" applyNumberFormat="1" applyFont="1" applyAlignment="1">
      <alignment horizontal="center" vertical="center"/>
    </xf>
    <xf numFmtId="198" fontId="61" fillId="0" borderId="0" xfId="10" applyNumberFormat="1" applyFont="1" applyAlignment="1">
      <alignment horizontal="center" vertical="center"/>
    </xf>
    <xf numFmtId="198" fontId="64" fillId="0" borderId="0" xfId="2" applyNumberFormat="1" applyFont="1" applyFill="1" applyBorder="1" applyAlignment="1">
      <alignment vertical="center"/>
    </xf>
    <xf numFmtId="198" fontId="65" fillId="0" borderId="0" xfId="2" applyNumberFormat="1" applyFont="1" applyFill="1" applyBorder="1" applyAlignment="1">
      <alignment vertical="center"/>
    </xf>
    <xf numFmtId="198" fontId="64" fillId="0" borderId="0" xfId="10" applyNumberFormat="1" applyFont="1" applyAlignment="1">
      <alignment horizontal="distributed" vertical="top" justifyLastLine="1"/>
    </xf>
    <xf numFmtId="198" fontId="61" fillId="0" borderId="0" xfId="10" applyNumberFormat="1" applyFont="1" applyAlignment="1">
      <alignment horizontal="left" vertical="center"/>
    </xf>
    <xf numFmtId="198" fontId="65" fillId="0" borderId="0" xfId="10" applyNumberFormat="1" applyFont="1" applyAlignment="1">
      <alignment horizontal="center" vertical="center" wrapText="1"/>
    </xf>
    <xf numFmtId="198" fontId="61" fillId="0" borderId="0" xfId="10" applyNumberFormat="1" applyFont="1" applyAlignment="1">
      <alignment horizontal="center" vertical="center" wrapText="1"/>
    </xf>
    <xf numFmtId="181" fontId="61" fillId="0" borderId="0" xfId="10" applyNumberFormat="1" applyFont="1">
      <alignment vertical="center"/>
    </xf>
    <xf numFmtId="198" fontId="65" fillId="0" borderId="0" xfId="10" applyNumberFormat="1" applyFont="1" applyAlignment="1">
      <alignment horizontal="distributed" vertical="center" justifyLastLine="1"/>
    </xf>
    <xf numFmtId="38" fontId="65" fillId="0" borderId="0" xfId="8" applyFont="1" applyFill="1" applyBorder="1" applyAlignment="1">
      <alignment horizontal="center" vertical="center"/>
    </xf>
    <xf numFmtId="38" fontId="65" fillId="0" borderId="0" xfId="8" applyFont="1" applyFill="1" applyBorder="1" applyAlignment="1">
      <alignment vertical="center"/>
    </xf>
    <xf numFmtId="198" fontId="66" fillId="0" borderId="0" xfId="10" applyNumberFormat="1" applyFont="1">
      <alignment vertical="center"/>
    </xf>
    <xf numFmtId="202" fontId="66" fillId="0" borderId="0" xfId="2" applyNumberFormat="1" applyFont="1" applyFill="1" applyBorder="1" applyAlignment="1">
      <alignment vertical="center"/>
    </xf>
    <xf numFmtId="198" fontId="61" fillId="0" borderId="0" xfId="2" applyNumberFormat="1" applyFont="1" applyFill="1" applyBorder="1" applyAlignment="1">
      <alignment horizontal="right" vertical="center"/>
    </xf>
    <xf numFmtId="198" fontId="61" fillId="0" borderId="0" xfId="2" applyNumberFormat="1" applyFont="1" applyFill="1" applyBorder="1" applyAlignment="1">
      <alignment vertical="center"/>
    </xf>
    <xf numFmtId="203" fontId="61" fillId="0" borderId="0" xfId="10" applyNumberFormat="1" applyFont="1">
      <alignment vertical="center"/>
    </xf>
    <xf numFmtId="198" fontId="65" fillId="0" borderId="0" xfId="10" applyNumberFormat="1" applyFont="1" applyAlignment="1">
      <alignment horizontal="center"/>
    </xf>
    <xf numFmtId="198" fontId="66" fillId="0" borderId="0" xfId="10" applyNumberFormat="1" applyFont="1" applyAlignment="1">
      <alignment horizontal="distributed" vertical="center"/>
    </xf>
    <xf numFmtId="200" fontId="66" fillId="0" borderId="0" xfId="2" applyNumberFormat="1" applyFont="1" applyFill="1" applyBorder="1" applyAlignment="1">
      <alignment vertical="center"/>
    </xf>
    <xf numFmtId="198" fontId="67" fillId="0" borderId="0" xfId="2" applyNumberFormat="1" applyFont="1" applyFill="1" applyBorder="1" applyAlignment="1">
      <alignment vertical="center"/>
    </xf>
    <xf numFmtId="198" fontId="66" fillId="0" borderId="0" xfId="2" applyNumberFormat="1" applyFont="1" applyFill="1" applyBorder="1" applyAlignment="1">
      <alignment vertical="center"/>
    </xf>
    <xf numFmtId="202" fontId="66" fillId="0" borderId="0" xfId="10" applyNumberFormat="1" applyFont="1">
      <alignment vertical="center"/>
    </xf>
    <xf numFmtId="198" fontId="68" fillId="0" borderId="0" xfId="10" applyNumberFormat="1" applyFont="1">
      <alignment vertical="center"/>
    </xf>
    <xf numFmtId="201" fontId="66" fillId="0" borderId="0" xfId="6" quotePrefix="1" applyNumberFormat="1" applyFont="1" applyAlignment="1">
      <alignment horizontal="right" vertical="top"/>
    </xf>
    <xf numFmtId="202" fontId="61" fillId="2" borderId="0" xfId="6" applyNumberFormat="1" applyFont="1" applyFill="1" applyAlignment="1">
      <alignment horizontal="right"/>
    </xf>
    <xf numFmtId="202" fontId="61" fillId="2" borderId="0" xfId="10" applyNumberFormat="1" applyFont="1" applyFill="1">
      <alignment vertical="center"/>
    </xf>
    <xf numFmtId="0" fontId="66" fillId="0" borderId="0" xfId="6" quotePrefix="1" applyFont="1" applyAlignment="1">
      <alignment horizontal="right" vertical="top"/>
    </xf>
    <xf numFmtId="198" fontId="61" fillId="0" borderId="0" xfId="10" applyNumberFormat="1" applyFont="1" applyAlignment="1">
      <alignment horizontal="right" vertical="center"/>
    </xf>
    <xf numFmtId="199" fontId="61" fillId="0" borderId="0" xfId="10" applyNumberFormat="1" applyFont="1">
      <alignment vertical="center"/>
    </xf>
    <xf numFmtId="199" fontId="3" fillId="0" borderId="0" xfId="10" applyNumberFormat="1" applyFont="1">
      <alignment vertical="center"/>
    </xf>
    <xf numFmtId="198" fontId="27" fillId="0" borderId="0" xfId="10" applyNumberFormat="1" applyFont="1">
      <alignment vertical="center"/>
    </xf>
    <xf numFmtId="199" fontId="27" fillId="0" borderId="0" xfId="10" applyNumberFormat="1" applyFont="1">
      <alignment vertical="center"/>
    </xf>
    <xf numFmtId="201" fontId="61" fillId="0" borderId="0" xfId="6" quotePrefix="1" applyNumberFormat="1" applyFont="1" applyAlignment="1">
      <alignment horizontal="right" vertical="top"/>
    </xf>
    <xf numFmtId="38" fontId="7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199" fontId="61" fillId="0" borderId="0" xfId="2" applyNumberFormat="1" applyFont="1" applyFill="1" applyBorder="1" applyAlignment="1">
      <alignment horizontal="right" vertical="center"/>
    </xf>
    <xf numFmtId="38" fontId="10" fillId="0" borderId="44" xfId="2" applyFont="1" applyFill="1" applyBorder="1" applyAlignment="1">
      <alignment horizontal="center" vertical="center"/>
    </xf>
    <xf numFmtId="181" fontId="10" fillId="0" borderId="42" xfId="2" applyNumberFormat="1" applyFont="1" applyFill="1" applyBorder="1" applyAlignment="1">
      <alignment vertical="center"/>
    </xf>
    <xf numFmtId="181" fontId="10" fillId="0" borderId="100" xfId="2" applyNumberFormat="1" applyFont="1" applyFill="1" applyBorder="1" applyAlignment="1">
      <alignment vertical="center"/>
    </xf>
    <xf numFmtId="38" fontId="10" fillId="0" borderId="100" xfId="2" applyFont="1" applyFill="1" applyBorder="1" applyAlignment="1">
      <alignment vertical="center"/>
    </xf>
    <xf numFmtId="38" fontId="10" fillId="0" borderId="99" xfId="2" applyFont="1" applyFill="1" applyBorder="1" applyAlignment="1">
      <alignment vertical="center"/>
    </xf>
    <xf numFmtId="38" fontId="10" fillId="0" borderId="20" xfId="2" applyFont="1" applyFill="1" applyBorder="1" applyAlignment="1">
      <alignment horizontal="center" vertical="center"/>
    </xf>
    <xf numFmtId="38" fontId="10" fillId="0" borderId="3" xfId="2" applyFont="1" applyFill="1" applyBorder="1" applyAlignment="1">
      <alignment vertical="center"/>
    </xf>
    <xf numFmtId="38" fontId="10" fillId="0" borderId="2" xfId="2" applyFont="1" applyFill="1" applyBorder="1" applyAlignment="1">
      <alignment vertical="center"/>
    </xf>
    <xf numFmtId="181" fontId="10" fillId="0" borderId="3" xfId="2" applyNumberFormat="1" applyFont="1" applyFill="1" applyBorder="1" applyAlignment="1">
      <alignment horizontal="right" vertical="center"/>
    </xf>
    <xf numFmtId="38" fontId="10" fillId="0" borderId="18" xfId="2" applyFont="1" applyFill="1" applyBorder="1" applyAlignment="1">
      <alignment horizontal="center" vertical="center"/>
    </xf>
    <xf numFmtId="181" fontId="10" fillId="0" borderId="67" xfId="2" applyNumberFormat="1" applyFont="1" applyFill="1" applyBorder="1" applyAlignment="1">
      <alignment vertical="center"/>
    </xf>
    <xf numFmtId="181" fontId="10" fillId="0" borderId="70" xfId="2" applyNumberFormat="1" applyFont="1" applyFill="1" applyBorder="1" applyAlignment="1">
      <alignment vertical="center"/>
    </xf>
    <xf numFmtId="38" fontId="10" fillId="0" borderId="4" xfId="2" applyFont="1" applyFill="1" applyBorder="1" applyAlignment="1">
      <alignment vertical="center"/>
    </xf>
    <xf numFmtId="38" fontId="10" fillId="0" borderId="17" xfId="2" applyFont="1" applyFill="1" applyBorder="1" applyAlignment="1">
      <alignment vertical="center"/>
    </xf>
    <xf numFmtId="38" fontId="53" fillId="0" borderId="64" xfId="2" applyFont="1" applyFill="1" applyBorder="1" applyAlignment="1">
      <alignment horizontal="center" vertical="center"/>
    </xf>
    <xf numFmtId="38" fontId="53" fillId="0" borderId="33" xfId="2" applyFont="1" applyFill="1" applyBorder="1" applyAlignment="1">
      <alignment horizontal="center" vertical="center"/>
    </xf>
    <xf numFmtId="38" fontId="43" fillId="0" borderId="34" xfId="2" applyFont="1" applyFill="1" applyBorder="1" applyAlignment="1">
      <alignment vertical="center"/>
    </xf>
    <xf numFmtId="0" fontId="43" fillId="0" borderId="34" xfId="0" applyFont="1" applyBorder="1" applyAlignment="1">
      <alignment horizontal="right" vertical="center"/>
    </xf>
    <xf numFmtId="38" fontId="43" fillId="0" borderId="33" xfId="2" applyFont="1" applyFill="1" applyBorder="1" applyAlignment="1">
      <alignment vertical="center"/>
    </xf>
    <xf numFmtId="38" fontId="7" fillId="0" borderId="9" xfId="2" applyFont="1" applyFill="1" applyBorder="1" applyAlignment="1">
      <alignment vertical="center"/>
    </xf>
    <xf numFmtId="38" fontId="7" fillId="0" borderId="114" xfId="2" applyFont="1" applyFill="1" applyBorder="1" applyAlignment="1">
      <alignment vertical="center"/>
    </xf>
    <xf numFmtId="0" fontId="3" fillId="0" borderId="112" xfId="0" applyFont="1" applyBorder="1" applyAlignment="1">
      <alignment horizontal="center" vertical="center"/>
    </xf>
    <xf numFmtId="38" fontId="7" fillId="0" borderId="23" xfId="2" applyFont="1" applyFill="1" applyBorder="1" applyAlignment="1">
      <alignment vertical="center"/>
    </xf>
    <xf numFmtId="38" fontId="7" fillId="0" borderId="96" xfId="2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7" fillId="0" borderId="3" xfId="2" applyFont="1" applyFill="1" applyBorder="1" applyAlignment="1">
      <alignment vertical="center"/>
    </xf>
    <xf numFmtId="38" fontId="7" fillId="0" borderId="8" xfId="2" applyFont="1" applyFill="1" applyBorder="1" applyAlignment="1">
      <alignment vertical="center"/>
    </xf>
    <xf numFmtId="38" fontId="7" fillId="0" borderId="78" xfId="2" applyFont="1" applyFill="1" applyBorder="1" applyAlignment="1">
      <alignment vertical="center"/>
    </xf>
    <xf numFmtId="38" fontId="7" fillId="0" borderId="42" xfId="2" applyFont="1" applyFill="1" applyBorder="1" applyAlignment="1">
      <alignment vertical="center"/>
    </xf>
    <xf numFmtId="38" fontId="7" fillId="0" borderId="90" xfId="2" applyFont="1" applyFill="1" applyBorder="1" applyAlignment="1">
      <alignment vertical="center"/>
    </xf>
    <xf numFmtId="38" fontId="7" fillId="0" borderId="4" xfId="2" applyFont="1" applyFill="1" applyBorder="1" applyAlignment="1">
      <alignment vertical="center"/>
    </xf>
    <xf numFmtId="38" fontId="7" fillId="0" borderId="67" xfId="2" applyFont="1" applyFill="1" applyBorder="1" applyAlignment="1">
      <alignment vertical="center"/>
    </xf>
    <xf numFmtId="0" fontId="3" fillId="0" borderId="110" xfId="0" applyFont="1" applyBorder="1" applyAlignment="1">
      <alignment horizontal="center" vertical="center"/>
    </xf>
    <xf numFmtId="38" fontId="7" fillId="0" borderId="113" xfId="2" applyFont="1" applyFill="1" applyBorder="1" applyAlignment="1">
      <alignment vertical="center"/>
    </xf>
    <xf numFmtId="38" fontId="7" fillId="0" borderId="77" xfId="2" applyFont="1" applyFill="1" applyBorder="1" applyAlignment="1">
      <alignment vertical="center"/>
    </xf>
    <xf numFmtId="38" fontId="7" fillId="0" borderId="76" xfId="2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38" fontId="7" fillId="0" borderId="22" xfId="2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38" fontId="7" fillId="0" borderId="2" xfId="2" applyFont="1" applyFill="1" applyBorder="1" applyAlignment="1">
      <alignment vertical="center"/>
    </xf>
    <xf numFmtId="38" fontId="7" fillId="0" borderId="8" xfId="2" applyFont="1" applyFill="1" applyBorder="1" applyAlignment="1">
      <alignment horizontal="right" vertical="center"/>
    </xf>
    <xf numFmtId="0" fontId="8" fillId="0" borderId="44" xfId="0" applyFont="1" applyBorder="1" applyAlignment="1">
      <alignment horizontal="center" vertical="center"/>
    </xf>
    <xf numFmtId="38" fontId="7" fillId="0" borderId="41" xfId="2" applyFont="1" applyFill="1" applyBorder="1" applyAlignment="1">
      <alignment vertical="center"/>
    </xf>
    <xf numFmtId="0" fontId="8" fillId="0" borderId="112" xfId="0" applyFont="1" applyBorder="1" applyAlignment="1">
      <alignment horizontal="center" vertical="center"/>
    </xf>
    <xf numFmtId="177" fontId="7" fillId="0" borderId="42" xfId="2" applyNumberFormat="1" applyFont="1" applyFill="1" applyBorder="1" applyAlignment="1">
      <alignment vertical="center" shrinkToFit="1"/>
    </xf>
    <xf numFmtId="177" fontId="7" fillId="0" borderId="38" xfId="2" applyNumberFormat="1" applyFont="1" applyFill="1" applyBorder="1" applyAlignment="1">
      <alignment vertical="center" shrinkToFit="1"/>
    </xf>
    <xf numFmtId="177" fontId="7" fillId="0" borderId="41" xfId="2" applyNumberFormat="1" applyFont="1" applyFill="1" applyBorder="1" applyAlignment="1">
      <alignment vertical="center" shrinkToFit="1"/>
    </xf>
    <xf numFmtId="0" fontId="8" fillId="0" borderId="64" xfId="0" applyFont="1" applyBorder="1" applyAlignment="1">
      <alignment horizontal="center" vertical="center"/>
    </xf>
    <xf numFmtId="177" fontId="7" fillId="0" borderId="34" xfId="2" applyNumberFormat="1" applyFont="1" applyFill="1" applyBorder="1" applyAlignment="1">
      <alignment vertical="center" shrinkToFit="1"/>
    </xf>
    <xf numFmtId="177" fontId="7" fillId="0" borderId="33" xfId="2" applyNumberFormat="1" applyFont="1" applyFill="1" applyBorder="1" applyAlignment="1">
      <alignment vertical="center" shrinkToFit="1"/>
    </xf>
    <xf numFmtId="38" fontId="8" fillId="0" borderId="16" xfId="2" applyFont="1" applyFill="1" applyBorder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198" fontId="3" fillId="0" borderId="0" xfId="10" applyNumberFormat="1" applyFont="1" applyAlignment="1">
      <alignment horizontal="center" vertical="center"/>
    </xf>
    <xf numFmtId="202" fontId="3" fillId="0" borderId="0" xfId="10" applyNumberFormat="1" applyFont="1" applyAlignment="1">
      <alignment horizontal="center" vertical="center"/>
    </xf>
    <xf numFmtId="198" fontId="35" fillId="0" borderId="0" xfId="10" applyNumberFormat="1" applyFont="1" applyAlignment="1">
      <alignment horizontal="center" vertical="center"/>
    </xf>
    <xf numFmtId="202" fontId="61" fillId="2" borderId="0" xfId="10" applyNumberFormat="1" applyFont="1" applyFill="1" applyAlignment="1">
      <alignment horizontal="center" vertical="center"/>
    </xf>
    <xf numFmtId="198" fontId="61" fillId="0" borderId="0" xfId="10" applyNumberFormat="1" applyFont="1" applyAlignment="1">
      <alignment horizontal="center" vertical="center"/>
    </xf>
    <xf numFmtId="198" fontId="3" fillId="0" borderId="0" xfId="10" applyNumberFormat="1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12" fillId="0" borderId="57" xfId="0" applyFont="1" applyBorder="1" applyAlignment="1">
      <alignment horizontal="left"/>
    </xf>
    <xf numFmtId="0" fontId="12" fillId="0" borderId="45" xfId="0" applyFont="1" applyBorder="1" applyAlignment="1">
      <alignment horizontal="left"/>
    </xf>
    <xf numFmtId="0" fontId="6" fillId="0" borderId="14" xfId="0" applyFont="1" applyBorder="1" applyAlignment="1">
      <alignment horizontal="distributed" vertical="center" justifyLastLine="1"/>
    </xf>
    <xf numFmtId="0" fontId="6" fillId="0" borderId="39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8" fillId="0" borderId="38" xfId="0" applyFont="1" applyBorder="1" applyAlignment="1">
      <alignment horizontal="center" vertical="center" wrapText="1" justifyLastLine="1"/>
    </xf>
    <xf numFmtId="0" fontId="8" fillId="0" borderId="34" xfId="0" applyFont="1" applyBorder="1" applyAlignment="1">
      <alignment horizontal="center" vertical="center" wrapText="1" justifyLastLine="1"/>
    </xf>
    <xf numFmtId="0" fontId="8" fillId="0" borderId="36" xfId="0" applyFont="1" applyBorder="1" applyAlignment="1">
      <alignment horizontal="center" vertical="center" wrapText="1" justifyLastLine="1"/>
    </xf>
    <xf numFmtId="0" fontId="8" fillId="0" borderId="33" xfId="0" applyFont="1" applyBorder="1" applyAlignment="1">
      <alignment horizontal="center" vertical="center" wrapText="1" justifyLastLine="1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left" vertical="distributed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6" fillId="0" borderId="106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8" fontId="7" fillId="2" borderId="0" xfId="2" applyNumberFormat="1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0" borderId="16" xfId="0" applyFont="1" applyBorder="1" applyAlignment="1">
      <alignment horizontal="right"/>
    </xf>
    <xf numFmtId="180" fontId="7" fillId="2" borderId="0" xfId="2" applyNumberFormat="1" applyFont="1" applyFill="1" applyAlignment="1">
      <alignment horizontal="center"/>
    </xf>
    <xf numFmtId="179" fontId="7" fillId="2" borderId="0" xfId="2" applyNumberFormat="1" applyFont="1" applyFill="1" applyAlignment="1">
      <alignment horizontal="center"/>
    </xf>
    <xf numFmtId="0" fontId="6" fillId="0" borderId="40" xfId="0" applyFont="1" applyBorder="1" applyAlignment="1">
      <alignment horizontal="left" vertical="distributed"/>
    </xf>
    <xf numFmtId="0" fontId="6" fillId="0" borderId="35" xfId="0" applyFont="1" applyBorder="1" applyAlignment="1">
      <alignment horizontal="left" vertical="distributed"/>
    </xf>
    <xf numFmtId="0" fontId="3" fillId="0" borderId="82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8" fontId="8" fillId="0" borderId="1" xfId="2" applyFont="1" applyFill="1" applyBorder="1" applyAlignment="1">
      <alignment horizontal="right" vertical="center"/>
    </xf>
    <xf numFmtId="0" fontId="6" fillId="0" borderId="11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shrinkToFit="1"/>
    </xf>
    <xf numFmtId="0" fontId="8" fillId="0" borderId="37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0" xfId="1" applyFont="1" applyBorder="1" applyAlignment="1">
      <alignment horizontal="left" vertical="distributed" wrapText="1"/>
    </xf>
    <xf numFmtId="0" fontId="6" fillId="0" borderId="35" xfId="1" applyFont="1" applyBorder="1" applyAlignment="1">
      <alignment horizontal="left" vertical="distributed"/>
    </xf>
    <xf numFmtId="0" fontId="19" fillId="0" borderId="16" xfId="1" applyFont="1" applyBorder="1" applyAlignment="1">
      <alignment horizontal="right"/>
    </xf>
    <xf numFmtId="0" fontId="14" fillId="0" borderId="0" xfId="1" applyFont="1" applyAlignment="1">
      <alignment horizontal="center" vertical="center"/>
    </xf>
    <xf numFmtId="0" fontId="3" fillId="0" borderId="40" xfId="1" applyFont="1" applyBorder="1" applyAlignment="1">
      <alignment vertical="distributed" wrapText="1"/>
    </xf>
    <xf numFmtId="0" fontId="3" fillId="0" borderId="35" xfId="1" applyFont="1" applyBorder="1" applyAlignment="1">
      <alignment vertical="distributed"/>
    </xf>
    <xf numFmtId="0" fontId="3" fillId="0" borderId="3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8" fillId="0" borderId="16" xfId="1" applyFont="1" applyBorder="1" applyAlignment="1">
      <alignment horizontal="right"/>
    </xf>
    <xf numFmtId="0" fontId="3" fillId="0" borderId="59" xfId="1" applyFont="1" applyBorder="1" applyAlignment="1">
      <alignment horizontal="distributed" vertical="center" justifyLastLine="1"/>
    </xf>
    <xf numFmtId="0" fontId="3" fillId="0" borderId="49" xfId="1" applyFont="1" applyBorder="1" applyAlignment="1">
      <alignment horizontal="distributed" vertical="center" justifyLastLine="1"/>
    </xf>
    <xf numFmtId="0" fontId="3" fillId="0" borderId="57" xfId="1" applyFont="1" applyBorder="1" applyAlignment="1">
      <alignment horizontal="distributed" vertical="center" justifyLastLine="1"/>
    </xf>
    <xf numFmtId="0" fontId="3" fillId="0" borderId="45" xfId="1" applyFont="1" applyBorder="1" applyAlignment="1">
      <alignment horizontal="distributed" vertical="center" justifyLastLine="1"/>
    </xf>
    <xf numFmtId="0" fontId="3" fillId="0" borderId="62" xfId="1" applyFont="1" applyBorder="1" applyAlignment="1">
      <alignment horizontal="distributed" vertical="center" justifyLastLine="1"/>
    </xf>
    <xf numFmtId="0" fontId="3" fillId="0" borderId="60" xfId="1" applyFont="1" applyBorder="1" applyAlignment="1">
      <alignment horizontal="distributed" vertical="center" justifyLastLine="1"/>
    </xf>
    <xf numFmtId="0" fontId="3" fillId="0" borderId="61" xfId="1" applyFont="1" applyBorder="1" applyAlignment="1">
      <alignment horizontal="distributed" vertical="center" justifyLastLine="1"/>
    </xf>
    <xf numFmtId="0" fontId="3" fillId="0" borderId="50" xfId="1" applyFont="1" applyBorder="1" applyAlignment="1">
      <alignment horizontal="distributed" vertical="center" justifyLastLine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6" fillId="0" borderId="39" xfId="1" applyFont="1" applyBorder="1" applyAlignment="1">
      <alignment horizontal="distributed" vertical="center" indent="1"/>
    </xf>
    <xf numFmtId="0" fontId="6" fillId="0" borderId="46" xfId="1" applyFont="1" applyBorder="1" applyAlignment="1">
      <alignment horizontal="distributed" vertical="center" justifyLastLine="1"/>
    </xf>
    <xf numFmtId="0" fontId="6" fillId="0" borderId="16" xfId="1" applyFont="1" applyBorder="1" applyAlignment="1">
      <alignment horizontal="distributed" vertical="center" justifyLastLine="1"/>
    </xf>
    <xf numFmtId="0" fontId="6" fillId="0" borderId="64" xfId="1" applyFont="1" applyBorder="1" applyAlignment="1">
      <alignment horizontal="distributed" vertical="center" justifyLastLine="1"/>
    </xf>
    <xf numFmtId="0" fontId="18" fillId="0" borderId="0" xfId="1" applyFont="1" applyAlignment="1">
      <alignment horizontal="distributed" vertical="center"/>
    </xf>
    <xf numFmtId="0" fontId="18" fillId="0" borderId="44" xfId="1" applyFont="1" applyBorder="1" applyAlignment="1">
      <alignment horizontal="distributed" vertical="center"/>
    </xf>
    <xf numFmtId="3" fontId="18" fillId="0" borderId="0" xfId="2" applyNumberFormat="1" applyFont="1" applyBorder="1" applyAlignment="1">
      <alignment horizontal="distributed" vertical="center"/>
    </xf>
    <xf numFmtId="3" fontId="18" fillId="0" borderId="44" xfId="2" applyNumberFormat="1" applyFont="1" applyBorder="1" applyAlignment="1">
      <alignment horizontal="distributed" vertical="center"/>
    </xf>
    <xf numFmtId="0" fontId="6" fillId="0" borderId="58" xfId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distributed" vertical="center" justifyLastLine="1"/>
    </xf>
    <xf numFmtId="0" fontId="6" fillId="0" borderId="66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indent="1"/>
    </xf>
    <xf numFmtId="0" fontId="6" fillId="0" borderId="68" xfId="1" applyFont="1" applyBorder="1" applyAlignment="1">
      <alignment horizontal="distributed" vertical="center" indent="1"/>
    </xf>
    <xf numFmtId="3" fontId="18" fillId="0" borderId="16" xfId="2" applyNumberFormat="1" applyFont="1" applyBorder="1" applyAlignment="1">
      <alignment horizontal="distributed" vertical="center"/>
    </xf>
    <xf numFmtId="3" fontId="18" fillId="0" borderId="64" xfId="2" applyNumberFormat="1" applyFont="1" applyBorder="1" applyAlignment="1">
      <alignment horizontal="distributed" vertical="center"/>
    </xf>
    <xf numFmtId="3" fontId="18" fillId="0" borderId="1" xfId="2" applyNumberFormat="1" applyFont="1" applyBorder="1" applyAlignment="1">
      <alignment horizontal="distributed" vertical="center"/>
    </xf>
    <xf numFmtId="3" fontId="18" fillId="0" borderId="66" xfId="2" applyNumberFormat="1" applyFont="1" applyBorder="1" applyAlignment="1">
      <alignment horizontal="distributed" vertical="center"/>
    </xf>
    <xf numFmtId="0" fontId="18" fillId="0" borderId="1" xfId="1" applyFont="1" applyBorder="1" applyAlignment="1">
      <alignment horizontal="distributed" vertical="center"/>
    </xf>
    <xf numFmtId="0" fontId="18" fillId="0" borderId="66" xfId="1" applyFont="1" applyBorder="1" applyAlignment="1">
      <alignment horizontal="distributed" vertical="center"/>
    </xf>
    <xf numFmtId="0" fontId="18" fillId="0" borderId="16" xfId="1" applyFont="1" applyBorder="1" applyAlignment="1">
      <alignment horizontal="distributed" vertical="center"/>
    </xf>
    <xf numFmtId="0" fontId="18" fillId="0" borderId="64" xfId="1" applyFont="1" applyBorder="1" applyAlignment="1">
      <alignment horizontal="distributed" vertical="center"/>
    </xf>
    <xf numFmtId="0" fontId="6" fillId="0" borderId="39" xfId="1" applyFont="1" applyBorder="1" applyAlignment="1">
      <alignment horizontal="distributed" vertical="center" justifyLastLine="1"/>
    </xf>
    <xf numFmtId="0" fontId="6" fillId="0" borderId="68" xfId="1" applyFont="1" applyBorder="1" applyAlignment="1">
      <alignment horizontal="distributed" vertical="center" justifyLastLine="1"/>
    </xf>
    <xf numFmtId="3" fontId="18" fillId="0" borderId="1" xfId="2" applyNumberFormat="1" applyFont="1" applyFill="1" applyBorder="1" applyAlignment="1">
      <alignment horizontal="distributed" vertical="center"/>
    </xf>
    <xf numFmtId="3" fontId="18" fillId="0" borderId="66" xfId="2" applyNumberFormat="1" applyFont="1" applyFill="1" applyBorder="1" applyAlignment="1">
      <alignment horizontal="distributed" vertical="center"/>
    </xf>
    <xf numFmtId="3" fontId="18" fillId="0" borderId="0" xfId="2" applyNumberFormat="1" applyFont="1" applyFill="1" applyBorder="1" applyAlignment="1">
      <alignment horizontal="distributed" vertical="center"/>
    </xf>
    <xf numFmtId="3" fontId="18" fillId="0" borderId="44" xfId="2" applyNumberFormat="1" applyFont="1" applyFill="1" applyBorder="1" applyAlignment="1">
      <alignment horizontal="distributed" vertical="center"/>
    </xf>
    <xf numFmtId="0" fontId="6" fillId="0" borderId="71" xfId="1" applyFont="1" applyBorder="1" applyAlignment="1">
      <alignment horizontal="distributed" vertical="center" justifyLastLine="1"/>
    </xf>
    <xf numFmtId="0" fontId="6" fillId="0" borderId="63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right"/>
    </xf>
    <xf numFmtId="3" fontId="18" fillId="0" borderId="16" xfId="2" applyNumberFormat="1" applyFont="1" applyFill="1" applyBorder="1" applyAlignment="1">
      <alignment horizontal="distributed" vertical="center"/>
    </xf>
    <xf numFmtId="3" fontId="18" fillId="0" borderId="64" xfId="2" applyNumberFormat="1" applyFont="1" applyFill="1" applyBorder="1" applyAlignment="1">
      <alignment horizontal="distributed" vertical="center"/>
    </xf>
    <xf numFmtId="0" fontId="18" fillId="0" borderId="16" xfId="5" applyFont="1" applyBorder="1" applyAlignment="1">
      <alignment horizontal="distributed" vertical="center"/>
    </xf>
    <xf numFmtId="0" fontId="18" fillId="0" borderId="64" xfId="5" applyFont="1" applyBorder="1" applyAlignment="1">
      <alignment horizontal="distributed" vertical="center"/>
    </xf>
    <xf numFmtId="0" fontId="3" fillId="0" borderId="75" xfId="1" applyFont="1" applyBorder="1" applyAlignment="1">
      <alignment horizontal="left" vertical="distributed"/>
    </xf>
    <xf numFmtId="0" fontId="3" fillId="0" borderId="74" xfId="1" applyFont="1" applyBorder="1" applyAlignment="1">
      <alignment horizontal="left" vertical="distributed"/>
    </xf>
    <xf numFmtId="0" fontId="3" fillId="0" borderId="72" xfId="1" applyFont="1" applyBorder="1" applyAlignment="1">
      <alignment horizontal="left" vertical="distributed"/>
    </xf>
    <xf numFmtId="0" fontId="3" fillId="0" borderId="37" xfId="1" applyFont="1" applyBorder="1" applyAlignment="1">
      <alignment horizontal="distributed" vertical="center" justifyLastLine="1"/>
    </xf>
    <xf numFmtId="0" fontId="3" fillId="0" borderId="12" xfId="1" applyFont="1" applyBorder="1" applyAlignment="1">
      <alignment horizontal="distributed" vertical="center" justifyLastLine="1"/>
    </xf>
    <xf numFmtId="0" fontId="3" fillId="0" borderId="11" xfId="1" applyFont="1" applyBorder="1" applyAlignment="1">
      <alignment horizontal="center" vertical="center"/>
    </xf>
    <xf numFmtId="0" fontId="3" fillId="0" borderId="20" xfId="1" applyFont="1" applyBorder="1" applyAlignment="1">
      <alignment horizontal="distributed" vertical="center" justifyLastLine="1"/>
    </xf>
    <xf numFmtId="0" fontId="3" fillId="0" borderId="18" xfId="1" applyFont="1" applyBorder="1" applyAlignment="1">
      <alignment horizontal="distributed" vertical="center" justifyLastLine="1"/>
    </xf>
    <xf numFmtId="0" fontId="3" fillId="0" borderId="3" xfId="1" applyFont="1" applyBorder="1" applyAlignment="1">
      <alignment horizontal="distributed" vertical="center" justifyLastLine="1"/>
    </xf>
    <xf numFmtId="0" fontId="3" fillId="0" borderId="4" xfId="1" applyFont="1" applyBorder="1" applyAlignment="1">
      <alignment horizontal="distributed" vertical="center" justifyLastLine="1"/>
    </xf>
    <xf numFmtId="0" fontId="28" fillId="0" borderId="0" xfId="1" applyFont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19" fillId="0" borderId="16" xfId="1" applyFont="1" applyBorder="1" applyAlignment="1">
      <alignment horizontal="center"/>
    </xf>
    <xf numFmtId="0" fontId="8" fillId="0" borderId="66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19" fillId="0" borderId="0" xfId="1" applyFont="1" applyAlignment="1">
      <alignment horizontal="right"/>
    </xf>
    <xf numFmtId="0" fontId="8" fillId="0" borderId="38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8" fillId="0" borderId="85" xfId="1" applyFont="1" applyBorder="1" applyAlignment="1">
      <alignment horizontal="center" vertical="center"/>
    </xf>
    <xf numFmtId="0" fontId="8" fillId="0" borderId="84" xfId="1" applyFont="1" applyBorder="1" applyAlignment="1">
      <alignment horizontal="center" vertical="center"/>
    </xf>
    <xf numFmtId="0" fontId="8" fillId="0" borderId="83" xfId="1" applyFont="1" applyBorder="1" applyAlignment="1">
      <alignment horizontal="center" vertical="center"/>
    </xf>
    <xf numFmtId="0" fontId="8" fillId="0" borderId="52" xfId="1" applyFont="1" applyBorder="1" applyAlignment="1">
      <alignment horizontal="left" vertical="center" shrinkToFit="1"/>
    </xf>
    <xf numFmtId="0" fontId="8" fillId="0" borderId="54" xfId="1" applyFont="1" applyBorder="1" applyAlignment="1">
      <alignment horizontal="left" vertical="center" shrinkToFit="1"/>
    </xf>
    <xf numFmtId="0" fontId="8" fillId="0" borderId="82" xfId="1" applyFont="1" applyBorder="1" applyAlignment="1">
      <alignment horizontal="left" vertical="center"/>
    </xf>
    <xf numFmtId="0" fontId="8" fillId="0" borderId="68" xfId="1" applyFont="1" applyBorder="1" applyAlignment="1">
      <alignment horizontal="left" vertical="center"/>
    </xf>
    <xf numFmtId="0" fontId="8" fillId="0" borderId="51" xfId="1" applyFont="1" applyBorder="1" applyAlignment="1">
      <alignment horizontal="left" vertical="center"/>
    </xf>
    <xf numFmtId="0" fontId="8" fillId="0" borderId="54" xfId="1" applyFont="1" applyBorder="1" applyAlignment="1">
      <alignment horizontal="left" vertical="center"/>
    </xf>
    <xf numFmtId="0" fontId="8" fillId="0" borderId="46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3" fillId="0" borderId="36" xfId="1" applyFont="1" applyBorder="1" applyAlignment="1">
      <alignment horizontal="distributed" vertical="center" wrapText="1" justifyLastLine="1"/>
    </xf>
    <xf numFmtId="0" fontId="3" fillId="0" borderId="41" xfId="1" applyFont="1" applyBorder="1" applyAlignment="1">
      <alignment horizontal="distributed" vertical="center" wrapText="1" justifyLastLine="1"/>
    </xf>
    <xf numFmtId="0" fontId="3" fillId="0" borderId="33" xfId="1" applyFont="1" applyBorder="1" applyAlignment="1">
      <alignment horizontal="distributed" vertical="center" wrapText="1" justifyLastLine="1"/>
    </xf>
    <xf numFmtId="49" fontId="31" fillId="0" borderId="0" xfId="1" applyNumberFormat="1" applyFont="1"/>
    <xf numFmtId="0" fontId="33" fillId="0" borderId="0" xfId="1" applyFont="1"/>
    <xf numFmtId="0" fontId="3" fillId="0" borderId="58" xfId="1" applyFont="1" applyBorder="1" applyAlignment="1">
      <alignment horizontal="left" vertical="center" justifyLastLine="1"/>
    </xf>
    <xf numFmtId="0" fontId="3" fillId="0" borderId="1" xfId="1" applyFont="1" applyBorder="1" applyAlignment="1">
      <alignment horizontal="left" vertical="center" justifyLastLine="1"/>
    </xf>
    <xf numFmtId="0" fontId="3" fillId="0" borderId="59" xfId="1" applyFont="1" applyBorder="1" applyAlignment="1">
      <alignment horizontal="left" vertical="center" justifyLastLine="1"/>
    </xf>
    <xf numFmtId="0" fontId="3" fillId="0" borderId="90" xfId="1" applyFont="1" applyBorder="1" applyAlignment="1">
      <alignment horizontal="left" vertical="center" justifyLastLine="1"/>
    </xf>
    <xf numFmtId="0" fontId="3" fillId="0" borderId="91" xfId="1" applyFont="1" applyBorder="1" applyAlignment="1">
      <alignment horizontal="left" vertical="center" justifyLastLine="1"/>
    </xf>
    <xf numFmtId="0" fontId="3" fillId="0" borderId="89" xfId="1" applyFont="1" applyBorder="1" applyAlignment="1">
      <alignment horizontal="left" vertical="center" justifyLastLine="1"/>
    </xf>
    <xf numFmtId="0" fontId="3" fillId="0" borderId="90" xfId="1" applyFont="1" applyBorder="1" applyAlignment="1">
      <alignment horizontal="distributed" vertical="center" justifyLastLine="1"/>
    </xf>
    <xf numFmtId="0" fontId="1" fillId="0" borderId="89" xfId="1" applyBorder="1" applyAlignment="1">
      <alignment horizontal="distributed" vertical="center" justifyLastLine="1"/>
    </xf>
    <xf numFmtId="0" fontId="3" fillId="0" borderId="67" xfId="1" applyFont="1" applyBorder="1" applyAlignment="1">
      <alignment horizontal="left" vertical="center" justifyLastLine="1"/>
    </xf>
    <xf numFmtId="0" fontId="3" fillId="0" borderId="70" xfId="1" applyFont="1" applyBorder="1" applyAlignment="1">
      <alignment horizontal="left" vertical="center" justifyLastLine="1"/>
    </xf>
    <xf numFmtId="0" fontId="3" fillId="0" borderId="69" xfId="1" applyFont="1" applyBorder="1" applyAlignment="1">
      <alignment horizontal="left" vertical="center" justifyLastLine="1"/>
    </xf>
    <xf numFmtId="0" fontId="6" fillId="0" borderId="8" xfId="1" applyFont="1" applyBorder="1" applyAlignment="1">
      <alignment horizontal="left" vertical="center" justifyLastLine="1"/>
    </xf>
    <xf numFmtId="0" fontId="6" fillId="0" borderId="73" xfId="1" applyFont="1" applyBorder="1" applyAlignment="1">
      <alignment horizontal="left" vertical="center" justifyLastLine="1"/>
    </xf>
    <xf numFmtId="0" fontId="6" fillId="0" borderId="88" xfId="1" applyFont="1" applyBorder="1" applyAlignment="1">
      <alignment horizontal="left" vertical="center" justifyLastLine="1"/>
    </xf>
    <xf numFmtId="0" fontId="3" fillId="0" borderId="8" xfId="1" applyFont="1" applyBorder="1" applyAlignment="1">
      <alignment horizontal="distributed" vertical="center" justifyLastLine="1"/>
    </xf>
    <xf numFmtId="0" fontId="3" fillId="0" borderId="88" xfId="1" applyFont="1" applyBorder="1" applyAlignment="1">
      <alignment horizontal="distributed" vertical="center" justifyLastLine="1"/>
    </xf>
    <xf numFmtId="0" fontId="3" fillId="0" borderId="58" xfId="1" applyFont="1" applyBorder="1" applyAlignment="1">
      <alignment horizontal="distributed" vertical="center" wrapText="1" justifyLastLine="1"/>
    </xf>
    <xf numFmtId="0" fontId="3" fillId="0" borderId="1" xfId="1" applyFont="1" applyBorder="1" applyAlignment="1">
      <alignment horizontal="distributed" vertical="center" wrapText="1" justifyLastLine="1"/>
    </xf>
    <xf numFmtId="0" fontId="3" fillId="0" borderId="59" xfId="1" applyFont="1" applyBorder="1" applyAlignment="1">
      <alignment horizontal="distributed" vertical="center" wrapText="1" justifyLastLine="1"/>
    </xf>
    <xf numFmtId="0" fontId="3" fillId="0" borderId="51" xfId="1" applyFont="1" applyBorder="1" applyAlignment="1">
      <alignment horizontal="distributed" vertical="center" wrapText="1" justifyLastLine="1"/>
    </xf>
    <xf numFmtId="0" fontId="3" fillId="0" borderId="0" xfId="1" applyFont="1" applyAlignment="1">
      <alignment horizontal="distributed" vertical="center" wrapText="1" justifyLastLine="1"/>
    </xf>
    <xf numFmtId="0" fontId="3" fillId="0" borderId="54" xfId="1" applyFont="1" applyBorder="1" applyAlignment="1">
      <alignment horizontal="distributed" vertical="center" wrapText="1" justifyLastLine="1"/>
    </xf>
    <xf numFmtId="0" fontId="3" fillId="0" borderId="46" xfId="1" applyFont="1" applyBorder="1" applyAlignment="1">
      <alignment horizontal="distributed" vertical="center" wrapText="1" justifyLastLine="1"/>
    </xf>
    <xf numFmtId="0" fontId="3" fillId="0" borderId="16" xfId="1" applyFont="1" applyBorder="1" applyAlignment="1">
      <alignment horizontal="distributed" vertical="center" wrapText="1" justifyLastLine="1"/>
    </xf>
    <xf numFmtId="0" fontId="3" fillId="0" borderId="49" xfId="1" applyFont="1" applyBorder="1" applyAlignment="1">
      <alignment horizontal="distributed" vertical="center" wrapText="1" justifyLastLine="1"/>
    </xf>
    <xf numFmtId="195" fontId="7" fillId="0" borderId="3" xfId="2" applyNumberFormat="1" applyFont="1" applyBorder="1" applyAlignment="1">
      <alignment horizontal="center" vertical="center"/>
    </xf>
    <xf numFmtId="195" fontId="7" fillId="0" borderId="2" xfId="2" applyNumberFormat="1" applyFont="1" applyBorder="1" applyAlignment="1">
      <alignment horizontal="center" vertical="center"/>
    </xf>
    <xf numFmtId="190" fontId="7" fillId="0" borderId="46" xfId="4" applyNumberFormat="1" applyFont="1" applyBorder="1" applyAlignment="1">
      <alignment horizontal="right" vertical="center"/>
    </xf>
    <xf numFmtId="190" fontId="7" fillId="0" borderId="16" xfId="4" applyNumberFormat="1" applyFont="1" applyBorder="1" applyAlignment="1">
      <alignment horizontal="right" vertical="center"/>
    </xf>
    <xf numFmtId="190" fontId="7" fillId="0" borderId="64" xfId="4" applyNumberFormat="1" applyFont="1" applyBorder="1" applyAlignment="1">
      <alignment horizontal="right" vertical="center"/>
    </xf>
    <xf numFmtId="190" fontId="7" fillId="0" borderId="3" xfId="4" applyNumberFormat="1" applyFont="1" applyBorder="1" applyAlignment="1">
      <alignment horizontal="right" vertical="center"/>
    </xf>
    <xf numFmtId="190" fontId="7" fillId="0" borderId="63" xfId="4" applyNumberFormat="1" applyFont="1" applyBorder="1" applyAlignment="1">
      <alignment horizontal="right" vertical="center"/>
    </xf>
    <xf numFmtId="195" fontId="7" fillId="0" borderId="63" xfId="2" applyNumberFormat="1" applyFont="1" applyBorder="1" applyAlignment="1">
      <alignment horizontal="center" vertical="center"/>
    </xf>
    <xf numFmtId="195" fontId="7" fillId="0" borderId="16" xfId="2" applyNumberFormat="1" applyFont="1" applyBorder="1" applyAlignment="1">
      <alignment horizontal="center" vertical="center"/>
    </xf>
    <xf numFmtId="195" fontId="7" fillId="0" borderId="49" xfId="2" applyNumberFormat="1" applyFont="1" applyBorder="1" applyAlignment="1">
      <alignment horizontal="center" vertical="center"/>
    </xf>
    <xf numFmtId="0" fontId="8" fillId="0" borderId="0" xfId="7" applyFont="1" applyAlignment="1">
      <alignment horizontal="right" vertical="center"/>
    </xf>
    <xf numFmtId="195" fontId="7" fillId="0" borderId="0" xfId="2" applyNumberFormat="1" applyFont="1" applyBorder="1" applyAlignment="1">
      <alignment vertical="center"/>
    </xf>
    <xf numFmtId="0" fontId="35" fillId="0" borderId="0" xfId="7" applyFont="1" applyAlignment="1">
      <alignment vertical="center"/>
    </xf>
    <xf numFmtId="0" fontId="3" fillId="0" borderId="65" xfId="7" applyFont="1" applyBorder="1" applyAlignment="1">
      <alignment horizontal="distributed" vertical="center" justifyLastLine="1"/>
    </xf>
    <xf numFmtId="0" fontId="3" fillId="0" borderId="0" xfId="7" applyFont="1" applyAlignment="1">
      <alignment horizontal="distributed" vertical="center" justifyLastLine="1"/>
    </xf>
    <xf numFmtId="0" fontId="3" fillId="0" borderId="54" xfId="7" applyFont="1" applyBorder="1" applyAlignment="1">
      <alignment horizontal="distributed" vertical="center" justifyLastLine="1"/>
    </xf>
    <xf numFmtId="190" fontId="7" fillId="0" borderId="14" xfId="7" applyNumberFormat="1" applyFont="1" applyBorder="1" applyAlignment="1">
      <alignment horizontal="right" vertical="center"/>
    </xf>
    <xf numFmtId="190" fontId="7" fillId="0" borderId="39" xfId="7" applyNumberFormat="1" applyFont="1" applyBorder="1" applyAlignment="1">
      <alignment horizontal="right" vertical="center"/>
    </xf>
    <xf numFmtId="190" fontId="7" fillId="0" borderId="37" xfId="7" applyNumberFormat="1" applyFont="1" applyBorder="1" applyAlignment="1">
      <alignment horizontal="right" vertical="center"/>
    </xf>
    <xf numFmtId="0" fontId="3" fillId="0" borderId="3" xfId="7" applyFont="1" applyBorder="1" applyAlignment="1">
      <alignment horizontal="distributed" vertical="center" justifyLastLine="1"/>
    </xf>
    <xf numFmtId="0" fontId="3" fillId="0" borderId="2" xfId="7" applyFont="1" applyBorder="1" applyAlignment="1">
      <alignment horizontal="distributed" vertical="center" justifyLastLine="1"/>
    </xf>
    <xf numFmtId="0" fontId="3" fillId="0" borderId="10" xfId="7" applyFont="1" applyBorder="1" applyAlignment="1">
      <alignment horizontal="distributed" vertical="center" justifyLastLine="1"/>
    </xf>
    <xf numFmtId="0" fontId="3" fillId="0" borderId="93" xfId="7" applyFont="1" applyBorder="1" applyAlignment="1">
      <alignment horizontal="distributed" vertical="center" justifyLastLine="1"/>
    </xf>
    <xf numFmtId="190" fontId="7" fillId="0" borderId="10" xfId="4" applyNumberFormat="1" applyFont="1" applyBorder="1" applyAlignment="1">
      <alignment horizontal="right" vertical="center"/>
    </xf>
    <xf numFmtId="0" fontId="3" fillId="0" borderId="51" xfId="7" applyFont="1" applyBorder="1" applyAlignment="1">
      <alignment horizontal="distributed" vertical="center" justifyLastLine="1"/>
    </xf>
    <xf numFmtId="0" fontId="3" fillId="0" borderId="3" xfId="7" applyFont="1" applyBorder="1" applyAlignment="1">
      <alignment horizontal="distributed" vertical="center" wrapText="1" justifyLastLine="1"/>
    </xf>
    <xf numFmtId="0" fontId="3" fillId="0" borderId="9" xfId="7" applyFont="1" applyBorder="1" applyAlignment="1">
      <alignment horizontal="distributed" vertical="center" wrapText="1" justifyLastLine="1"/>
    </xf>
    <xf numFmtId="0" fontId="3" fillId="0" borderId="1" xfId="7" applyFont="1" applyBorder="1" applyAlignment="1">
      <alignment horizontal="distributed" vertical="center" justifyLastLine="1"/>
    </xf>
    <xf numFmtId="0" fontId="3" fillId="0" borderId="66" xfId="7" applyFont="1" applyBorder="1" applyAlignment="1">
      <alignment horizontal="distributed" vertical="center" justifyLastLine="1"/>
    </xf>
    <xf numFmtId="0" fontId="3" fillId="0" borderId="44" xfId="7" applyFont="1" applyBorder="1" applyAlignment="1">
      <alignment horizontal="distributed" vertical="center" justifyLastLine="1"/>
    </xf>
    <xf numFmtId="0" fontId="3" fillId="0" borderId="16" xfId="7" applyFont="1" applyBorder="1" applyAlignment="1">
      <alignment horizontal="distributed" vertical="center" justifyLastLine="1"/>
    </xf>
    <xf numFmtId="0" fontId="3" fillId="0" borderId="64" xfId="7" applyFont="1" applyBorder="1" applyAlignment="1">
      <alignment horizontal="distributed" vertical="center" justifyLastLine="1"/>
    </xf>
    <xf numFmtId="0" fontId="3" fillId="0" borderId="71" xfId="7" applyFont="1" applyBorder="1" applyAlignment="1">
      <alignment horizontal="distributed" vertical="center" justifyLastLine="1"/>
    </xf>
    <xf numFmtId="0" fontId="3" fillId="0" borderId="63" xfId="7" applyFont="1" applyBorder="1" applyAlignment="1">
      <alignment horizontal="distributed" vertical="center" justifyLastLine="1"/>
    </xf>
    <xf numFmtId="190" fontId="7" fillId="0" borderId="79" xfId="4" applyNumberFormat="1" applyFont="1" applyBorder="1" applyAlignment="1">
      <alignment horizontal="right" vertical="center"/>
    </xf>
    <xf numFmtId="190" fontId="7" fillId="0" borderId="91" xfId="4" applyNumberFormat="1" applyFont="1" applyBorder="1" applyAlignment="1">
      <alignment horizontal="right" vertical="center"/>
    </xf>
    <xf numFmtId="190" fontId="7" fillId="0" borderId="31" xfId="4" applyNumberFormat="1" applyFont="1" applyBorder="1" applyAlignment="1">
      <alignment horizontal="right" vertical="center"/>
    </xf>
    <xf numFmtId="0" fontId="3" fillId="0" borderId="59" xfId="7" applyFont="1" applyBorder="1" applyAlignment="1">
      <alignment horizontal="distributed" vertical="center" justifyLastLine="1"/>
    </xf>
    <xf numFmtId="0" fontId="3" fillId="0" borderId="49" xfId="7" applyFont="1" applyBorder="1" applyAlignment="1">
      <alignment horizontal="distributed" vertical="center" justifyLastLine="1"/>
    </xf>
    <xf numFmtId="0" fontId="3" fillId="0" borderId="58" xfId="7" applyFont="1" applyBorder="1" applyAlignment="1">
      <alignment horizontal="distributed" vertical="center" justifyLastLine="1"/>
    </xf>
    <xf numFmtId="0" fontId="3" fillId="0" borderId="46" xfId="7" applyFont="1" applyBorder="1" applyAlignment="1">
      <alignment horizontal="distributed" vertical="center" justifyLastLine="1"/>
    </xf>
    <xf numFmtId="195" fontId="7" fillId="0" borderId="14" xfId="7" applyNumberFormat="1" applyFont="1" applyBorder="1" applyAlignment="1">
      <alignment horizontal="center" vertical="center"/>
    </xf>
    <xf numFmtId="195" fontId="7" fillId="0" borderId="39" xfId="7" applyNumberFormat="1" applyFont="1" applyBorder="1" applyAlignment="1">
      <alignment horizontal="center" vertical="center"/>
    </xf>
    <xf numFmtId="195" fontId="7" fillId="0" borderId="68" xfId="7" applyNumberFormat="1" applyFont="1" applyBorder="1" applyAlignment="1">
      <alignment horizontal="center" vertical="center"/>
    </xf>
    <xf numFmtId="195" fontId="7" fillId="0" borderId="90" xfId="2" applyNumberFormat="1" applyFont="1" applyBorder="1" applyAlignment="1">
      <alignment horizontal="center" vertical="center"/>
    </xf>
    <xf numFmtId="195" fontId="7" fillId="0" borderId="91" xfId="2" applyNumberFormat="1" applyFont="1" applyBorder="1" applyAlignment="1">
      <alignment horizontal="center" vertical="center"/>
    </xf>
    <xf numFmtId="195" fontId="7" fillId="0" borderId="89" xfId="2" applyNumberFormat="1" applyFont="1" applyBorder="1" applyAlignment="1">
      <alignment horizontal="center" vertical="center"/>
    </xf>
    <xf numFmtId="0" fontId="3" fillId="0" borderId="92" xfId="7" applyFont="1" applyBorder="1" applyAlignment="1">
      <alignment horizontal="distributed" vertical="center" justifyLastLine="1"/>
    </xf>
    <xf numFmtId="0" fontId="3" fillId="0" borderId="70" xfId="7" applyFont="1" applyBorder="1" applyAlignment="1">
      <alignment horizontal="distributed" vertical="center" justifyLastLine="1"/>
    </xf>
    <xf numFmtId="0" fontId="3" fillId="0" borderId="69" xfId="7" applyFont="1" applyBorder="1" applyAlignment="1">
      <alignment horizontal="distributed" vertical="center" justifyLastLine="1"/>
    </xf>
    <xf numFmtId="190" fontId="7" fillId="0" borderId="82" xfId="7" applyNumberFormat="1" applyFont="1" applyBorder="1" applyAlignment="1">
      <alignment horizontal="right" vertical="center"/>
    </xf>
    <xf numFmtId="0" fontId="3" fillId="0" borderId="94" xfId="7" applyFont="1" applyBorder="1" applyAlignment="1">
      <alignment horizontal="distributed" vertical="center" justifyLastLine="1"/>
    </xf>
    <xf numFmtId="0" fontId="3" fillId="0" borderId="73" xfId="7" applyFont="1" applyBorder="1" applyAlignment="1">
      <alignment horizontal="distributed" vertical="center" justifyLastLine="1"/>
    </xf>
    <xf numFmtId="0" fontId="3" fillId="0" borderId="88" xfId="7" applyFont="1" applyBorder="1" applyAlignment="1">
      <alignment horizontal="distributed" vertical="center" justifyLastLine="1"/>
    </xf>
    <xf numFmtId="190" fontId="7" fillId="0" borderId="90" xfId="4" applyNumberFormat="1" applyFont="1" applyBorder="1" applyAlignment="1">
      <alignment horizontal="right" vertical="center"/>
    </xf>
    <xf numFmtId="0" fontId="38" fillId="0" borderId="16" xfId="1" applyFont="1" applyBorder="1" applyAlignment="1">
      <alignment horizontal="right"/>
    </xf>
    <xf numFmtId="0" fontId="35" fillId="0" borderId="0" xfId="1" applyFont="1" applyAlignment="1">
      <alignment horizontal="left" vertical="center"/>
    </xf>
    <xf numFmtId="49" fontId="35" fillId="0" borderId="0" xfId="1" applyNumberFormat="1" applyFont="1" applyAlignment="1">
      <alignment horizontal="right" vertical="center"/>
    </xf>
    <xf numFmtId="0" fontId="6" fillId="0" borderId="90" xfId="1" applyFont="1" applyBorder="1" applyAlignment="1">
      <alignment horizontal="distributed" vertical="center"/>
    </xf>
    <xf numFmtId="0" fontId="6" fillId="0" borderId="91" xfId="1" applyFont="1" applyBorder="1" applyAlignment="1">
      <alignment horizontal="distributed" vertical="center"/>
    </xf>
    <xf numFmtId="0" fontId="6" fillId="0" borderId="31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 justifyLastLine="1"/>
    </xf>
    <xf numFmtId="0" fontId="6" fillId="0" borderId="73" xfId="1" applyFont="1" applyBorder="1" applyAlignment="1">
      <alignment horizontal="distributed" vertical="center" justifyLastLine="1"/>
    </xf>
    <xf numFmtId="0" fontId="6" fillId="0" borderId="20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/>
    </xf>
    <xf numFmtId="0" fontId="6" fillId="0" borderId="37" xfId="1" applyFont="1" applyBorder="1" applyAlignment="1">
      <alignment horizontal="distributed" vertical="center" justifyLastLine="1"/>
    </xf>
    <xf numFmtId="0" fontId="6" fillId="0" borderId="28" xfId="1" applyFont="1" applyBorder="1" applyAlignment="1">
      <alignment horizontal="center" vertical="center"/>
    </xf>
    <xf numFmtId="0" fontId="6" fillId="0" borderId="38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2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distributed" vertical="center" shrinkToFit="1"/>
    </xf>
    <xf numFmtId="0" fontId="6" fillId="0" borderId="54" xfId="1" applyFont="1" applyBorder="1" applyAlignment="1">
      <alignment horizontal="distributed" vertical="center" shrinkToFit="1"/>
    </xf>
    <xf numFmtId="0" fontId="6" fillId="0" borderId="51" xfId="1" applyFont="1" applyBorder="1" applyAlignment="1">
      <alignment vertical="center" shrinkToFit="1"/>
    </xf>
    <xf numFmtId="0" fontId="6" fillId="0" borderId="54" xfId="1" applyFont="1" applyBorder="1" applyAlignment="1">
      <alignment vertical="center" shrinkToFit="1"/>
    </xf>
    <xf numFmtId="0" fontId="6" fillId="0" borderId="34" xfId="1" applyFont="1" applyBorder="1" applyAlignment="1">
      <alignment horizontal="center" vertical="center" wrapText="1"/>
    </xf>
    <xf numFmtId="0" fontId="6" fillId="0" borderId="95" xfId="1" applyFont="1" applyBorder="1" applyAlignment="1">
      <alignment horizontal="center" vertical="center"/>
    </xf>
    <xf numFmtId="0" fontId="6" fillId="0" borderId="95" xfId="1" applyFont="1" applyBorder="1"/>
    <xf numFmtId="0" fontId="6" fillId="0" borderId="21" xfId="1" applyFont="1" applyBorder="1"/>
    <xf numFmtId="0" fontId="6" fillId="0" borderId="19" xfId="1" applyFont="1" applyBorder="1"/>
    <xf numFmtId="0" fontId="6" fillId="0" borderId="42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8" fillId="0" borderId="90" xfId="1" applyFont="1" applyBorder="1" applyAlignment="1">
      <alignment horizontal="distributed" vertical="center" wrapText="1"/>
    </xf>
    <xf numFmtId="0" fontId="8" fillId="0" borderId="88" xfId="1" applyFont="1" applyBorder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3" fillId="0" borderId="29" xfId="1" applyFont="1" applyBorder="1" applyAlignment="1">
      <alignment horizontal="center" vertical="center"/>
    </xf>
    <xf numFmtId="0" fontId="35" fillId="0" borderId="0" xfId="1" applyFont="1" applyAlignment="1">
      <alignment horizontal="left" vertical="center" shrinkToFit="1"/>
    </xf>
    <xf numFmtId="0" fontId="3" fillId="0" borderId="57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54" xfId="1" applyFont="1" applyBorder="1" applyAlignment="1">
      <alignment horizontal="left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8" fillId="0" borderId="54" xfId="1" applyFont="1" applyBorder="1" applyAlignment="1">
      <alignment horizontal="distributed" vertical="center"/>
    </xf>
    <xf numFmtId="0" fontId="6" fillId="0" borderId="9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8" fillId="0" borderId="87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6" fillId="0" borderId="58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45" fillId="0" borderId="59" xfId="1" applyFont="1" applyBorder="1" applyAlignment="1">
      <alignment horizontal="center" vertical="center" wrapText="1"/>
    </xf>
    <xf numFmtId="0" fontId="45" fillId="0" borderId="51" xfId="1" applyFont="1" applyBorder="1" applyAlignment="1">
      <alignment horizontal="center" vertical="center" wrapText="1"/>
    </xf>
    <xf numFmtId="0" fontId="45" fillId="0" borderId="0" xfId="1" applyFont="1" applyAlignment="1">
      <alignment horizontal="center" vertical="center" wrapText="1"/>
    </xf>
    <xf numFmtId="0" fontId="45" fillId="0" borderId="54" xfId="1" applyFont="1" applyBorder="1" applyAlignment="1">
      <alignment horizontal="center" vertical="center" wrapText="1"/>
    </xf>
    <xf numFmtId="0" fontId="1" fillId="0" borderId="46" xfId="1" applyBorder="1" applyAlignment="1">
      <alignment horizontal="center" wrapText="1"/>
    </xf>
    <xf numFmtId="0" fontId="1" fillId="0" borderId="16" xfId="1" applyBorder="1" applyAlignment="1">
      <alignment horizontal="center" wrapText="1"/>
    </xf>
    <xf numFmtId="0" fontId="1" fillId="0" borderId="49" xfId="1" applyBorder="1" applyAlignment="1">
      <alignment horizontal="center" wrapText="1"/>
    </xf>
    <xf numFmtId="0" fontId="6" fillId="0" borderId="12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/>
    </xf>
    <xf numFmtId="0" fontId="6" fillId="0" borderId="4" xfId="1" applyFont="1" applyBorder="1" applyAlignment="1">
      <alignment horizontal="center" vertical="center"/>
    </xf>
    <xf numFmtId="0" fontId="6" fillId="2" borderId="51" xfId="1" applyFont="1" applyFill="1" applyBorder="1" applyAlignment="1">
      <alignment horizontal="center" vertical="center"/>
    </xf>
    <xf numFmtId="0" fontId="45" fillId="2" borderId="0" xfId="1" applyFont="1" applyFill="1" applyAlignment="1">
      <alignment horizontal="center" vertical="center"/>
    </xf>
    <xf numFmtId="0" fontId="8" fillId="0" borderId="9" xfId="1" applyFont="1" applyBorder="1" applyAlignment="1">
      <alignment horizontal="distributed" vertical="center" wrapText="1"/>
    </xf>
    <xf numFmtId="0" fontId="8" fillId="0" borderId="34" xfId="1" applyFont="1" applyBorder="1" applyAlignment="1">
      <alignment horizontal="distributed" vertical="center"/>
    </xf>
    <xf numFmtId="0" fontId="8" fillId="0" borderId="33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distributed" vertical="center"/>
    </xf>
    <xf numFmtId="0" fontId="12" fillId="0" borderId="90" xfId="1" applyFont="1" applyBorder="1" applyAlignment="1">
      <alignment horizontal="distributed" vertical="center"/>
    </xf>
    <xf numFmtId="0" fontId="12" fillId="0" borderId="63" xfId="1" applyFont="1" applyBorder="1" applyAlignment="1">
      <alignment horizontal="distributed" vertical="center"/>
    </xf>
    <xf numFmtId="0" fontId="8" fillId="0" borderId="34" xfId="1" applyFont="1" applyBorder="1" applyAlignment="1">
      <alignment horizontal="distributed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justifyLastLine="1"/>
    </xf>
    <xf numFmtId="0" fontId="6" fillId="0" borderId="66" xfId="1" applyFont="1" applyBorder="1" applyAlignment="1">
      <alignment horizontal="center" vertical="center" justifyLastLine="1"/>
    </xf>
    <xf numFmtId="0" fontId="8" fillId="0" borderId="71" xfId="1" applyFont="1" applyBorder="1" applyAlignment="1">
      <alignment horizontal="center" vertical="center" justifyLastLine="1"/>
    </xf>
    <xf numFmtId="0" fontId="8" fillId="0" borderId="1" xfId="1" applyFont="1" applyBorder="1" applyAlignment="1">
      <alignment horizontal="center" vertical="center" justifyLastLine="1"/>
    </xf>
    <xf numFmtId="0" fontId="8" fillId="0" borderId="66" xfId="1" applyFont="1" applyBorder="1" applyAlignment="1">
      <alignment horizontal="center" vertical="center" justifyLastLine="1"/>
    </xf>
    <xf numFmtId="0" fontId="6" fillId="0" borderId="71" xfId="1" applyFont="1" applyBorder="1" applyAlignment="1">
      <alignment horizontal="center" vertical="center" justifyLastLine="1"/>
    </xf>
    <xf numFmtId="0" fontId="6" fillId="0" borderId="59" xfId="1" applyFont="1" applyBorder="1" applyAlignment="1">
      <alignment horizontal="center" vertical="center" justifyLastLine="1"/>
    </xf>
    <xf numFmtId="0" fontId="6" fillId="0" borderId="0" xfId="1" applyFont="1" applyAlignment="1">
      <alignment horizontal="distributed" vertical="center"/>
    </xf>
    <xf numFmtId="0" fontId="6" fillId="0" borderId="44" xfId="1" applyFont="1" applyBorder="1" applyAlignment="1">
      <alignment horizontal="distributed" vertical="center"/>
    </xf>
    <xf numFmtId="0" fontId="6" fillId="0" borderId="90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30" xfId="1" applyFont="1" applyBorder="1" applyAlignment="1">
      <alignment horizontal="distributed" vertical="center" justifyLastLine="1"/>
    </xf>
    <xf numFmtId="0" fontId="6" fillId="0" borderId="21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42" xfId="1" applyFont="1" applyBorder="1" applyAlignment="1">
      <alignment horizontal="center" vertical="center" wrapText="1"/>
    </xf>
    <xf numFmtId="0" fontId="49" fillId="0" borderId="42" xfId="1" applyFont="1" applyBorder="1"/>
    <xf numFmtId="0" fontId="49" fillId="0" borderId="34" xfId="1" applyFont="1" applyBorder="1"/>
  </cellXfs>
  <cellStyles count="11">
    <cellStyle name="パーセント" xfId="9" builtinId="5"/>
    <cellStyle name="パーセント 2" xfId="3" xr:uid="{68F2BD31-97C1-4FBC-855E-6AC00196B2C7}"/>
    <cellStyle name="桁区切り" xfId="8" builtinId="6"/>
    <cellStyle name="桁区切り 2" xfId="2" xr:uid="{889614A7-4096-4261-88D6-04F71DC334C6}"/>
    <cellStyle name="桁区切り 3" xfId="4" xr:uid="{85A79165-9981-45D4-BA98-592057719022}"/>
    <cellStyle name="標準" xfId="0" builtinId="0"/>
    <cellStyle name="標準 2" xfId="1" xr:uid="{80B9444D-5CD6-4069-8F1C-21C1EF91B982}"/>
    <cellStyle name="標準 3" xfId="5" xr:uid="{D38726A5-CB27-4D31-A834-DF5ABDA755BD}"/>
    <cellStyle name="標準_JB16" xfId="6" xr:uid="{D25B8398-FE5F-4D85-8F91-2CF66DA9CDA4}"/>
    <cellStyle name="標準_Sheet1" xfId="7" xr:uid="{5ED87F47-BDCE-4E32-ABEC-8D4C9BCD4907}"/>
    <cellStyle name="標準_グ ラ フ" xfId="10" xr:uid="{EF316347-7B5A-4C60-887A-26B1C5A2C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（単位：人）</a:t>
            </a:r>
          </a:p>
        </c:rich>
      </c:tx>
      <c:layout>
        <c:manualLayout>
          <c:xMode val="edge"/>
          <c:yMode val="edge"/>
          <c:x val="2.5787965616045846E-2"/>
          <c:y val="2.3864511162432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25339174062018E-2"/>
          <c:y val="0.18937665697244985"/>
          <c:w val="0.85100405595794903"/>
          <c:h val="0.68129407081552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'!$E$276</c:f>
              <c:strCache>
                <c:ptCount val="1"/>
                <c:pt idx="0">
                  <c:v>出生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610791740347564E-5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75-46B3-A7F0-7A7781E99A39}"/>
                </c:ext>
              </c:extLst>
            </c:dLbl>
            <c:dLbl>
              <c:idx val="1"/>
              <c:layout>
                <c:manualLayout>
                  <c:x val="-7.8053958701999941E-6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75-46B3-A7F0-7A7781E99A39}"/>
                </c:ext>
              </c:extLst>
            </c:dLbl>
            <c:dLbl>
              <c:idx val="2"/>
              <c:layout>
                <c:manualLayout>
                  <c:x val="-3.8204410709123215E-3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75-46B3-A7F0-7A7781E99A39}"/>
                </c:ext>
              </c:extLst>
            </c:dLbl>
            <c:dLbl>
              <c:idx val="3"/>
              <c:layout>
                <c:manualLayout>
                  <c:x val="3.8048302791719914E-3"/>
                  <c:y val="6.062574842367086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75-46B3-A7F0-7A7781E99A39}"/>
                </c:ext>
              </c:extLst>
            </c:dLbl>
            <c:dLbl>
              <c:idx val="4"/>
              <c:layout>
                <c:manualLayout>
                  <c:x val="-1.4003848365372321E-16"/>
                  <c:y val="6.014687646972925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75-46B3-A7F0-7A7781E99A3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'!$F$275:$J$275</c:f>
              <c:strCache>
                <c:ptCount val="5"/>
                <c:pt idx="0">
                  <c:v> 令和      2年</c:v>
                </c:pt>
                <c:pt idx="1">
                  <c:v>令和
3年</c:v>
                </c:pt>
                <c:pt idx="2">
                  <c:v>令和
4年</c:v>
                </c:pt>
                <c:pt idx="3">
                  <c:v>令和
5年</c:v>
                </c:pt>
                <c:pt idx="4">
                  <c:v>令和
6年</c:v>
                </c:pt>
              </c:strCache>
            </c:strRef>
          </c:cat>
          <c:val>
            <c:numRef>
              <c:f>'グラフ '!$F$276:$J$276</c:f>
              <c:numCache>
                <c:formatCode>#,##0_);[Red]\(#,##0\)</c:formatCode>
                <c:ptCount val="5"/>
                <c:pt idx="0">
                  <c:v>1201</c:v>
                </c:pt>
                <c:pt idx="1">
                  <c:v>1161</c:v>
                </c:pt>
                <c:pt idx="2">
                  <c:v>1039</c:v>
                </c:pt>
                <c:pt idx="3">
                  <c:v>975</c:v>
                </c:pt>
                <c:pt idx="4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75-46B3-A7F0-7A7781E99A39}"/>
            </c:ext>
          </c:extLst>
        </c:ser>
        <c:ser>
          <c:idx val="1"/>
          <c:order val="1"/>
          <c:tx>
            <c:strRef>
              <c:f>'グラフ '!$E$277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6.0766043213079742E-5"/>
                  <c:y val="0.1296756483421223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75-46B3-A7F0-7A7781E99A39}"/>
                </c:ext>
              </c:extLst>
            </c:dLbl>
            <c:dLbl>
              <c:idx val="1"/>
              <c:layout>
                <c:manualLayout>
                  <c:x val="-6.3473441178088982E-5"/>
                  <c:y val="0.1203245924534662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75-46B3-A7F0-7A7781E99A39}"/>
                </c:ext>
              </c:extLst>
            </c:dLbl>
            <c:dLbl>
              <c:idx val="2"/>
              <c:layout>
                <c:manualLayout>
                  <c:x val="7.5828200558024101E-3"/>
                  <c:y val="0.106251535071877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75-46B3-A7F0-7A7781E99A39}"/>
                </c:ext>
              </c:extLst>
            </c:dLbl>
            <c:dLbl>
              <c:idx val="3"/>
              <c:layout>
                <c:manualLayout>
                  <c:x val="3.7918612608952565E-3"/>
                  <c:y val="0.170535047797924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75-46B3-A7F0-7A7781E99A39}"/>
                </c:ext>
              </c:extLst>
            </c:dLbl>
            <c:dLbl>
              <c:idx val="4"/>
              <c:layout>
                <c:manualLayout>
                  <c:x val="7.6089915694635595E-3"/>
                  <c:y val="0.1913296732403862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75-46B3-A7F0-7A7781E99A3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'!$F$275:$J$275</c:f>
              <c:strCache>
                <c:ptCount val="5"/>
                <c:pt idx="0">
                  <c:v> 令和      2年</c:v>
                </c:pt>
                <c:pt idx="1">
                  <c:v>令和
3年</c:v>
                </c:pt>
                <c:pt idx="2">
                  <c:v>令和
4年</c:v>
                </c:pt>
                <c:pt idx="3">
                  <c:v>令和
5年</c:v>
                </c:pt>
                <c:pt idx="4">
                  <c:v>令和
6年</c:v>
                </c:pt>
              </c:strCache>
            </c:strRef>
          </c:cat>
          <c:val>
            <c:numRef>
              <c:f>'グラフ '!$F$277:$J$277</c:f>
              <c:numCache>
                <c:formatCode>#,##0_);[Red]\(#,##0\)</c:formatCode>
                <c:ptCount val="5"/>
                <c:pt idx="0">
                  <c:v>629</c:v>
                </c:pt>
                <c:pt idx="1">
                  <c:v>730</c:v>
                </c:pt>
                <c:pt idx="2">
                  <c:v>828</c:v>
                </c:pt>
                <c:pt idx="3">
                  <c:v>848</c:v>
                </c:pt>
                <c:pt idx="4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75-46B3-A7F0-7A7781E99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4175"/>
        <c:axId val="1"/>
      </c:barChart>
      <c:catAx>
        <c:axId val="159134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4175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0.26361061600824248"/>
          <c:y val="9.6997690531177835E-2"/>
          <c:w val="0.28530048357135879"/>
          <c:h val="5.67935359119371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'!$E$268:$E$272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'グラフ '!$F$268:$F$272</c:f>
              <c:numCache>
                <c:formatCode>#,##0_);[Red]\(#,##0\)</c:formatCode>
                <c:ptCount val="5"/>
                <c:pt idx="0">
                  <c:v>100462</c:v>
                </c:pt>
                <c:pt idx="1">
                  <c:v>100317</c:v>
                </c:pt>
                <c:pt idx="2">
                  <c:v>100269</c:v>
                </c:pt>
                <c:pt idx="3">
                  <c:v>100322</c:v>
                </c:pt>
                <c:pt idx="4">
                  <c:v>100443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91-4A4B-AE38-6B45D3278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68095"/>
        <c:axId val="1"/>
      </c:lineChart>
      <c:catAx>
        <c:axId val="240168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crossAx val="2401680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91732283464566"/>
          <c:y val="0.11257038117422805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D5E-474E-AD98-CD4B49589740}"/>
              </c:ext>
            </c:extLst>
          </c:dPt>
          <c:dPt>
            <c:idx val="1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D5E-474E-AD98-CD4B49589740}"/>
              </c:ext>
            </c:extLst>
          </c:dPt>
          <c:dPt>
            <c:idx val="2"/>
            <c:bubble3D val="0"/>
            <c:explosion val="1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D5E-474E-AD98-CD4B49589740}"/>
              </c:ext>
            </c:extLst>
          </c:dPt>
          <c:dPt>
            <c:idx val="3"/>
            <c:bubble3D val="0"/>
            <c:explosion val="1"/>
            <c:spPr>
              <a:pattFill prst="dk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D5E-474E-AD98-CD4B49589740}"/>
              </c:ext>
            </c:extLst>
          </c:dPt>
          <c:dLbls>
            <c:dLbl>
              <c:idx val="0"/>
              <c:layout>
                <c:manualLayout>
                  <c:x val="0.13772439112720983"/>
                  <c:y val="-0.17561387601787859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 altLang="ja-JP"/>
                      <a:t>1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264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D5E-474E-AD98-CD4B49589740}"/>
                </c:ext>
              </c:extLst>
            </c:dLbl>
            <c:dLbl>
              <c:idx val="1"/>
              <c:layout>
                <c:manualLayout>
                  <c:x val="0.16339874810502583"/>
                  <c:y val="-4.7352329420412009E-2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 altLang="ja-JP"/>
                      <a:t>2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4,906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D5E-474E-AD98-CD4B49589740}"/>
                </c:ext>
              </c:extLst>
            </c:dLbl>
            <c:dLbl>
              <c:idx val="2"/>
              <c:layout>
                <c:manualLayout>
                  <c:x val="9.7222222222222224E-2"/>
                  <c:y val="1.6312826055821978E-2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 altLang="ja-JP"/>
                      <a:t>3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29,268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D5E-474E-AD98-CD4B49589740}"/>
                </c:ext>
              </c:extLst>
            </c:dLbl>
            <c:dLbl>
              <c:idx val="3"/>
              <c:layout>
                <c:manualLayout>
                  <c:x val="-0.15312708048670887"/>
                  <c:y val="-0.15613878788703736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t" anchorCtr="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5E-474E-AD98-CD4B4958974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'!$Q$300:$Q$303</c:f>
              <c:strCache>
                <c:ptCount val="4"/>
                <c:pt idx="0">
                  <c:v>第１次産業</c:v>
                </c:pt>
                <c:pt idx="1">
                  <c:v>第２次産業</c:v>
                </c:pt>
                <c:pt idx="2">
                  <c:v>第３次産業</c:v>
                </c:pt>
                <c:pt idx="3">
                  <c:v>分類不能の産業</c:v>
                </c:pt>
              </c:strCache>
            </c:strRef>
          </c:cat>
          <c:val>
            <c:numRef>
              <c:f>'グラフ '!$R$300:$R$303</c:f>
              <c:numCache>
                <c:formatCode>#,##0"人"</c:formatCode>
                <c:ptCount val="4"/>
                <c:pt idx="0">
                  <c:v>264</c:v>
                </c:pt>
                <c:pt idx="1">
                  <c:v>4906</c:v>
                </c:pt>
                <c:pt idx="2">
                  <c:v>29268</c:v>
                </c:pt>
                <c:pt idx="3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5E-474E-AD98-CD4B49589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（単位：千人）</a:t>
            </a:r>
          </a:p>
        </c:rich>
      </c:tx>
      <c:layout>
        <c:manualLayout>
          <c:xMode val="edge"/>
          <c:yMode val="edge"/>
          <c:x val="1.4285714285714285E-2"/>
          <c:y val="1.3824884792626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0414534591159"/>
          <c:y val="0.16820274905950111"/>
          <c:w val="0.89142857142857146"/>
          <c:h val="0.72119815668202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'!$E$280</c:f>
              <c:strCache>
                <c:ptCount val="1"/>
                <c:pt idx="0">
                  <c:v>転入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6.731255367272639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56-461A-B468-BE9EB82CEB39}"/>
                </c:ext>
              </c:extLst>
            </c:dLbl>
            <c:dLbl>
              <c:idx val="1"/>
              <c:layout>
                <c:manualLayout>
                  <c:x val="-1.1434570678665167E-2"/>
                  <c:y val="-4.00911982776347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56-461A-B468-BE9EB82CEB39}"/>
                </c:ext>
              </c:extLst>
            </c:dLbl>
            <c:dLbl>
              <c:idx val="2"/>
              <c:layout>
                <c:manualLayout>
                  <c:x val="-7.6181477315336284E-3"/>
                  <c:y val="-2.33508714636476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56-461A-B468-BE9EB82CEB39}"/>
                </c:ext>
              </c:extLst>
            </c:dLbl>
            <c:dLbl>
              <c:idx val="3"/>
              <c:layout>
                <c:manualLayout>
                  <c:x val="0"/>
                  <c:y val="-1.24157867363353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56-461A-B468-BE9EB82CEB39}"/>
                </c:ext>
              </c:extLst>
            </c:dLbl>
            <c:dLbl>
              <c:idx val="4"/>
              <c:layout>
                <c:manualLayout>
                  <c:x val="-7.67724034495688E-3"/>
                  <c:y val="-5.852655514834838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56-461A-B468-BE9EB82CEB3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'!$F$279:$J$279</c:f>
              <c:strCache>
                <c:ptCount val="5"/>
                <c:pt idx="0">
                  <c:v>令和
2年</c:v>
                </c:pt>
                <c:pt idx="1">
                  <c:v>令和
3年</c:v>
                </c:pt>
                <c:pt idx="2">
                  <c:v>令和
4年</c:v>
                </c:pt>
                <c:pt idx="3">
                  <c:v>令和
5年</c:v>
                </c:pt>
                <c:pt idx="4">
                  <c:v>令和
6年</c:v>
                </c:pt>
              </c:strCache>
            </c:strRef>
          </c:cat>
          <c:val>
            <c:numRef>
              <c:f>'グラフ '!$F$280:$J$280</c:f>
              <c:numCache>
                <c:formatCode>#,##0_);[Red]\(#,##0\)</c:formatCode>
                <c:ptCount val="5"/>
                <c:pt idx="0">
                  <c:v>5674</c:v>
                </c:pt>
                <c:pt idx="1">
                  <c:v>5133</c:v>
                </c:pt>
                <c:pt idx="2">
                  <c:v>5365</c:v>
                </c:pt>
                <c:pt idx="3">
                  <c:v>5241</c:v>
                </c:pt>
                <c:pt idx="4">
                  <c:v>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56-461A-B468-BE9EB82CEB39}"/>
            </c:ext>
          </c:extLst>
        </c:ser>
        <c:ser>
          <c:idx val="1"/>
          <c:order val="1"/>
          <c:tx>
            <c:strRef>
              <c:f>'グラフ '!$E$281</c:f>
              <c:strCache>
                <c:ptCount val="1"/>
                <c:pt idx="0">
                  <c:v>転出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4895308915307828E-17"/>
                  <c:y val="0.3410067448662738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56-461A-B468-BE9EB82CEB39}"/>
                </c:ext>
              </c:extLst>
            </c:dLbl>
            <c:dLbl>
              <c:idx val="1"/>
              <c:layout>
                <c:manualLayout>
                  <c:x val="3.8059057033431143E-3"/>
                  <c:y val="0.3252454999189173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56-461A-B468-BE9EB82CEB39}"/>
                </c:ext>
              </c:extLst>
            </c:dLbl>
            <c:dLbl>
              <c:idx val="2"/>
              <c:layout>
                <c:manualLayout>
                  <c:x val="-3.8059057033431841E-3"/>
                  <c:y val="0.3175101052871823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56-461A-B468-BE9EB82CEB39}"/>
                </c:ext>
              </c:extLst>
            </c:dLbl>
            <c:dLbl>
              <c:idx val="3"/>
              <c:layout>
                <c:manualLayout>
                  <c:x val="3.8074044454487949E-3"/>
                  <c:y val="0.3382372054751737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56-461A-B468-BE9EB82CEB39}"/>
                </c:ext>
              </c:extLst>
            </c:dLbl>
            <c:dLbl>
              <c:idx val="4"/>
              <c:layout>
                <c:manualLayout>
                  <c:x val="0"/>
                  <c:y val="0.3347993056931956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56-461A-B468-BE9EB82CEB3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'!$F$279:$J$279</c:f>
              <c:strCache>
                <c:ptCount val="5"/>
                <c:pt idx="0">
                  <c:v>令和
2年</c:v>
                </c:pt>
                <c:pt idx="1">
                  <c:v>令和
3年</c:v>
                </c:pt>
                <c:pt idx="2">
                  <c:v>令和
4年</c:v>
                </c:pt>
                <c:pt idx="3">
                  <c:v>令和
5年</c:v>
                </c:pt>
                <c:pt idx="4">
                  <c:v>令和
6年</c:v>
                </c:pt>
              </c:strCache>
            </c:strRef>
          </c:cat>
          <c:val>
            <c:numRef>
              <c:f>'グラフ '!$F$281:$J$281</c:f>
              <c:numCache>
                <c:formatCode>#,##0_);[Red]\(#,##0\)</c:formatCode>
                <c:ptCount val="5"/>
                <c:pt idx="0">
                  <c:v>5462</c:v>
                </c:pt>
                <c:pt idx="1">
                  <c:v>5659</c:v>
                </c:pt>
                <c:pt idx="2">
                  <c:v>5624</c:v>
                </c:pt>
                <c:pt idx="3">
                  <c:v>5315</c:v>
                </c:pt>
                <c:pt idx="4">
                  <c:v>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56-461A-B468-BE9EB82CE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6671"/>
        <c:axId val="1"/>
      </c:barChart>
      <c:catAx>
        <c:axId val="1591366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6671"/>
        <c:crosses val="autoZero"/>
        <c:crossBetween val="between"/>
        <c:majorUnit val="1000"/>
      </c:valAx>
    </c:plotArea>
    <c:legend>
      <c:legendPos val="t"/>
      <c:layout>
        <c:manualLayout>
          <c:xMode val="edge"/>
          <c:yMode val="edge"/>
          <c:x val="0.31714285714285712"/>
          <c:y val="9.6774193548387094E-2"/>
          <c:w val="0.28338207724034487"/>
          <c:h val="5.666001427240949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5414781297134239E-3"/>
          <c:y val="1.1876484560570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90424665383237E-2"/>
          <c:y val="0.12114028301788318"/>
          <c:w val="0.89442062361635033"/>
          <c:h val="0.79335008878378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'!$G$284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110608345902461E-3"/>
                  <c:y val="3.8159113721236149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4-43D3-A09B-B781F2B7A3D3}"/>
                </c:ext>
              </c:extLst>
            </c:dLbl>
            <c:dLbl>
              <c:idx val="1"/>
              <c:layout>
                <c:manualLayout>
                  <c:x val="-3.6869022720057901E-17"/>
                  <c:y val="-4.3460078179063721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4-43D3-A09B-B781F2B7A3D3}"/>
                </c:ext>
              </c:extLst>
            </c:dLbl>
            <c:dLbl>
              <c:idx val="2"/>
              <c:layout>
                <c:manualLayout>
                  <c:x val="-3.0086736895444629E-6"/>
                  <c:y val="-4.7406437615725584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84-43D3-A09B-B781F2B7A3D3}"/>
                </c:ext>
              </c:extLst>
            </c:dLbl>
            <c:dLbl>
              <c:idx val="3"/>
              <c:layout>
                <c:manualLayout>
                  <c:x val="-9.1843723154515187E-6"/>
                  <c:y val="-3.729627620775431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84-43D3-A09B-B781F2B7A3D3}"/>
                </c:ext>
              </c:extLst>
            </c:dLbl>
            <c:dLbl>
              <c:idx val="4"/>
              <c:layout>
                <c:manualLayout>
                  <c:x val="1.0926236030450945E-5"/>
                  <c:y val="-3.5058384922787261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84-43D3-A09B-B781F2B7A3D3}"/>
                </c:ext>
              </c:extLst>
            </c:dLbl>
            <c:dLbl>
              <c:idx val="5"/>
              <c:layout>
                <c:manualLayout>
                  <c:x val="0"/>
                  <c:y val="0.1448452209060697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84-43D3-A09B-B781F2B7A3D3}"/>
                </c:ext>
              </c:extLst>
            </c:dLbl>
            <c:dLbl>
              <c:idx val="6"/>
              <c:layout>
                <c:manualLayout>
                  <c:x val="0"/>
                  <c:y val="0.148064003592871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84-43D3-A09B-B781F2B7A3D3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'!$E$285:$E$289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'グラフ '!$G$285:$G$289</c:f>
              <c:numCache>
                <c:formatCode>0;"△ "0</c:formatCode>
                <c:ptCount val="5"/>
                <c:pt idx="0">
                  <c:v>51614</c:v>
                </c:pt>
                <c:pt idx="1">
                  <c:v>51551</c:v>
                </c:pt>
                <c:pt idx="2">
                  <c:v>51529</c:v>
                </c:pt>
                <c:pt idx="3">
                  <c:v>51568</c:v>
                </c:pt>
                <c:pt idx="4">
                  <c:v>51650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84-43D3-A09B-B781F2B7A3D3}"/>
            </c:ext>
          </c:extLst>
        </c:ser>
        <c:ser>
          <c:idx val="1"/>
          <c:order val="1"/>
          <c:tx>
            <c:strRef>
              <c:f>'グラフ '!$F$284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84-43D3-A09B-B781F2B7A3D3}"/>
              </c:ext>
            </c:extLst>
          </c:dPt>
          <c:dLbls>
            <c:dLbl>
              <c:idx val="0"/>
              <c:layout>
                <c:manualLayout>
                  <c:x val="0"/>
                  <c:y val="-9.6743423670805476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84-43D3-A09B-B781F2B7A3D3}"/>
                </c:ext>
              </c:extLst>
            </c:dLbl>
            <c:dLbl>
              <c:idx val="1"/>
              <c:layout>
                <c:manualLayout>
                  <c:x val="0"/>
                  <c:y val="-9.3404767589939541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84-43D3-A09B-B781F2B7A3D3}"/>
                </c:ext>
              </c:extLst>
            </c:dLbl>
            <c:dLbl>
              <c:idx val="2"/>
              <c:layout>
                <c:manualLayout>
                  <c:x val="0"/>
                  <c:y val="-9.0245940783190065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84-43D3-A09B-B781F2B7A3D3}"/>
                </c:ext>
              </c:extLst>
            </c:dLbl>
            <c:dLbl>
              <c:idx val="3"/>
              <c:layout>
                <c:manualLayout>
                  <c:x val="-7.3605359223499164E-17"/>
                  <c:y val="-9.0065862782553324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84-43D3-A09B-B781F2B7A3D3}"/>
                </c:ext>
              </c:extLst>
            </c:dLbl>
            <c:dLbl>
              <c:idx val="4"/>
              <c:layout>
                <c:manualLayout>
                  <c:x val="0"/>
                  <c:y val="-8.994597659980897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84-43D3-A09B-B781F2B7A3D3}"/>
                </c:ext>
              </c:extLst>
            </c:dLbl>
            <c:dLbl>
              <c:idx val="5"/>
              <c:layout>
                <c:manualLayout>
                  <c:x val="0"/>
                  <c:y val="-6.7594436422832499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884-43D3-A09B-B781F2B7A3D3}"/>
                </c:ext>
              </c:extLst>
            </c:dLbl>
            <c:dLbl>
              <c:idx val="6"/>
              <c:layout>
                <c:manualLayout>
                  <c:x val="0"/>
                  <c:y val="-6.115687104922940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84-43D3-A09B-B781F2B7A3D3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'!$E$285:$E$289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'グラフ '!$F$285:$F$289</c:f>
              <c:numCache>
                <c:formatCode>0;"△ "0</c:formatCode>
                <c:ptCount val="5"/>
                <c:pt idx="0">
                  <c:v>48848</c:v>
                </c:pt>
                <c:pt idx="1">
                  <c:v>48766</c:v>
                </c:pt>
                <c:pt idx="2">
                  <c:v>48740</c:v>
                </c:pt>
                <c:pt idx="3">
                  <c:v>48754</c:v>
                </c:pt>
                <c:pt idx="4">
                  <c:v>48793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884-43D3-A09B-B781F2B7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3921823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'!$H$284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280501826067686E-2"/>
                  <c:y val="-4.6655523172391508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884-43D3-A09B-B781F2B7A3D3}"/>
                </c:ext>
              </c:extLst>
            </c:dLbl>
            <c:dLbl>
              <c:idx val="1"/>
              <c:layout>
                <c:manualLayout>
                  <c:x val="-2.4181818901596576E-2"/>
                  <c:y val="-6.1813579715837182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884-43D3-A09B-B781F2B7A3D3}"/>
                </c:ext>
              </c:extLst>
            </c:dLbl>
            <c:dLbl>
              <c:idx val="2"/>
              <c:layout>
                <c:manualLayout>
                  <c:x val="-3.426635676564526E-2"/>
                  <c:y val="-4.90436975471514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84-43D3-A09B-B781F2B7A3D3}"/>
                </c:ext>
              </c:extLst>
            </c:dLbl>
            <c:dLbl>
              <c:idx val="3"/>
              <c:layout>
                <c:manualLayout>
                  <c:x val="-4.2303213416717098E-2"/>
                  <c:y val="-5.8127241137111381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84-43D3-A09B-B781F2B7A3D3}"/>
                </c:ext>
              </c:extLst>
            </c:dLbl>
            <c:dLbl>
              <c:idx val="4"/>
              <c:layout>
                <c:manualLayout>
                  <c:x val="-3.6243336259537816E-2"/>
                  <c:y val="-4.8463888568164304E-2"/>
                </c:manualLayout>
              </c:layout>
              <c:tx>
                <c:rich>
                  <a:bodyPr/>
                  <a:lstStyle/>
                  <a:p>
                    <a:pPr>
                      <a:defRPr baseline="0">
                        <a:solidFill>
                          <a:sysClr val="windowText" lastClr="000000"/>
                        </a:solidFill>
                      </a:defRPr>
                    </a:pPr>
                    <a:fld id="{BBCEBB2D-8177-4C87-8B77-B6A120C48A40}" type="VALU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 baseline="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884-43D3-A09B-B781F2B7A3D3}"/>
                </c:ext>
              </c:extLst>
            </c:dLbl>
            <c:dLbl>
              <c:idx val="5"/>
              <c:layout>
                <c:manualLayout>
                  <c:x val="-3.427012957410594E-2"/>
                  <c:y val="-5.1500522988824744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884-43D3-A09B-B781F2B7A3D3}"/>
                </c:ext>
              </c:extLst>
            </c:dLbl>
            <c:dLbl>
              <c:idx val="6"/>
              <c:layout>
                <c:manualLayout>
                  <c:x val="-3.2254239599158532E-2"/>
                  <c:y val="-4.82817403020231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884-43D3-A09B-B781F2B7A3D3}"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'!$E$285:$E$288</c:f>
              <c:strCache>
                <c:ptCount val="4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</c:strCache>
            </c:strRef>
          </c:cat>
          <c:val>
            <c:numRef>
              <c:f>'グラフ '!$H$285:$H$289</c:f>
              <c:numCache>
                <c:formatCode>0.0;"△ "0.0</c:formatCode>
                <c:ptCount val="5"/>
                <c:pt idx="0">
                  <c:v>0.8</c:v>
                </c:pt>
                <c:pt idx="1">
                  <c:v>0.1</c:v>
                </c:pt>
                <c:pt idx="2">
                  <c:v>0</c:v>
                </c:pt>
                <c:pt idx="3">
                  <c:v>5.2857812484404576E-2</c:v>
                </c:pt>
                <c:pt idx="4">
                  <c:v>0.12061163054963231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884-43D3-A09B-B781F2B7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18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5423324346900076"/>
              <c:y val="6.7580626055947277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500"/>
          <c:min val="0"/>
        </c:scaling>
        <c:delete val="0"/>
        <c:axPos val="l"/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8239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0.0;&quot;△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908876775018505"/>
          <c:y val="1.91380352990318E-2"/>
          <c:w val="0.3981906786538561"/>
          <c:h val="4.9881235154394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7380694151417"/>
          <c:y val="8.8477544040846914E-2"/>
          <c:w val="0.62461154201278657"/>
          <c:h val="0.82510453861347943"/>
        </c:manualLayout>
      </c:layout>
      <c:doughnutChart>
        <c:varyColors val="1"/>
        <c:ser>
          <c:idx val="0"/>
          <c:order val="0"/>
          <c:tx>
            <c:strRef>
              <c:f>'グラフ '!$E$292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5C-45FD-B7BB-EEBD30DD6DA5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5C-45FD-B7BB-EEBD30DD6DA5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05C-45FD-B7BB-EEBD30DD6DA5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05C-45FD-B7BB-EEBD30DD6DA5}"/>
              </c:ext>
            </c:extLst>
          </c:dPt>
          <c:dPt>
            <c:idx val="4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05C-45FD-B7BB-EEBD30DD6DA5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05C-45FD-B7BB-EEBD30DD6DA5}"/>
              </c:ext>
            </c:extLst>
          </c:dPt>
          <c:dPt>
            <c:idx val="6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05C-45FD-B7BB-EEBD30DD6DA5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5C-45FD-B7BB-EEBD30DD6DA5}"/>
                </c:ext>
              </c:extLst>
            </c:dLbl>
            <c:dLbl>
              <c:idx val="1"/>
              <c:layout>
                <c:manualLayout>
                  <c:x val="2.5924677479267313E-2"/>
                  <c:y val="-6.6593895213789009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781007514247636"/>
                      <c:h val="0.14241556225224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05C-45FD-B7BB-EEBD30DD6DA5}"/>
                </c:ext>
              </c:extLst>
            </c:dLbl>
            <c:dLbl>
              <c:idx val="2"/>
              <c:layout>
                <c:manualLayout>
                  <c:x val="8.3185853048919345E-3"/>
                  <c:y val="4.19031472828855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9122778947009484E-2"/>
                      <c:h val="0.136818774440147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05C-45FD-B7BB-EEBD30DD6DA5}"/>
                </c:ext>
              </c:extLst>
            </c:dLbl>
            <c:dLbl>
              <c:idx val="3"/>
              <c:layout>
                <c:manualLayout>
                  <c:x val="-1.0796314012150351E-3"/>
                  <c:y val="1.4046423209444398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5534787123572176E-2"/>
                      <c:h val="0.115226337448559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05C-45FD-B7BB-EEBD30DD6DA5}"/>
                </c:ext>
              </c:extLst>
            </c:dLbl>
            <c:dLbl>
              <c:idx val="4"/>
              <c:layout>
                <c:manualLayout>
                  <c:x val="-2.6109434918765995E-2"/>
                  <c:y val="2.5553503342946329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05939444485327"/>
                      <c:h val="0.125933270686843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05C-45FD-B7BB-EEBD30DD6DA5}"/>
                </c:ext>
              </c:extLst>
            </c:dLbl>
            <c:dLbl>
              <c:idx val="5"/>
              <c:layout>
                <c:manualLayout>
                  <c:x val="-4.4665489165271292E-2"/>
                  <c:y val="7.3250759136018273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5C-45FD-B7BB-EEBD30DD6DA5}"/>
                </c:ext>
              </c:extLst>
            </c:dLbl>
            <c:dLbl>
              <c:idx val="6"/>
              <c:layout>
                <c:manualLayout>
                  <c:x val="-1.6580971116144191E-2"/>
                  <c:y val="8.373591406980886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5C-45FD-B7BB-EEBD30DD6DA5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'!$F$291:$L$291</c:f>
              <c:strCache>
                <c:ptCount val="7"/>
                <c:pt idx="0">
                  <c:v>フィリピン</c:v>
                </c:pt>
                <c:pt idx="1">
                  <c:v>ネパール</c:v>
                </c:pt>
                <c:pt idx="2">
                  <c:v>米国</c:v>
                </c:pt>
                <c:pt idx="3">
                  <c:v>中国</c:v>
                </c:pt>
                <c:pt idx="4">
                  <c:v>べトナム</c:v>
                </c:pt>
                <c:pt idx="5">
                  <c:v>ブラジル</c:v>
                </c:pt>
                <c:pt idx="6">
                  <c:v>その他</c:v>
                </c:pt>
              </c:strCache>
            </c:strRef>
          </c:cat>
          <c:val>
            <c:numRef>
              <c:f>'グラフ '!$F$292:$L$292</c:f>
              <c:numCache>
                <c:formatCode>0"人"</c:formatCode>
                <c:ptCount val="7"/>
                <c:pt idx="0">
                  <c:v>440</c:v>
                </c:pt>
                <c:pt idx="1">
                  <c:v>328</c:v>
                </c:pt>
                <c:pt idx="2">
                  <c:v>265</c:v>
                </c:pt>
                <c:pt idx="3">
                  <c:v>239</c:v>
                </c:pt>
                <c:pt idx="4">
                  <c:v>135</c:v>
                </c:pt>
                <c:pt idx="5">
                  <c:v>122</c:v>
                </c:pt>
                <c:pt idx="6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5C-45FD-B7BB-EEBD30DD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72369642890089E-2"/>
          <c:y val="1.2875549971866169E-2"/>
          <c:w val="0.7758195940004059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'!$E$295:$E$312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'!$F$295:$F$312</c:f>
              <c:numCache>
                <c:formatCode>#,##0_);[Red]\(#,##0\)</c:formatCode>
                <c:ptCount val="18"/>
                <c:pt idx="0">
                  <c:v>2841</c:v>
                </c:pt>
                <c:pt idx="1">
                  <c:v>2760</c:v>
                </c:pt>
                <c:pt idx="2">
                  <c:v>2797</c:v>
                </c:pt>
                <c:pt idx="3">
                  <c:v>2764</c:v>
                </c:pt>
                <c:pt idx="4">
                  <c:v>2965</c:v>
                </c:pt>
                <c:pt idx="5">
                  <c:v>2790</c:v>
                </c:pt>
                <c:pt idx="6">
                  <c:v>2854</c:v>
                </c:pt>
                <c:pt idx="7">
                  <c:v>3235</c:v>
                </c:pt>
                <c:pt idx="8">
                  <c:v>3386</c:v>
                </c:pt>
                <c:pt idx="9">
                  <c:v>3621</c:v>
                </c:pt>
                <c:pt idx="10">
                  <c:v>3043</c:v>
                </c:pt>
                <c:pt idx="11">
                  <c:v>2719</c:v>
                </c:pt>
                <c:pt idx="12">
                  <c:v>2536</c:v>
                </c:pt>
                <c:pt idx="13">
                  <c:v>2696</c:v>
                </c:pt>
                <c:pt idx="14">
                  <c:v>2011</c:v>
                </c:pt>
                <c:pt idx="15">
                  <c:v>1375</c:v>
                </c:pt>
                <c:pt idx="16">
                  <c:v>1213</c:v>
                </c:pt>
                <c:pt idx="17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6-4026-B921-DB788022A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19071"/>
        <c:axId val="1"/>
      </c:barChart>
      <c:catAx>
        <c:axId val="239219071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0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46109510086456E-2"/>
          <c:y val="1.2875549971866169E-2"/>
          <c:w val="0.85878962536023051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'!$H$295:$H$312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'!$I$295:$I$312</c:f>
              <c:numCache>
                <c:formatCode>\ ###,###,##0;"-"###,###,##0</c:formatCode>
                <c:ptCount val="18"/>
                <c:pt idx="0">
                  <c:v>2699</c:v>
                </c:pt>
                <c:pt idx="1">
                  <c:v>2847</c:v>
                </c:pt>
                <c:pt idx="2">
                  <c:v>2707</c:v>
                </c:pt>
                <c:pt idx="3">
                  <c:v>2547</c:v>
                </c:pt>
                <c:pt idx="4">
                  <c:v>2618</c:v>
                </c:pt>
                <c:pt idx="5">
                  <c:v>2862</c:v>
                </c:pt>
                <c:pt idx="6">
                  <c:v>3123</c:v>
                </c:pt>
                <c:pt idx="7">
                  <c:v>3303</c:v>
                </c:pt>
                <c:pt idx="8">
                  <c:v>3493</c:v>
                </c:pt>
                <c:pt idx="9">
                  <c:v>3824</c:v>
                </c:pt>
                <c:pt idx="10">
                  <c:v>3304</c:v>
                </c:pt>
                <c:pt idx="11">
                  <c:v>2817</c:v>
                </c:pt>
                <c:pt idx="12">
                  <c:v>2688</c:v>
                </c:pt>
                <c:pt idx="13">
                  <c:v>2885</c:v>
                </c:pt>
                <c:pt idx="14">
                  <c:v>2364</c:v>
                </c:pt>
                <c:pt idx="15">
                  <c:v>1722</c:v>
                </c:pt>
                <c:pt idx="16">
                  <c:v>1708</c:v>
                </c:pt>
                <c:pt idx="17" formatCode="#,##0_);[Red]\(#,##0\)">
                  <c:v>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E-49F1-8817-B84805A4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24063"/>
        <c:axId val="1"/>
      </c:barChart>
      <c:catAx>
        <c:axId val="23922406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\ ###,###,##0;&quot;-&quot;###,##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0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（単位：万人）</a:t>
            </a:r>
          </a:p>
        </c:rich>
      </c:tx>
      <c:layout>
        <c:manualLayout>
          <c:xMode val="edge"/>
          <c:yMode val="edge"/>
          <c:x val="7.0422535211267607E-3"/>
          <c:y val="1.2626262626262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04225352112678E-2"/>
          <c:y val="0.1085861263665127"/>
          <c:w val="0.87887323943661977"/>
          <c:h val="0.752527108307460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'!$F$314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'!$E$315:$E$335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'!$F$315:$F$335</c:f>
              <c:numCache>
                <c:formatCode>0;"△ "0</c:formatCode>
                <c:ptCount val="21"/>
                <c:pt idx="0">
                  <c:v>0.61609999999999998</c:v>
                </c:pt>
                <c:pt idx="1">
                  <c:v>0.60770000000000002</c:v>
                </c:pt>
                <c:pt idx="2">
                  <c:v>0.60419999999999996</c:v>
                </c:pt>
                <c:pt idx="3">
                  <c:v>0.6351</c:v>
                </c:pt>
                <c:pt idx="4">
                  <c:v>0.59209999999999996</c:v>
                </c:pt>
                <c:pt idx="6">
                  <c:v>0.76249999999999996</c:v>
                </c:pt>
                <c:pt idx="7">
                  <c:v>1.1626000000000001</c:v>
                </c:pt>
                <c:pt idx="8">
                  <c:v>1.3976999999999999</c:v>
                </c:pt>
                <c:pt idx="9">
                  <c:v>1.6475</c:v>
                </c:pt>
                <c:pt idx="10">
                  <c:v>1.8869</c:v>
                </c:pt>
                <c:pt idx="11">
                  <c:v>2.6472000000000002</c:v>
                </c:pt>
                <c:pt idx="12">
                  <c:v>3.0796000000000001</c:v>
                </c:pt>
                <c:pt idx="13">
                  <c:v>3.4455</c:v>
                </c:pt>
                <c:pt idx="14">
                  <c:v>3.7362000000000002</c:v>
                </c:pt>
                <c:pt idx="15">
                  <c:v>4.0781999999999998</c:v>
                </c:pt>
                <c:pt idx="16">
                  <c:v>4.2728000000000002</c:v>
                </c:pt>
                <c:pt idx="17">
                  <c:v>4.3879000000000001</c:v>
                </c:pt>
                <c:pt idx="18">
                  <c:v>4.4720000000000004</c:v>
                </c:pt>
                <c:pt idx="19">
                  <c:v>4.7022000000000004</c:v>
                </c:pt>
                <c:pt idx="20">
                  <c:v>4.8826000000000001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3-41DC-8A00-0978B1324B8D}"/>
            </c:ext>
          </c:extLst>
        </c:ser>
        <c:ser>
          <c:idx val="0"/>
          <c:order val="1"/>
          <c:tx>
            <c:strRef>
              <c:f>'グラフ '!$G$314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'!$E$315:$E$335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'!$G$315:$G$335</c:f>
              <c:numCache>
                <c:formatCode>0;"△ "0</c:formatCode>
                <c:ptCount val="21"/>
                <c:pt idx="0">
                  <c:v>0.65429999999999999</c:v>
                </c:pt>
                <c:pt idx="1">
                  <c:v>0.6492</c:v>
                </c:pt>
                <c:pt idx="2">
                  <c:v>0.68149999999999999</c:v>
                </c:pt>
                <c:pt idx="3">
                  <c:v>0.69950000000000001</c:v>
                </c:pt>
                <c:pt idx="4">
                  <c:v>0.69040000000000001</c:v>
                </c:pt>
                <c:pt idx="6">
                  <c:v>0.83050000000000002</c:v>
                </c:pt>
                <c:pt idx="7">
                  <c:v>1.2702</c:v>
                </c:pt>
                <c:pt idx="8">
                  <c:v>1.5524</c:v>
                </c:pt>
                <c:pt idx="9">
                  <c:v>1.8098000000000001</c:v>
                </c:pt>
                <c:pt idx="10">
                  <c:v>2.0520999999999998</c:v>
                </c:pt>
                <c:pt idx="11">
                  <c:v>2.7363</c:v>
                </c:pt>
                <c:pt idx="12">
                  <c:v>3.1753</c:v>
                </c:pt>
                <c:pt idx="13">
                  <c:v>3.4750999999999999</c:v>
                </c:pt>
                <c:pt idx="14">
                  <c:v>3.8542999999999998</c:v>
                </c:pt>
                <c:pt idx="15">
                  <c:v>4.2080000000000002</c:v>
                </c:pt>
                <c:pt idx="16">
                  <c:v>4.4016000000000002</c:v>
                </c:pt>
                <c:pt idx="17">
                  <c:v>4.5890000000000004</c:v>
                </c:pt>
                <c:pt idx="18">
                  <c:v>4.7207999999999997</c:v>
                </c:pt>
                <c:pt idx="19">
                  <c:v>4.9221000000000004</c:v>
                </c:pt>
                <c:pt idx="20">
                  <c:v>5.1299000000000001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3-41DC-8A00-0978B1324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2447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'!$H$314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41771486310291E-2"/>
                  <c:y val="-4.3666317555106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D3-41DC-8A00-0978B1324B8D}"/>
                </c:ext>
              </c:extLst>
            </c:dLbl>
            <c:dLbl>
              <c:idx val="1"/>
              <c:layout>
                <c:manualLayout>
                  <c:x val="-4.5119008042859773E-2"/>
                  <c:y val="-9.0895547687406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D3-41DC-8A00-0978B1324B8D}"/>
                </c:ext>
              </c:extLst>
            </c:dLbl>
            <c:dLbl>
              <c:idx val="2"/>
              <c:layout>
                <c:manualLayout>
                  <c:x val="-2.6320111170057201E-2"/>
                  <c:y val="-5.7455036264727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D3-41DC-8A00-0978B1324B8D}"/>
                </c:ext>
              </c:extLst>
            </c:dLbl>
            <c:dLbl>
              <c:idx val="3"/>
              <c:layout>
                <c:manualLayout>
                  <c:x val="-2.8195019431257132E-2"/>
                  <c:y val="-4.4044877929631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D3-41DC-8A00-0978B1324B8D}"/>
                </c:ext>
              </c:extLst>
            </c:dLbl>
            <c:dLbl>
              <c:idx val="4"/>
              <c:layout>
                <c:manualLayout>
                  <c:x val="-3.7412283664573533E-2"/>
                  <c:y val="-0.124914589169959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D3-41DC-8A00-0978B1324B8D}"/>
                </c:ext>
              </c:extLst>
            </c:dLbl>
            <c:dLbl>
              <c:idx val="5"/>
              <c:layout>
                <c:manualLayout>
                  <c:x val="-3.1781715099037856E-2"/>
                  <c:y val="4.7975197822405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D3-41DC-8A00-0978B1324B8D}"/>
                </c:ext>
              </c:extLst>
            </c:dLbl>
            <c:dLbl>
              <c:idx val="6"/>
              <c:layout>
                <c:manualLayout>
                  <c:x val="-2.8122648245559694E-2"/>
                  <c:y val="-4.677170527086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D3-41DC-8A00-0978B1324B8D}"/>
                </c:ext>
              </c:extLst>
            </c:dLbl>
            <c:dLbl>
              <c:idx val="7"/>
              <c:layout>
                <c:manualLayout>
                  <c:x val="-7.3256618173675223E-2"/>
                  <c:y val="3.17191142082511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D3-41DC-8A00-0978B1324B8D}"/>
                </c:ext>
              </c:extLst>
            </c:dLbl>
            <c:dLbl>
              <c:idx val="8"/>
              <c:layout>
                <c:manualLayout>
                  <c:x val="-3.7514129438143917E-2"/>
                  <c:y val="-6.0227137534335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D3-41DC-8A00-0978B1324B8D}"/>
                </c:ext>
              </c:extLst>
            </c:dLbl>
            <c:dLbl>
              <c:idx val="9"/>
              <c:layout>
                <c:manualLayout>
                  <c:x val="-3.0055589463086525E-2"/>
                  <c:y val="-5.380276915334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D3-41DC-8A00-0978B1324B8D}"/>
                </c:ext>
              </c:extLst>
            </c:dLbl>
            <c:dLbl>
              <c:idx val="10"/>
              <c:layout>
                <c:manualLayout>
                  <c:x val="-3.1881718181067005E-2"/>
                  <c:y val="-9.115112215880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D3-41DC-8A00-0978B1324B8D}"/>
                </c:ext>
              </c:extLst>
            </c:dLbl>
            <c:dLbl>
              <c:idx val="11"/>
              <c:layout>
                <c:manualLayout>
                  <c:x val="-3.1915742286438231E-2"/>
                  <c:y val="-3.4075611913135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D3-41DC-8A00-0978B1324B8D}"/>
                </c:ext>
              </c:extLst>
            </c:dLbl>
            <c:dLbl>
              <c:idx val="12"/>
              <c:layout>
                <c:manualLayout>
                  <c:x val="-3.1930645541084261E-2"/>
                  <c:y val="-6.7734867938274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D3-41DC-8A00-0978B1324B8D}"/>
                </c:ext>
              </c:extLst>
            </c:dLbl>
            <c:dLbl>
              <c:idx val="13"/>
              <c:layout>
                <c:manualLayout>
                  <c:x val="-3.1898833740689851E-2"/>
                  <c:y val="5.9619956005019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D3-41DC-8A00-0978B1324B8D}"/>
                </c:ext>
              </c:extLst>
            </c:dLbl>
            <c:dLbl>
              <c:idx val="14"/>
              <c:layout>
                <c:manualLayout>
                  <c:x val="-3.0042732091394568E-2"/>
                  <c:y val="5.0347989736658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8D3-41DC-8A00-0978B1324B8D}"/>
                </c:ext>
              </c:extLst>
            </c:dLbl>
            <c:dLbl>
              <c:idx val="15"/>
              <c:layout>
                <c:manualLayout>
                  <c:x val="-3.1917180689481295E-2"/>
                  <c:y val="4.87896101318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D3-41DC-8A00-0978B1324B8D}"/>
                </c:ext>
              </c:extLst>
            </c:dLbl>
            <c:dLbl>
              <c:idx val="16"/>
              <c:layout>
                <c:manualLayout>
                  <c:x val="-2.8232167181633943E-2"/>
                  <c:y val="-4.371539840333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8D3-41DC-8A00-0978B1324B8D}"/>
                </c:ext>
              </c:extLst>
            </c:dLbl>
            <c:dLbl>
              <c:idx val="17"/>
              <c:layout>
                <c:manualLayout>
                  <c:x val="-3.0050082731422716E-2"/>
                  <c:y val="-5.7406745580309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D3-41DC-8A00-0978B1324B8D}"/>
                </c:ext>
              </c:extLst>
            </c:dLbl>
            <c:dLbl>
              <c:idx val="18"/>
              <c:layout>
                <c:manualLayout>
                  <c:x val="-2.8193341921875576E-2"/>
                  <c:y val="-6.6415581001390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D3-41DC-8A00-0978B1324B8D}"/>
                </c:ext>
              </c:extLst>
            </c:dLbl>
            <c:dLbl>
              <c:idx val="19"/>
              <c:layout>
                <c:manualLayout>
                  <c:x val="-2.8194969473784356E-2"/>
                  <c:y val="-6.6385754790538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D3-41DC-8A00-0978B1324B8D}"/>
                </c:ext>
              </c:extLst>
            </c:dLbl>
            <c:dLbl>
              <c:idx val="20"/>
              <c:layout>
                <c:manualLayout>
                  <c:x val="-2.6315294978247906E-2"/>
                  <c:y val="-4.9505439192274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8D3-41DC-8A00-0978B1324B8D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'!$E$315:$E$335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'!$H$315:$H$335</c:f>
              <c:numCache>
                <c:formatCode>0.0;"△ "0.0</c:formatCode>
                <c:ptCount val="21"/>
                <c:pt idx="1">
                  <c:v>-1.06</c:v>
                </c:pt>
                <c:pt idx="2">
                  <c:v>2.29</c:v>
                </c:pt>
                <c:pt idx="3">
                  <c:v>3.8</c:v>
                </c:pt>
                <c:pt idx="4">
                  <c:v>-3.9</c:v>
                </c:pt>
                <c:pt idx="7">
                  <c:v>52.72</c:v>
                </c:pt>
                <c:pt idx="8">
                  <c:v>21.26</c:v>
                </c:pt>
                <c:pt idx="9">
                  <c:v>17.190000000000001</c:v>
                </c:pt>
                <c:pt idx="10">
                  <c:v>13.93</c:v>
                </c:pt>
                <c:pt idx="11">
                  <c:v>36.67</c:v>
                </c:pt>
                <c:pt idx="12">
                  <c:v>16.190000000000001</c:v>
                </c:pt>
                <c:pt idx="13">
                  <c:v>10.64</c:v>
                </c:pt>
                <c:pt idx="14">
                  <c:v>9.6797965494321314</c:v>
                </c:pt>
                <c:pt idx="15">
                  <c:v>9.1654041235755219</c:v>
                </c:pt>
                <c:pt idx="16">
                  <c:v>4.6848977818541675</c:v>
                </c:pt>
                <c:pt idx="17">
                  <c:v>3.4872728949552707</c:v>
                </c:pt>
                <c:pt idx="18">
                  <c:v>2.41</c:v>
                </c:pt>
                <c:pt idx="19">
                  <c:v>4.6938908710999998</c:v>
                </c:pt>
                <c:pt idx="20">
                  <c:v>4.0335400000000003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8D3-41DC-8A00-0978B1324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244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6901408450704221"/>
              <c:y val="3.28282828282828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5"/>
          <c:min val="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4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-1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507042253521125"/>
          <c:y val="0.10353561865372889"/>
          <c:w val="0.37183098591549291"/>
          <c:h val="5.3030303030303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0224719101123594E-3"/>
          <c:y val="1.1062014539378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157337082311792E-2"/>
          <c:y val="8.185840707964602E-2"/>
          <c:w val="0.94522536732559537"/>
          <c:h val="0.838495575221238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'!$R$268</c:f>
              <c:strCache>
                <c:ptCount val="1"/>
                <c:pt idx="0">
                  <c:v>第３次産業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7.8254326561324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AF-48F3-A3B7-DA8EA3149EDB}"/>
                </c:ext>
              </c:extLst>
            </c:dLbl>
            <c:dLbl>
              <c:idx val="1"/>
              <c:layout>
                <c:manualLayout>
                  <c:x val="-3.4331688291289869E-17"/>
                  <c:y val="-3.6117381489841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AF-48F3-A3B7-DA8EA3149EDB}"/>
                </c:ext>
              </c:extLst>
            </c:dLbl>
            <c:dLbl>
              <c:idx val="3"/>
              <c:layout>
                <c:manualLayout>
                  <c:x val="1.8720019409859496E-3"/>
                  <c:y val="1.5003329238522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AF-48F3-A3B7-DA8EA3149EDB}"/>
                </c:ext>
              </c:extLst>
            </c:dLbl>
            <c:dLbl>
              <c:idx val="4"/>
              <c:layout>
                <c:manualLayout>
                  <c:x val="1.8720019409858809E-3"/>
                  <c:y val="1.803598211830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AF-48F3-A3B7-DA8EA3149EDB}"/>
                </c:ext>
              </c:extLst>
            </c:dLbl>
            <c:dLbl>
              <c:idx val="5"/>
              <c:layout>
                <c:manualLayout>
                  <c:x val="0"/>
                  <c:y val="5.996862918868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AF-48F3-A3B7-DA8EA3149EDB}"/>
                </c:ext>
              </c:extLst>
            </c:dLbl>
            <c:dLbl>
              <c:idx val="6"/>
              <c:layout>
                <c:manualLayout>
                  <c:x val="0"/>
                  <c:y val="1.203912716328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AF-48F3-A3B7-DA8EA3149EDB}"/>
                </c:ext>
              </c:extLst>
            </c:dLbl>
            <c:dLbl>
              <c:idx val="7"/>
              <c:layout>
                <c:manualLayout>
                  <c:x val="1.8720019409858121E-3"/>
                  <c:y val="1.7922145915902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AF-48F3-A3B7-DA8EA3149EDB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'!$O$269:$O$276</c:f>
              <c:strCache>
                <c:ptCount val="8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  <c:pt idx="7">
                  <c:v>令和2年</c:v>
                </c:pt>
              </c:strCache>
            </c:strRef>
          </c:cat>
          <c:val>
            <c:numRef>
              <c:f>'グラフ '!$R$269:$R$276</c:f>
              <c:numCache>
                <c:formatCode>0;"△ "0</c:formatCode>
                <c:ptCount val="8"/>
                <c:pt idx="0">
                  <c:v>20136</c:v>
                </c:pt>
                <c:pt idx="1">
                  <c:v>24104</c:v>
                </c:pt>
                <c:pt idx="2">
                  <c:v>27395</c:v>
                </c:pt>
                <c:pt idx="3">
                  <c:v>28766</c:v>
                </c:pt>
                <c:pt idx="4">
                  <c:v>29283</c:v>
                </c:pt>
                <c:pt idx="5">
                  <c:v>28169</c:v>
                </c:pt>
                <c:pt idx="6">
                  <c:v>28864</c:v>
                </c:pt>
                <c:pt idx="7">
                  <c:v>29268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AF-48F3-A3B7-DA8EA3149EDB}"/>
            </c:ext>
          </c:extLst>
        </c:ser>
        <c:ser>
          <c:idx val="1"/>
          <c:order val="1"/>
          <c:tx>
            <c:strRef>
              <c:f>'グラフ '!$Q$268</c:f>
              <c:strCache>
                <c:ptCount val="1"/>
                <c:pt idx="0">
                  <c:v>第２次産業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'!$O$269:$O$276</c:f>
              <c:strCache>
                <c:ptCount val="8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  <c:pt idx="7">
                  <c:v>令和2年</c:v>
                </c:pt>
              </c:strCache>
            </c:strRef>
          </c:cat>
          <c:val>
            <c:numRef>
              <c:f>'グラフ '!$Q$269:$Q$276</c:f>
              <c:numCache>
                <c:formatCode>0;"△ "0</c:formatCode>
                <c:ptCount val="8"/>
                <c:pt idx="0">
                  <c:v>5930</c:v>
                </c:pt>
                <c:pt idx="1">
                  <c:v>6270</c:v>
                </c:pt>
                <c:pt idx="2">
                  <c:v>6502</c:v>
                </c:pt>
                <c:pt idx="3">
                  <c:v>6250</c:v>
                </c:pt>
                <c:pt idx="4">
                  <c:v>5375</c:v>
                </c:pt>
                <c:pt idx="5">
                  <c:v>5032</c:v>
                </c:pt>
                <c:pt idx="6">
                  <c:v>4964</c:v>
                </c:pt>
                <c:pt idx="7">
                  <c:v>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AF-48F3-A3B7-DA8EA3149EDB}"/>
            </c:ext>
          </c:extLst>
        </c:ser>
        <c:ser>
          <c:idx val="0"/>
          <c:order val="2"/>
          <c:tx>
            <c:strRef>
              <c:f>'グラフ '!$P$268</c:f>
              <c:strCache>
                <c:ptCount val="1"/>
                <c:pt idx="0">
                  <c:v>第１次産業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725915478964962E-3"/>
                  <c:y val="-3.3198540920939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AF-48F3-A3B7-DA8EA3149EDB}"/>
                </c:ext>
              </c:extLst>
            </c:dLbl>
            <c:dLbl>
              <c:idx val="1"/>
              <c:layout>
                <c:manualLayout>
                  <c:x val="-1.8725915478965305E-3"/>
                  <c:y val="-3.3153147559236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AF-48F3-A3B7-DA8EA3149EDB}"/>
                </c:ext>
              </c:extLst>
            </c:dLbl>
            <c:dLbl>
              <c:idx val="2"/>
              <c:layout>
                <c:manualLayout>
                  <c:x val="1.8727389496241329E-3"/>
                  <c:y val="-3.322699997154095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AF-48F3-A3B7-DA8EA3149EDB}"/>
                </c:ext>
              </c:extLst>
            </c:dLbl>
            <c:dLbl>
              <c:idx val="3"/>
              <c:layout>
                <c:manualLayout>
                  <c:x val="-6.8639278242685338E-17"/>
                  <c:y val="-3.01433089596852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AF-48F3-A3B7-DA8EA3149EDB}"/>
                </c:ext>
              </c:extLst>
            </c:dLbl>
            <c:dLbl>
              <c:idx val="4"/>
              <c:layout>
                <c:manualLayout>
                  <c:x val="0"/>
                  <c:y val="-3.3153147559236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AF-48F3-A3B7-DA8EA3149EDB}"/>
                </c:ext>
              </c:extLst>
            </c:dLbl>
            <c:dLbl>
              <c:idx val="5"/>
              <c:layout>
                <c:manualLayout>
                  <c:x val="-1.8725915478964962E-3"/>
                  <c:y val="-3.3198540920939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5AF-48F3-A3B7-DA8EA3149EDB}"/>
                </c:ext>
              </c:extLst>
            </c:dLbl>
            <c:dLbl>
              <c:idx val="6"/>
              <c:layout>
                <c:manualLayout>
                  <c:x val="1.8768661979979603E-3"/>
                  <c:y val="-3.06767397593869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5AF-48F3-A3B7-DA8EA3149EDB}"/>
                </c:ext>
              </c:extLst>
            </c:dLbl>
            <c:dLbl>
              <c:idx val="7"/>
              <c:layout>
                <c:manualLayout>
                  <c:x val="-1.3727855648537068E-16"/>
                  <c:y val="-3.2857267512488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5AF-48F3-A3B7-DA8EA3149ED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'!$O$269:$O$276</c:f>
              <c:strCache>
                <c:ptCount val="8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  <c:pt idx="7">
                  <c:v>令和2年</c:v>
                </c:pt>
              </c:strCache>
            </c:strRef>
          </c:cat>
          <c:val>
            <c:numRef>
              <c:f>'グラフ '!$P$269:$P$276</c:f>
              <c:numCache>
                <c:formatCode>0;"△ "0</c:formatCode>
                <c:ptCount val="8"/>
                <c:pt idx="0">
                  <c:v>639</c:v>
                </c:pt>
                <c:pt idx="1">
                  <c:v>460</c:v>
                </c:pt>
                <c:pt idx="2">
                  <c:v>335</c:v>
                </c:pt>
                <c:pt idx="3">
                  <c:v>262</c:v>
                </c:pt>
                <c:pt idx="4">
                  <c:v>334</c:v>
                </c:pt>
                <c:pt idx="5">
                  <c:v>251</c:v>
                </c:pt>
                <c:pt idx="6">
                  <c:v>267</c:v>
                </c:pt>
                <c:pt idx="7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AF-48F3-A3B7-DA8EA3149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19903"/>
        <c:axId val="1"/>
      </c:barChart>
      <c:catAx>
        <c:axId val="2392199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903"/>
        <c:crosses val="autoZero"/>
        <c:crossBetween val="between"/>
        <c:majorUnit val="5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800639050553"/>
          <c:y val="4.0291411322930688E-2"/>
          <c:w val="0.85935649789012369"/>
          <c:h val="0.661653223897737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B1-487E-BAF8-F8BE87513E5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B1-487E-BAF8-F8BE87513E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B1-487E-BAF8-F8BE87513E5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FB1-487E-BAF8-F8BE87513E5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FB1-487E-BAF8-F8BE87513E5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FB1-487E-BAF8-F8BE87513E5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FB1-487E-BAF8-F8BE87513E5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FB1-487E-BAF8-F8BE87513E5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FB1-487E-BAF8-F8BE87513E5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FB1-487E-BAF8-F8BE87513E56}"/>
              </c:ext>
            </c:extLst>
          </c:dPt>
          <c:dLbls>
            <c:dLbl>
              <c:idx val="0"/>
              <c:layout>
                <c:manualLayout>
                  <c:x val="0"/>
                  <c:y val="2.39009829326280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B1-487E-BAF8-F8BE87513E56}"/>
                </c:ext>
              </c:extLst>
            </c:dLbl>
            <c:dLbl>
              <c:idx val="1"/>
              <c:layout>
                <c:manualLayout>
                  <c:x val="0"/>
                  <c:y val="4.78019658652556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1-487E-BAF8-F8BE87513E56}"/>
                </c:ext>
              </c:extLst>
            </c:dLbl>
            <c:dLbl>
              <c:idx val="2"/>
              <c:layout>
                <c:manualLayout>
                  <c:x val="-3.3212176716573894E-17"/>
                  <c:y val="-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B1-487E-BAF8-F8BE87513E56}"/>
                </c:ext>
              </c:extLst>
            </c:dLbl>
            <c:dLbl>
              <c:idx val="3"/>
              <c:layout>
                <c:manualLayout>
                  <c:x val="-3.3212176716573894E-17"/>
                  <c:y val="4.78019658652556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B1-487E-BAF8-F8BE87513E56}"/>
                </c:ext>
              </c:extLst>
            </c:dLbl>
            <c:dLbl>
              <c:idx val="4"/>
              <c:layout>
                <c:manualLayout>
                  <c:x val="0"/>
                  <c:y val="-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B1-487E-BAF8-F8BE87513E56}"/>
                </c:ext>
              </c:extLst>
            </c:dLbl>
            <c:dLbl>
              <c:idx val="5"/>
              <c:layout>
                <c:manualLayout>
                  <c:x val="0"/>
                  <c:y val="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B1-487E-BAF8-F8BE87513E56}"/>
                </c:ext>
              </c:extLst>
            </c:dLbl>
            <c:dLbl>
              <c:idx val="6"/>
              <c:layout>
                <c:manualLayout>
                  <c:x val="-6.6424353433147788E-17"/>
                  <c:y val="-3.8241572692204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B1-487E-BAF8-F8BE87513E56}"/>
                </c:ext>
              </c:extLst>
            </c:dLbl>
            <c:dLbl>
              <c:idx val="7"/>
              <c:layout>
                <c:manualLayout>
                  <c:x val="0"/>
                  <c:y val="-2.1510884639365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B1-487E-BAF8-F8BE87513E56}"/>
                </c:ext>
              </c:extLst>
            </c:dLbl>
            <c:dLbl>
              <c:idx val="8"/>
              <c:layout>
                <c:manualLayout>
                  <c:x val="-1.8115942028986171E-3"/>
                  <c:y val="2.1648268242048831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B1-487E-BAF8-F8BE87513E56}"/>
                </c:ext>
              </c:extLst>
            </c:dLbl>
            <c:dLbl>
              <c:idx val="9"/>
              <c:layout>
                <c:manualLayout>
                  <c:x val="-3.632036910646601E-3"/>
                  <c:y val="-3.4147630360536113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B1-487E-BAF8-F8BE87513E56}"/>
                </c:ext>
              </c:extLst>
            </c:dLbl>
            <c:dLbl>
              <c:idx val="10"/>
              <c:layout>
                <c:manualLayout>
                  <c:x val="0"/>
                  <c:y val="2.6153753754445226E-4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B1-487E-BAF8-F8BE87513E56}"/>
                </c:ext>
              </c:extLst>
            </c:dLbl>
            <c:dLbl>
              <c:idx val="11"/>
              <c:layout>
                <c:manualLayout>
                  <c:x val="0"/>
                  <c:y val="5.5073886971686243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B1-487E-BAF8-F8BE87513E56}"/>
                </c:ext>
              </c:extLst>
            </c:dLbl>
            <c:dLbl>
              <c:idx val="12"/>
              <c:layout>
                <c:manualLayout>
                  <c:x val="0"/>
                  <c:y val="1.607218205775739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B1-487E-BAF8-F8BE87513E56}"/>
                </c:ext>
              </c:extLst>
            </c:dLbl>
            <c:dLbl>
              <c:idx val="13"/>
              <c:layout>
                <c:manualLayout>
                  <c:x val="0"/>
                  <c:y val="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B1-487E-BAF8-F8BE87513E56}"/>
                </c:ext>
              </c:extLst>
            </c:dLbl>
            <c:dLbl>
              <c:idx val="14"/>
              <c:layout>
                <c:manualLayout>
                  <c:x val="0"/>
                  <c:y val="4.70077683861625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B1-487E-BAF8-F8BE87513E56}"/>
                </c:ext>
              </c:extLst>
            </c:dLbl>
            <c:dLbl>
              <c:idx val="15"/>
              <c:layout>
                <c:manualLayout>
                  <c:x val="0"/>
                  <c:y val="4.8270273620456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B1-487E-BAF8-F8BE87513E56}"/>
                </c:ext>
              </c:extLst>
            </c:dLbl>
            <c:dLbl>
              <c:idx val="16"/>
              <c:layout>
                <c:manualLayout>
                  <c:x val="0"/>
                  <c:y val="4.7801965865255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B1-487E-BAF8-F8BE87513E5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'!$Q$282:$Q$299</c:f>
              <c:strCache>
                <c:ptCount val="18"/>
                <c:pt idx="0">
                  <c:v>卸売業，小売業</c:v>
                </c:pt>
                <c:pt idx="1">
                  <c:v>医療，福祉</c:v>
                </c:pt>
                <c:pt idx="2">
                  <c:v>サービス業(他に分類されないもの)</c:v>
                </c:pt>
                <c:pt idx="3">
                  <c:v>建設業</c:v>
                </c:pt>
                <c:pt idx="4">
                  <c:v>教育，学習支援業</c:v>
                </c:pt>
                <c:pt idx="5">
                  <c:v>宿泊業，飲食サービス業</c:v>
                </c:pt>
                <c:pt idx="6">
                  <c:v>公務(他に分類されるものを除く)</c:v>
                </c:pt>
                <c:pt idx="7">
                  <c:v>製造業</c:v>
                </c:pt>
                <c:pt idx="8">
                  <c:v>運輸業，郵便業</c:v>
                </c:pt>
                <c:pt idx="9">
                  <c:v>学術研究，専門・技術サービス業</c:v>
                </c:pt>
                <c:pt idx="10">
                  <c:v>生活関連サービス業，娯楽業</c:v>
                </c:pt>
                <c:pt idx="11">
                  <c:v>情報通信業</c:v>
                </c:pt>
                <c:pt idx="12">
                  <c:v>不動産業，物品賃貸業</c:v>
                </c:pt>
                <c:pt idx="13">
                  <c:v>金融業，保険業</c:v>
                </c:pt>
                <c:pt idx="14">
                  <c:v>農業，林業、漁業</c:v>
                </c:pt>
                <c:pt idx="15">
                  <c:v>電気・ガス・熱供給・水道業</c:v>
                </c:pt>
                <c:pt idx="16">
                  <c:v>複合サービス事業</c:v>
                </c:pt>
                <c:pt idx="17">
                  <c:v>鉱業，採石業，砂利採取業</c:v>
                </c:pt>
              </c:strCache>
            </c:strRef>
          </c:cat>
          <c:val>
            <c:numRef>
              <c:f>'グラフ '!$R$282:$R$299</c:f>
              <c:numCache>
                <c:formatCode>#,##0"人"</c:formatCode>
                <c:ptCount val="18"/>
                <c:pt idx="0">
                  <c:v>5915</c:v>
                </c:pt>
                <c:pt idx="1">
                  <c:v>5578</c:v>
                </c:pt>
                <c:pt idx="2">
                  <c:v>3496</c:v>
                </c:pt>
                <c:pt idx="3">
                  <c:v>3338</c:v>
                </c:pt>
                <c:pt idx="4">
                  <c:v>2589</c:v>
                </c:pt>
                <c:pt idx="5">
                  <c:v>2446</c:v>
                </c:pt>
                <c:pt idx="6">
                  <c:v>1661</c:v>
                </c:pt>
                <c:pt idx="7">
                  <c:v>1559</c:v>
                </c:pt>
                <c:pt idx="8">
                  <c:v>1502</c:v>
                </c:pt>
                <c:pt idx="9">
                  <c:v>1411</c:v>
                </c:pt>
                <c:pt idx="10">
                  <c:v>1377</c:v>
                </c:pt>
                <c:pt idx="11">
                  <c:v>1154</c:v>
                </c:pt>
                <c:pt idx="12">
                  <c:v>914</c:v>
                </c:pt>
                <c:pt idx="13">
                  <c:v>721</c:v>
                </c:pt>
                <c:pt idx="14">
                  <c:v>264</c:v>
                </c:pt>
                <c:pt idx="15">
                  <c:v>254</c:v>
                </c:pt>
                <c:pt idx="16">
                  <c:v>250</c:v>
                </c:pt>
                <c:pt idx="1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B1-487E-BAF8-F8BE87513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169343"/>
        <c:axId val="1"/>
      </c:barChart>
      <c:catAx>
        <c:axId val="240169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2401693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300232</xdr:colOff>
      <xdr:row>133</xdr:row>
      <xdr:rowOff>187139</xdr:rowOff>
    </xdr:from>
    <xdr:to>
      <xdr:col>1</xdr:col>
      <xdr:colOff>517281</xdr:colOff>
      <xdr:row>135</xdr:row>
      <xdr:rowOff>9525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628C2A62-C462-4DEA-B0EA-EBAAEFCC5050}"/>
            </a:ext>
          </a:extLst>
        </xdr:cNvPr>
        <xdr:cNvSpPr txBox="1">
          <a:spLocks noChangeArrowheads="1"/>
        </xdr:cNvSpPr>
      </xdr:nvSpPr>
      <xdr:spPr bwMode="auto">
        <a:xfrm>
          <a:off x="300232" y="23066189"/>
          <a:ext cx="902849" cy="18433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（単位：人）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0</xdr:col>
      <xdr:colOff>381000</xdr:colOff>
      <xdr:row>35</xdr:row>
      <xdr:rowOff>0</xdr:rowOff>
    </xdr:from>
    <xdr:to>
      <xdr:col>5</xdr:col>
      <xdr:colOff>609600</xdr:colOff>
      <xdr:row>59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D83B834-8E18-4015-9524-09C78C095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133350</xdr:colOff>
      <xdr:row>35</xdr:row>
      <xdr:rowOff>161925</xdr:rowOff>
    </xdr:from>
    <xdr:to>
      <xdr:col>10</xdr:col>
      <xdr:colOff>676275</xdr:colOff>
      <xdr:row>60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2EC7C16-5540-4555-9FE5-80EC444DC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447675</xdr:colOff>
      <xdr:row>68</xdr:row>
      <xdr:rowOff>0</xdr:rowOff>
    </xdr:from>
    <xdr:to>
      <xdr:col>10</xdr:col>
      <xdr:colOff>180975</xdr:colOff>
      <xdr:row>92</xdr:row>
      <xdr:rowOff>57150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D62BF7D-DDAA-4063-A382-5C4612F0D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600075</xdr:colOff>
      <xdr:row>98</xdr:row>
      <xdr:rowOff>0</xdr:rowOff>
    </xdr:from>
    <xdr:to>
      <xdr:col>10</xdr:col>
      <xdr:colOff>133350</xdr:colOff>
      <xdr:row>125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72F1A14-A14D-4F8F-B8E2-E73AD52D4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95250</xdr:colOff>
      <xdr:row>109</xdr:row>
      <xdr:rowOff>47624</xdr:rowOff>
    </xdr:from>
    <xdr:to>
      <xdr:col>6</xdr:col>
      <xdr:colOff>352425</xdr:colOff>
      <xdr:row>113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C619347-FF20-4D20-A3B0-339C528A08CA}"/>
            </a:ext>
          </a:extLst>
        </xdr:cNvPr>
        <xdr:cNvSpPr txBox="1">
          <a:spLocks noChangeArrowheads="1"/>
        </xdr:cNvSpPr>
      </xdr:nvSpPr>
      <xdr:spPr bwMode="auto">
        <a:xfrm>
          <a:off x="3190875" y="18764249"/>
          <a:ext cx="952500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外国人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住民人口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highlight>
                <a:srgbClr val="FFFFFF"/>
              </a:highlight>
              <a:latin typeface="ＭＳ ゴシック" panose="020B0609070205080204" pitchFamily="49" charset="-128"/>
              <a:ea typeface="ＭＳ ゴシック" panose="020B0609070205080204" pitchFamily="49" charset="-128"/>
            </a:rPr>
            <a:t>2,105</a:t>
          </a:r>
          <a:r>
            <a:rPr lang="ja-JP" altLang="en-US" sz="1100"/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0</xdr:col>
      <xdr:colOff>400050</xdr:colOff>
      <xdr:row>136</xdr:row>
      <xdr:rowOff>0</xdr:rowOff>
    </xdr:from>
    <xdr:to>
      <xdr:col>6</xdr:col>
      <xdr:colOff>390525</xdr:colOff>
      <xdr:row>161</xdr:row>
      <xdr:rowOff>104775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1932D91-4478-4257-BCAC-FD2B29C4B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219075</xdr:colOff>
      <xdr:row>136</xdr:row>
      <xdr:rowOff>0</xdr:rowOff>
    </xdr:from>
    <xdr:to>
      <xdr:col>11</xdr:col>
      <xdr:colOff>9525</xdr:colOff>
      <xdr:row>161</xdr:row>
      <xdr:rowOff>104775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6936676-6C0D-4C56-851B-6CFB34414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485775</xdr:colOff>
      <xdr:row>168</xdr:row>
      <xdr:rowOff>0</xdr:rowOff>
    </xdr:from>
    <xdr:to>
      <xdr:col>10</xdr:col>
      <xdr:colOff>666750</xdr:colOff>
      <xdr:row>190</xdr:row>
      <xdr:rowOff>161925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0B35AEC0-95E9-4A85-B3BD-40EE7243B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696515</xdr:colOff>
      <xdr:row>173</xdr:row>
      <xdr:rowOff>13958</xdr:rowOff>
    </xdr:from>
    <xdr:to>
      <xdr:col>4</xdr:col>
      <xdr:colOff>593875</xdr:colOff>
      <xdr:row>186</xdr:row>
      <xdr:rowOff>95249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FD545697-86D9-4B73-8C09-2BA8490F75DE}"/>
            </a:ext>
          </a:extLst>
        </xdr:cNvPr>
        <xdr:cNvSpPr>
          <a:spLocks noChangeShapeType="1"/>
        </xdr:cNvSpPr>
      </xdr:nvSpPr>
      <xdr:spPr bwMode="auto">
        <a:xfrm flipV="1">
          <a:off x="2115740" y="29722433"/>
          <a:ext cx="830810" cy="23101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390525</xdr:colOff>
      <xdr:row>200</xdr:row>
      <xdr:rowOff>85725</xdr:rowOff>
    </xdr:from>
    <xdr:to>
      <xdr:col>10</xdr:col>
      <xdr:colOff>590550</xdr:colOff>
      <xdr:row>226</xdr:row>
      <xdr:rowOff>104776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5238E010-C07D-4C28-982A-E8316B675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323850</xdr:colOff>
      <xdr:row>232</xdr:row>
      <xdr:rowOff>171450</xdr:rowOff>
    </xdr:from>
    <xdr:to>
      <xdr:col>11</xdr:col>
      <xdr:colOff>19050</xdr:colOff>
      <xdr:row>263</xdr:row>
      <xdr:rowOff>9525</xdr:rowOff>
    </xdr:to>
    <xdr:graphicFrame macro="">
      <xdr:nvGraphicFramePr>
        <xdr:cNvPr id="13" name="グラフ 14">
          <a:extLst>
            <a:ext uri="{FF2B5EF4-FFF2-40B4-BE49-F238E27FC236}">
              <a16:creationId xmlns:a16="http://schemas.microsoft.com/office/drawing/2014/main" id="{DE3690FC-424B-4EE1-868E-3B28572E7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455492</xdr:colOff>
      <xdr:row>204</xdr:row>
      <xdr:rowOff>28575</xdr:rowOff>
    </xdr:from>
    <xdr:to>
      <xdr:col>1</xdr:col>
      <xdr:colOff>694031</xdr:colOff>
      <xdr:row>205</xdr:row>
      <xdr:rowOff>28575</xdr:rowOff>
    </xdr:to>
    <xdr:sp macro="" textlink="">
      <xdr:nvSpPr>
        <xdr:cNvPr id="14" name="Rectangle 32" descr="10%">
          <a:extLst>
            <a:ext uri="{FF2B5EF4-FFF2-40B4-BE49-F238E27FC236}">
              <a16:creationId xmlns:a16="http://schemas.microsoft.com/office/drawing/2014/main" id="{CF96F74F-A5B8-454B-977D-E9CAA5877F1F}"/>
            </a:ext>
          </a:extLst>
        </xdr:cNvPr>
        <xdr:cNvSpPr>
          <a:spLocks noChangeArrowheads="1"/>
        </xdr:cNvSpPr>
      </xdr:nvSpPr>
      <xdr:spPr bwMode="auto">
        <a:xfrm>
          <a:off x="1141292" y="35004375"/>
          <a:ext cx="238539" cy="152400"/>
        </a:xfrm>
        <a:prstGeom prst="rect">
          <a:avLst/>
        </a:prstGeom>
        <a:blipFill dpi="0" rotWithShape="0">
          <a:blip xmlns:r="http://schemas.openxmlformats.org/officeDocument/2006/relationships" r:embed="rId10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455493</xdr:colOff>
      <xdr:row>206</xdr:row>
      <xdr:rowOff>28575</xdr:rowOff>
    </xdr:from>
    <xdr:to>
      <xdr:col>1</xdr:col>
      <xdr:colOff>694032</xdr:colOff>
      <xdr:row>207</xdr:row>
      <xdr:rowOff>28575</xdr:rowOff>
    </xdr:to>
    <xdr:sp macro="" textlink="">
      <xdr:nvSpPr>
        <xdr:cNvPr id="15" name="Rectangle 33" descr="右上がり対角線">
          <a:extLst>
            <a:ext uri="{FF2B5EF4-FFF2-40B4-BE49-F238E27FC236}">
              <a16:creationId xmlns:a16="http://schemas.microsoft.com/office/drawing/2014/main" id="{375547C8-F7EE-41F4-AAFD-FE61704C414B}"/>
            </a:ext>
          </a:extLst>
        </xdr:cNvPr>
        <xdr:cNvSpPr>
          <a:spLocks noChangeArrowheads="1"/>
        </xdr:cNvSpPr>
      </xdr:nvSpPr>
      <xdr:spPr bwMode="auto">
        <a:xfrm>
          <a:off x="1141293" y="35204400"/>
          <a:ext cx="238539" cy="152400"/>
        </a:xfrm>
        <a:prstGeom prst="rect">
          <a:avLst/>
        </a:prstGeom>
        <a:blipFill dpi="0" rotWithShape="0">
          <a:blip xmlns:r="http://schemas.openxmlformats.org/officeDocument/2006/relationships" r:embed="rId11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455492</xdr:colOff>
      <xdr:row>202</xdr:row>
      <xdr:rowOff>42862</xdr:rowOff>
    </xdr:from>
    <xdr:to>
      <xdr:col>1</xdr:col>
      <xdr:colOff>694031</xdr:colOff>
      <xdr:row>203</xdr:row>
      <xdr:rowOff>42862</xdr:rowOff>
    </xdr:to>
    <xdr:sp macro="" textlink="">
      <xdr:nvSpPr>
        <xdr:cNvPr id="16" name="Rectangle 32" descr="10%">
          <a:extLst>
            <a:ext uri="{FF2B5EF4-FFF2-40B4-BE49-F238E27FC236}">
              <a16:creationId xmlns:a16="http://schemas.microsoft.com/office/drawing/2014/main" id="{2591EF02-57C9-44C6-9897-99CE4B7C8B62}"/>
            </a:ext>
          </a:extLst>
        </xdr:cNvPr>
        <xdr:cNvSpPr>
          <a:spLocks noChangeArrowheads="1"/>
        </xdr:cNvSpPr>
      </xdr:nvSpPr>
      <xdr:spPr bwMode="auto">
        <a:xfrm>
          <a:off x="1141292" y="34818637"/>
          <a:ext cx="238539" cy="1524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485775</xdr:colOff>
      <xdr:row>5</xdr:row>
      <xdr:rowOff>133350</xdr:rowOff>
    </xdr:from>
    <xdr:to>
      <xdr:col>10</xdr:col>
      <xdr:colOff>85725</xdr:colOff>
      <xdr:row>29</xdr:row>
      <xdr:rowOff>38100</xdr:rowOff>
    </xdr:to>
    <xdr:graphicFrame macro="">
      <xdr:nvGraphicFramePr>
        <xdr:cNvPr id="17" name="グラフ 2">
          <a:extLst>
            <a:ext uri="{FF2B5EF4-FFF2-40B4-BE49-F238E27FC236}">
              <a16:creationId xmlns:a16="http://schemas.microsoft.com/office/drawing/2014/main" id="{CA8CD1F1-C9E9-42ED-952A-5ACEAA864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561975</xdr:colOff>
      <xdr:row>4</xdr:row>
      <xdr:rowOff>28575</xdr:rowOff>
    </xdr:from>
    <xdr:to>
      <xdr:col>2</xdr:col>
      <xdr:colOff>123825</xdr:colOff>
      <xdr:row>5</xdr:row>
      <xdr:rowOff>152400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F4687C1-1A02-4712-BE86-DDD4B579A086}"/>
            </a:ext>
          </a:extLst>
        </xdr:cNvPr>
        <xdr:cNvSpPr txBox="1"/>
      </xdr:nvSpPr>
      <xdr:spPr>
        <a:xfrm>
          <a:off x="561975" y="762000"/>
          <a:ext cx="981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単位：人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7</xdr:col>
      <xdr:colOff>133350</xdr:colOff>
      <xdr:row>234</xdr:row>
      <xdr:rowOff>38100</xdr:rowOff>
    </xdr:from>
    <xdr:to>
      <xdr:col>11</xdr:col>
      <xdr:colOff>390525</xdr:colOff>
      <xdr:row>247</xdr:row>
      <xdr:rowOff>95250</xdr:rowOff>
    </xdr:to>
    <xdr:graphicFrame macro="">
      <xdr:nvGraphicFramePr>
        <xdr:cNvPr id="19" name="グラフ 2">
          <a:extLst>
            <a:ext uri="{FF2B5EF4-FFF2-40B4-BE49-F238E27FC236}">
              <a16:creationId xmlns:a16="http://schemas.microsoft.com/office/drawing/2014/main" id="{A9F8288D-891B-45F3-8FDC-F04EE943A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</xdr:row>
      <xdr:rowOff>19050</xdr:rowOff>
    </xdr:from>
    <xdr:to>
      <xdr:col>1</xdr:col>
      <xdr:colOff>104775</xdr:colOff>
      <xdr:row>4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6F17EC6-9527-4CBF-9970-7795B2FC646A}"/>
            </a:ext>
          </a:extLst>
        </xdr:cNvPr>
        <xdr:cNvSpPr>
          <a:spLocks noChangeArrowheads="1"/>
        </xdr:cNvSpPr>
      </xdr:nvSpPr>
      <xdr:spPr bwMode="auto">
        <a:xfrm>
          <a:off x="428625" y="5334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485775</xdr:colOff>
      <xdr:row>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169CAC6-CA77-411C-A193-9C6B0A0E748C}"/>
            </a:ext>
          </a:extLst>
        </xdr:cNvPr>
        <xdr:cNvSpPr>
          <a:spLocks noChangeArrowheads="1"/>
        </xdr:cNvSpPr>
      </xdr:nvSpPr>
      <xdr:spPr bwMode="auto">
        <a:xfrm>
          <a:off x="0" y="857250"/>
          <a:ext cx="485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0.80899</cdr:x>
      <cdr:y>0.05296</cdr:y>
    </cdr:from>
    <cdr:to>
      <cdr:x>0.92131</cdr:x>
      <cdr:y>0.12706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108859" y="212385"/>
          <a:ext cx="709309" cy="2971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100,322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0.14374</cdr:x>
      <cdr:y>0.05938</cdr:y>
    </cdr:from>
    <cdr:to>
      <cdr:x>0.24157</cdr:x>
      <cdr:y>0.14214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07706" y="238132"/>
          <a:ext cx="617804" cy="33186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99678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0.46991</cdr:x>
      <cdr:y>0.0545</cdr:y>
    </cdr:from>
    <cdr:to>
      <cdr:x>0.58486</cdr:x>
      <cdr:y>0.13793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967503" y="218560"/>
          <a:ext cx="725918" cy="33455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100,317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cdr:txBody>
    </cdr:sp>
  </cdr:relSizeAnchor>
  <cdr:relSizeAnchor xmlns:cdr="http://schemas.openxmlformats.org/drawingml/2006/chartDrawing">
    <cdr:from>
      <cdr:x>0.29836</cdr:x>
      <cdr:y>0.05938</cdr:y>
    </cdr:from>
    <cdr:to>
      <cdr:x>0.40724</cdr:x>
      <cdr:y>0.14012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1884143" y="238115"/>
          <a:ext cx="687585" cy="32377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100,462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cdr:txBody>
    </cdr:sp>
  </cdr:relSizeAnchor>
  <cdr:relSizeAnchor xmlns:cdr="http://schemas.openxmlformats.org/drawingml/2006/chartDrawing">
    <cdr:from>
      <cdr:x>0.63855</cdr:x>
      <cdr:y>0.05844</cdr:y>
    </cdr:from>
    <cdr:to>
      <cdr:x>0.75087</cdr:x>
      <cdr:y>0.13254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032508" y="234362"/>
          <a:ext cx="709310" cy="2971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100,269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0.42586</cdr:x>
      <cdr:y>0.0313</cdr:y>
    </cdr:from>
    <cdr:to>
      <cdr:x>0.50912</cdr:x>
      <cdr:y>0.09029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1" y="123825"/>
          <a:ext cx="809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0.30554</cdr:x>
      <cdr:y>0.40888</cdr:y>
    </cdr:from>
    <cdr:to>
      <cdr:x>0.54712</cdr:x>
      <cdr:y>0.75421</cdr:y>
    </cdr:to>
    <cdr:sp macro="" textlink="">
      <cdr:nvSpPr>
        <cdr:cNvPr id="3" name="円/楕円 2"/>
        <cdr:cNvSpPr/>
      </cdr:nvSpPr>
      <cdr:spPr>
        <a:xfrm xmlns:a="http://schemas.openxmlformats.org/drawingml/2006/main">
          <a:off x="918881" y="918882"/>
          <a:ext cx="784412" cy="78441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0.26196</cdr:x>
      <cdr:y>0.5185</cdr:y>
    </cdr:from>
    <cdr:to>
      <cdr:x>0.59171</cdr:x>
      <cdr:y>0.78199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05927" y="1185291"/>
          <a:ext cx="1014501" cy="60233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>
              <a:solidFill>
                <a:sysClr val="windowText" lastClr="000000"/>
              </a:solidFill>
            </a:rPr>
            <a:t>産業別</a:t>
          </a:r>
          <a:endParaRPr lang="en-US" altLang="ja-JP" sz="1000">
            <a:solidFill>
              <a:sysClr val="windowText" lastClr="000000"/>
            </a:solidFill>
          </a:endParaRPr>
        </a:p>
        <a:p xmlns:a="http://schemas.openxmlformats.org/drawingml/2006/main">
          <a:pPr algn="ctr">
            <a:lnSpc>
              <a:spcPts val="600"/>
            </a:lnSpc>
          </a:pPr>
          <a:endParaRPr lang="en-US" altLang="ja-JP" sz="1000">
            <a:solidFill>
              <a:sysClr val="windowText" lastClr="000000"/>
            </a:solidFill>
          </a:endParaRPr>
        </a:p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>
              <a:solidFill>
                <a:sysClr val="windowText" lastClr="000000"/>
              </a:solidFill>
            </a:rPr>
            <a:t>就業者数</a:t>
          </a:r>
          <a:endParaRPr lang="en-US" altLang="ja-JP" sz="1000">
            <a:solidFill>
              <a:sysClr val="windowText" lastClr="000000"/>
            </a:solidFill>
          </a:endParaRPr>
        </a:p>
        <a:p xmlns:a="http://schemas.openxmlformats.org/drawingml/2006/main">
          <a:pPr algn="ctr">
            <a:lnSpc>
              <a:spcPts val="900"/>
            </a:lnSpc>
          </a:pPr>
          <a:r>
            <a:rPr lang="en-US" altLang="ja-JP" sz="1000">
              <a:solidFill>
                <a:sysClr val="windowText" lastClr="000000"/>
              </a:solidFill>
            </a:rPr>
            <a:t>36,086</a:t>
          </a:r>
          <a:r>
            <a:rPr lang="ja-JP" altLang="en-US" sz="1000">
              <a:solidFill>
                <a:sysClr val="windowText" lastClr="000000"/>
              </a:solidFill>
            </a:rPr>
            <a:t>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13</xdr:row>
      <xdr:rowOff>161925</xdr:rowOff>
    </xdr:from>
    <xdr:to>
      <xdr:col>1</xdr:col>
      <xdr:colOff>247650</xdr:colOff>
      <xdr:row>15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B8CE26-E18D-4125-906B-F7CBCED9563D}"/>
            </a:ext>
          </a:extLst>
        </xdr:cNvPr>
        <xdr:cNvSpPr txBox="1"/>
      </xdr:nvSpPr>
      <xdr:spPr>
        <a:xfrm>
          <a:off x="295275" y="2390775"/>
          <a:ext cx="6381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分</a:t>
          </a:r>
        </a:p>
      </xdr:txBody>
    </xdr:sp>
    <xdr:clientData/>
  </xdr:twoCellAnchor>
  <xdr:twoCellAnchor>
    <xdr:from>
      <xdr:col>0</xdr:col>
      <xdr:colOff>7189</xdr:colOff>
      <xdr:row>14</xdr:row>
      <xdr:rowOff>3594</xdr:rowOff>
    </xdr:from>
    <xdr:to>
      <xdr:col>0</xdr:col>
      <xdr:colOff>733245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1DF9B5E-06B6-4EEB-A31A-8E203B0F179A}"/>
            </a:ext>
          </a:extLst>
        </xdr:cNvPr>
        <xdr:cNvCxnSpPr/>
      </xdr:nvCxnSpPr>
      <xdr:spPr>
        <a:xfrm flipH="1" flipV="1">
          <a:off x="7189" y="2403894"/>
          <a:ext cx="678431" cy="33930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223629</xdr:colOff>
      <xdr:row>3</xdr:row>
      <xdr:rowOff>33131</xdr:rowOff>
    </xdr:from>
    <xdr:to>
      <xdr:col>2</xdr:col>
      <xdr:colOff>107673</xdr:colOff>
      <xdr:row>3</xdr:row>
      <xdr:rowOff>281609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B8E240-5E3E-4FDB-BBE9-4B710465079E}"/>
            </a:ext>
          </a:extLst>
        </xdr:cNvPr>
        <xdr:cNvSpPr txBox="1"/>
      </xdr:nvSpPr>
      <xdr:spPr>
        <a:xfrm>
          <a:off x="909429" y="547481"/>
          <a:ext cx="569844" cy="134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国籍</a:t>
          </a:r>
        </a:p>
      </xdr:txBody>
    </xdr:sp>
    <xdr:clientData/>
  </xdr:twoCellAnchor>
  <xdr:twoCellAnchor>
    <xdr:from>
      <xdr:col>0</xdr:col>
      <xdr:colOff>0</xdr:colOff>
      <xdr:row>4</xdr:row>
      <xdr:rowOff>74544</xdr:rowOff>
    </xdr:from>
    <xdr:to>
      <xdr:col>1</xdr:col>
      <xdr:colOff>538368</xdr:colOff>
      <xdr:row>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67018D-6BCD-4BB6-A113-4F2D7E9D40C9}"/>
            </a:ext>
          </a:extLst>
        </xdr:cNvPr>
        <xdr:cNvSpPr txBox="1"/>
      </xdr:nvSpPr>
      <xdr:spPr>
        <a:xfrm>
          <a:off x="0" y="760344"/>
          <a:ext cx="1224168" cy="96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25</xdr:row>
      <xdr:rowOff>76200</xdr:rowOff>
    </xdr:from>
    <xdr:to>
      <xdr:col>7</xdr:col>
      <xdr:colOff>19050</xdr:colOff>
      <xdr:row>29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5DD876D8-07D9-4D2C-89FC-BE459D9420C9}"/>
            </a:ext>
          </a:extLst>
        </xdr:cNvPr>
        <xdr:cNvSpPr>
          <a:spLocks/>
        </xdr:cNvSpPr>
      </xdr:nvSpPr>
      <xdr:spPr bwMode="auto">
        <a:xfrm>
          <a:off x="4486275" y="4362450"/>
          <a:ext cx="333375" cy="609600"/>
        </a:xfrm>
        <a:prstGeom prst="leftBracket">
          <a:avLst>
            <a:gd name="adj" fmla="val 81018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114300</xdr:colOff>
      <xdr:row>25</xdr:row>
      <xdr:rowOff>76200</xdr:rowOff>
    </xdr:from>
    <xdr:to>
      <xdr:col>10</xdr:col>
      <xdr:colOff>200025</xdr:colOff>
      <xdr:row>29</xdr:row>
      <xdr:rowOff>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4087580C-2F0A-4084-82A0-B724E6DAF894}"/>
            </a:ext>
          </a:extLst>
        </xdr:cNvPr>
        <xdr:cNvSpPr>
          <a:spLocks/>
        </xdr:cNvSpPr>
      </xdr:nvSpPr>
      <xdr:spPr bwMode="auto">
        <a:xfrm>
          <a:off x="6972300" y="4362450"/>
          <a:ext cx="85725" cy="609600"/>
        </a:xfrm>
        <a:prstGeom prst="rightBracket">
          <a:avLst>
            <a:gd name="adj" fmla="val 2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9D6C0CB-2015-42A0-A8E1-33E2DDBEFA9C}"/>
            </a:ext>
          </a:extLst>
        </xdr:cNvPr>
        <xdr:cNvSpPr>
          <a:spLocks noChangeArrowheads="1"/>
        </xdr:cNvSpPr>
      </xdr:nvSpPr>
      <xdr:spPr bwMode="auto">
        <a:xfrm>
          <a:off x="647700" y="342900"/>
          <a:ext cx="381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3EC6D89-CD1C-44DE-9275-F3724551A891}"/>
            </a:ext>
          </a:extLst>
        </xdr:cNvPr>
        <xdr:cNvSpPr>
          <a:spLocks noChangeArrowheads="1"/>
        </xdr:cNvSpPr>
      </xdr:nvSpPr>
      <xdr:spPr bwMode="auto">
        <a:xfrm>
          <a:off x="0" y="542925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517907</xdr:colOff>
      <xdr:row>2</xdr:row>
      <xdr:rowOff>0</xdr:rowOff>
    </xdr:from>
    <xdr:to>
      <xdr:col>1</xdr:col>
      <xdr:colOff>73082</xdr:colOff>
      <xdr:row>3</xdr:row>
      <xdr:rowOff>57978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3368DE-15D2-4959-8CB9-3CB694DF3195}"/>
            </a:ext>
          </a:extLst>
        </xdr:cNvPr>
        <xdr:cNvSpPr txBox="1"/>
      </xdr:nvSpPr>
      <xdr:spPr>
        <a:xfrm>
          <a:off x="517907" y="342900"/>
          <a:ext cx="240975" cy="229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11207</xdr:colOff>
      <xdr:row>2</xdr:row>
      <xdr:rowOff>165652</xdr:rowOff>
    </xdr:from>
    <xdr:to>
      <xdr:col>0</xdr:col>
      <xdr:colOff>541294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4AF7E6-CC9F-45A9-A251-7B32A2E369F8}"/>
            </a:ext>
          </a:extLst>
        </xdr:cNvPr>
        <xdr:cNvSpPr txBox="1"/>
      </xdr:nvSpPr>
      <xdr:spPr>
        <a:xfrm>
          <a:off x="11207" y="508552"/>
          <a:ext cx="530087" cy="177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506700</xdr:colOff>
      <xdr:row>2</xdr:row>
      <xdr:rowOff>0</xdr:rowOff>
    </xdr:from>
    <xdr:to>
      <xdr:col>8</xdr:col>
      <xdr:colOff>95492</xdr:colOff>
      <xdr:row>3</xdr:row>
      <xdr:rowOff>57978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B66E2A9-4C7C-46C0-8142-258534CFBD4B}"/>
            </a:ext>
          </a:extLst>
        </xdr:cNvPr>
        <xdr:cNvSpPr txBox="1"/>
      </xdr:nvSpPr>
      <xdr:spPr>
        <a:xfrm>
          <a:off x="5307300" y="342900"/>
          <a:ext cx="274592" cy="229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7</xdr:col>
      <xdr:colOff>0</xdr:colOff>
      <xdr:row>2</xdr:row>
      <xdr:rowOff>165652</xdr:rowOff>
    </xdr:from>
    <xdr:to>
      <xdr:col>7</xdr:col>
      <xdr:colOff>530087</xdr:colOff>
      <xdr:row>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6FC4043-233C-4C4F-9D5D-3B29B0196310}"/>
            </a:ext>
          </a:extLst>
        </xdr:cNvPr>
        <xdr:cNvSpPr txBox="1"/>
      </xdr:nvSpPr>
      <xdr:spPr>
        <a:xfrm>
          <a:off x="4800600" y="508552"/>
          <a:ext cx="530087" cy="177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10900</xdr:colOff>
      <xdr:row>2</xdr:row>
      <xdr:rowOff>6569</xdr:rowOff>
    </xdr:from>
    <xdr:to>
      <xdr:col>7</xdr:col>
      <xdr:colOff>940502</xdr:colOff>
      <xdr:row>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ABACBC0-B363-4FF3-BBE3-F313ECB3E5E7}"/>
            </a:ext>
          </a:extLst>
        </xdr:cNvPr>
        <xdr:cNvCxnSpPr/>
      </xdr:nvCxnSpPr>
      <xdr:spPr>
        <a:xfrm flipH="1" flipV="1">
          <a:off x="4811500" y="349469"/>
          <a:ext cx="672427" cy="33633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10886</xdr:colOff>
      <xdr:row>2</xdr:row>
      <xdr:rowOff>5443</xdr:rowOff>
    </xdr:from>
    <xdr:to>
      <xdr:col>0</xdr:col>
      <xdr:colOff>940488</xdr:colOff>
      <xdr:row>3</xdr:row>
      <xdr:rowOff>189374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ADFCAE3-A714-426E-AA07-C27891C15B3B}"/>
            </a:ext>
          </a:extLst>
        </xdr:cNvPr>
        <xdr:cNvCxnSpPr/>
      </xdr:nvCxnSpPr>
      <xdr:spPr>
        <a:xfrm flipH="1" flipV="1">
          <a:off x="10886" y="348343"/>
          <a:ext cx="672427" cy="336331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F70C-21BC-4875-B394-C6093B7B3320}">
  <sheetPr>
    <tabColor theme="0"/>
  </sheetPr>
  <dimension ref="A4:X380"/>
  <sheetViews>
    <sheetView showGridLines="0" view="pageBreakPreview" topLeftCell="A56" zoomScale="90" zoomScaleNormal="100" zoomScaleSheetLayoutView="90" workbookViewId="0">
      <selection activeCell="O10" sqref="O10"/>
    </sheetView>
  </sheetViews>
  <sheetFormatPr defaultRowHeight="13.5"/>
  <cols>
    <col min="1" max="1" width="9" style="791"/>
    <col min="2" max="2" width="9.625" style="791" bestFit="1" customWidth="1"/>
    <col min="3" max="3" width="9.125" style="791" customWidth="1"/>
    <col min="4" max="4" width="3.125" style="791" customWidth="1"/>
    <col min="5" max="5" width="9.75" style="791" bestFit="1" customWidth="1"/>
    <col min="6" max="7" width="9.125" style="791" bestFit="1" customWidth="1"/>
    <col min="8" max="9" width="9" style="791"/>
    <col min="10" max="10" width="9.5" style="791" bestFit="1" customWidth="1"/>
    <col min="11" max="11" width="9.5" style="791" customWidth="1"/>
    <col min="12" max="12" width="9" style="791"/>
    <col min="13" max="13" width="9.5" style="791" bestFit="1" customWidth="1"/>
    <col min="14" max="16" width="9" style="791"/>
    <col min="17" max="17" width="17.25" style="791" bestFit="1" customWidth="1"/>
    <col min="18" max="16384" width="9" style="791"/>
  </cols>
  <sheetData>
    <row r="4" spans="1:11" ht="17.25">
      <c r="A4" s="912" t="s">
        <v>650</v>
      </c>
      <c r="B4" s="912"/>
      <c r="C4" s="912"/>
      <c r="D4" s="912"/>
      <c r="E4" s="912"/>
      <c r="F4" s="912"/>
      <c r="G4" s="912"/>
      <c r="H4" s="912"/>
      <c r="I4" s="912"/>
      <c r="J4" s="912"/>
      <c r="K4" s="912"/>
    </row>
    <row r="5" spans="1:11">
      <c r="A5" s="910" t="s">
        <v>651</v>
      </c>
      <c r="B5" s="910"/>
      <c r="C5" s="910"/>
      <c r="D5" s="910"/>
      <c r="E5" s="910"/>
      <c r="F5" s="910"/>
      <c r="G5" s="910"/>
      <c r="H5" s="910"/>
      <c r="I5" s="910"/>
      <c r="J5" s="910"/>
      <c r="K5" s="910"/>
    </row>
    <row r="30" spans="2:16" ht="13.5" customHeight="1">
      <c r="B30" s="793" t="s">
        <v>652</v>
      </c>
      <c r="C30" s="794"/>
      <c r="D30" s="794"/>
      <c r="E30" s="794"/>
      <c r="F30" s="794"/>
      <c r="G30" s="794"/>
      <c r="H30" s="794"/>
      <c r="I30" s="794"/>
      <c r="J30" s="794"/>
      <c r="K30" s="794"/>
      <c r="L30" s="794"/>
      <c r="M30" s="794"/>
      <c r="N30" s="794"/>
      <c r="O30" s="794"/>
      <c r="P30" s="794"/>
    </row>
    <row r="31" spans="2:16" ht="13.5" customHeight="1">
      <c r="B31" s="793"/>
      <c r="C31" s="704"/>
      <c r="D31" s="704"/>
      <c r="E31" s="704"/>
      <c r="F31" s="704"/>
      <c r="G31" s="704"/>
      <c r="H31" s="704"/>
      <c r="I31" s="704"/>
      <c r="J31" s="704"/>
      <c r="K31" s="704"/>
      <c r="L31" s="704"/>
      <c r="M31" s="704"/>
      <c r="N31" s="704"/>
      <c r="O31" s="704"/>
      <c r="P31" s="704"/>
    </row>
    <row r="34" spans="2:10" ht="17.25">
      <c r="B34" s="795" t="s">
        <v>653</v>
      </c>
      <c r="H34" s="795" t="s">
        <v>654</v>
      </c>
    </row>
    <row r="35" spans="2:10">
      <c r="C35" s="915" t="s">
        <v>651</v>
      </c>
      <c r="D35" s="915"/>
      <c r="E35" s="915"/>
      <c r="H35" s="910" t="s">
        <v>655</v>
      </c>
      <c r="I35" s="910"/>
      <c r="J35" s="910"/>
    </row>
    <row r="66" spans="1:19" ht="17.25">
      <c r="A66" s="912" t="s">
        <v>656</v>
      </c>
      <c r="B66" s="912"/>
      <c r="C66" s="912"/>
      <c r="D66" s="912"/>
      <c r="E66" s="912"/>
      <c r="F66" s="912"/>
      <c r="G66" s="912"/>
      <c r="H66" s="912"/>
      <c r="I66" s="912"/>
      <c r="J66" s="912"/>
      <c r="K66" s="912"/>
      <c r="L66" s="790"/>
    </row>
    <row r="67" spans="1:19">
      <c r="A67" s="910" t="s">
        <v>657</v>
      </c>
      <c r="B67" s="910"/>
      <c r="C67" s="910"/>
      <c r="D67" s="910"/>
      <c r="E67" s="910"/>
      <c r="F67" s="910"/>
      <c r="G67" s="910"/>
      <c r="H67" s="910"/>
      <c r="I67" s="910"/>
      <c r="J67" s="910"/>
      <c r="K67" s="910"/>
    </row>
    <row r="69" spans="1:19" ht="12" customHeight="1"/>
    <row r="70" spans="1:19" ht="3.75" customHeight="1"/>
    <row r="71" spans="1:19" ht="12" customHeight="1"/>
    <row r="75" spans="1:19">
      <c r="O75" s="910"/>
      <c r="P75" s="910"/>
      <c r="Q75" s="910"/>
      <c r="S75" s="792"/>
    </row>
    <row r="76" spans="1:19">
      <c r="O76" s="792"/>
      <c r="P76" s="792"/>
      <c r="Q76" s="792"/>
      <c r="R76" s="792"/>
      <c r="S76" s="797"/>
    </row>
    <row r="77" spans="1:19">
      <c r="O77" s="796"/>
      <c r="P77" s="797"/>
      <c r="Q77" s="797"/>
      <c r="R77" s="798"/>
      <c r="S77" s="797"/>
    </row>
    <row r="78" spans="1:19">
      <c r="M78" s="799"/>
      <c r="N78" s="799"/>
      <c r="O78" s="796"/>
      <c r="P78" s="797"/>
      <c r="Q78" s="797"/>
      <c r="R78" s="798"/>
      <c r="S78" s="797"/>
    </row>
    <row r="79" spans="1:19">
      <c r="M79" s="799"/>
      <c r="N79" s="799"/>
      <c r="O79" s="796"/>
      <c r="P79" s="797"/>
      <c r="Q79" s="797"/>
      <c r="R79" s="798"/>
      <c r="S79" s="797"/>
    </row>
    <row r="80" spans="1:19">
      <c r="M80" s="799"/>
      <c r="N80" s="799"/>
      <c r="O80" s="796"/>
      <c r="P80" s="797"/>
      <c r="Q80" s="797"/>
      <c r="R80" s="798"/>
      <c r="S80" s="797"/>
    </row>
    <row r="81" spans="2:19">
      <c r="M81" s="799"/>
      <c r="N81" s="799"/>
      <c r="O81" s="796"/>
      <c r="P81" s="797"/>
      <c r="Q81" s="797"/>
      <c r="R81" s="798"/>
      <c r="S81" s="797"/>
    </row>
    <row r="94" spans="2:19" ht="13.5" customHeight="1">
      <c r="B94" s="794" t="s">
        <v>652</v>
      </c>
      <c r="C94" s="794"/>
      <c r="D94" s="794"/>
      <c r="E94" s="794"/>
      <c r="F94" s="794"/>
      <c r="G94" s="794"/>
      <c r="H94" s="794"/>
      <c r="I94" s="794"/>
      <c r="J94" s="794"/>
      <c r="K94" s="794"/>
      <c r="L94" s="794"/>
      <c r="M94" s="794"/>
      <c r="N94" s="794"/>
      <c r="O94" s="794"/>
      <c r="P94" s="794"/>
    </row>
    <row r="95" spans="2:19" ht="13.5" customHeight="1">
      <c r="B95" s="704"/>
      <c r="C95" s="704"/>
      <c r="D95" s="704"/>
      <c r="E95" s="704"/>
      <c r="F95" s="704"/>
      <c r="G95" s="704"/>
      <c r="H95" s="704"/>
      <c r="I95" s="704"/>
      <c r="J95" s="704"/>
      <c r="K95" s="704"/>
      <c r="L95" s="704"/>
      <c r="M95" s="704"/>
      <c r="N95" s="704"/>
      <c r="O95" s="704"/>
      <c r="P95" s="704"/>
    </row>
    <row r="97" spans="1:21" ht="17.25">
      <c r="A97" s="912" t="s">
        <v>658</v>
      </c>
      <c r="B97" s="912"/>
      <c r="C97" s="912"/>
      <c r="D97" s="912"/>
      <c r="E97" s="912"/>
      <c r="F97" s="912"/>
      <c r="G97" s="912"/>
      <c r="H97" s="912"/>
      <c r="I97" s="912"/>
      <c r="J97" s="912"/>
      <c r="K97" s="912"/>
      <c r="L97" s="790"/>
    </row>
    <row r="98" spans="1:21">
      <c r="A98" s="910" t="s">
        <v>715</v>
      </c>
      <c r="B98" s="910"/>
      <c r="C98" s="910"/>
      <c r="D98" s="910"/>
      <c r="E98" s="910"/>
      <c r="F98" s="910"/>
      <c r="G98" s="910"/>
      <c r="H98" s="910"/>
      <c r="I98" s="910"/>
      <c r="J98" s="910"/>
      <c r="K98" s="910"/>
      <c r="L98" s="792"/>
    </row>
    <row r="108" spans="1:21">
      <c r="M108" s="910"/>
      <c r="N108" s="910"/>
    </row>
    <row r="109" spans="1:21">
      <c r="M109" s="800"/>
      <c r="N109" s="800"/>
      <c r="O109" s="800"/>
      <c r="P109" s="801"/>
      <c r="Q109" s="801"/>
      <c r="R109" s="800"/>
      <c r="S109" s="800"/>
      <c r="T109" s="801"/>
      <c r="U109" s="800"/>
    </row>
    <row r="110" spans="1:21">
      <c r="M110" s="802"/>
      <c r="N110" s="803"/>
      <c r="O110" s="803"/>
      <c r="P110" s="803"/>
      <c r="Q110" s="803"/>
      <c r="R110" s="803"/>
      <c r="S110" s="803"/>
      <c r="T110" s="803"/>
      <c r="U110" s="804"/>
    </row>
    <row r="133" spans="1:19" ht="17.25">
      <c r="A133" s="912" t="s">
        <v>659</v>
      </c>
      <c r="B133" s="912"/>
      <c r="C133" s="912"/>
      <c r="D133" s="912"/>
      <c r="E133" s="912"/>
      <c r="F133" s="912"/>
      <c r="G133" s="912"/>
      <c r="H133" s="912"/>
      <c r="I133" s="912"/>
      <c r="J133" s="912"/>
      <c r="K133" s="912"/>
    </row>
    <row r="134" spans="1:19" ht="15" customHeight="1">
      <c r="A134" s="792"/>
      <c r="B134" s="792"/>
      <c r="C134" s="792"/>
      <c r="D134" s="792"/>
      <c r="E134" s="910" t="s">
        <v>660</v>
      </c>
      <c r="F134" s="910"/>
      <c r="G134" s="910"/>
      <c r="H134" s="910"/>
      <c r="I134" s="792"/>
      <c r="J134" s="792"/>
      <c r="K134" s="792"/>
    </row>
    <row r="135" spans="1:19">
      <c r="A135" s="910" t="s">
        <v>661</v>
      </c>
      <c r="B135" s="910"/>
      <c r="C135" s="910"/>
      <c r="D135" s="910"/>
      <c r="E135" s="910"/>
      <c r="F135" s="910"/>
      <c r="G135" s="910"/>
      <c r="H135" s="910"/>
      <c r="I135" s="910"/>
      <c r="J135" s="910"/>
      <c r="K135" s="910"/>
      <c r="N135" s="792"/>
      <c r="Q135" s="792"/>
    </row>
    <row r="136" spans="1:19">
      <c r="B136" s="792"/>
      <c r="J136" s="791" t="s">
        <v>662</v>
      </c>
      <c r="Q136" s="805"/>
    </row>
    <row r="137" spans="1:19">
      <c r="I137" s="792"/>
      <c r="J137" s="806"/>
      <c r="M137" s="807"/>
      <c r="Q137" s="805"/>
    </row>
    <row r="138" spans="1:19">
      <c r="Q138" s="805"/>
      <c r="R138" s="910"/>
      <c r="S138" s="910"/>
    </row>
    <row r="139" spans="1:19">
      <c r="Q139" s="805"/>
      <c r="R139" s="911"/>
      <c r="S139" s="911"/>
    </row>
    <row r="140" spans="1:19">
      <c r="B140" s="792" t="s">
        <v>79</v>
      </c>
      <c r="K140" s="792" t="s">
        <v>78</v>
      </c>
      <c r="Q140" s="805"/>
      <c r="R140" s="792"/>
      <c r="S140" s="792"/>
    </row>
    <row r="141" spans="1:19">
      <c r="Q141" s="805"/>
      <c r="R141" s="809"/>
      <c r="S141" s="810"/>
    </row>
    <row r="142" spans="1:19">
      <c r="B142" s="811">
        <v>46570</v>
      </c>
      <c r="K142" s="808">
        <v>49498</v>
      </c>
      <c r="Q142" s="805"/>
    </row>
    <row r="143" spans="1:19">
      <c r="Q143" s="805"/>
    </row>
    <row r="144" spans="1:19">
      <c r="Q144" s="805"/>
    </row>
    <row r="145" spans="2:17">
      <c r="Q145" s="805"/>
    </row>
    <row r="146" spans="2:17">
      <c r="Q146" s="805"/>
    </row>
    <row r="147" spans="2:17">
      <c r="Q147" s="805"/>
    </row>
    <row r="148" spans="2:17">
      <c r="Q148" s="805"/>
    </row>
    <row r="149" spans="2:17">
      <c r="Q149" s="805"/>
    </row>
    <row r="150" spans="2:17">
      <c r="Q150" s="805"/>
    </row>
    <row r="151" spans="2:17">
      <c r="Q151" s="805"/>
    </row>
    <row r="152" spans="2:17">
      <c r="Q152" s="805"/>
    </row>
    <row r="153" spans="2:17">
      <c r="Q153" s="812"/>
    </row>
    <row r="158" spans="2:17" ht="17.25">
      <c r="B158" s="790"/>
      <c r="K158" s="790"/>
    </row>
    <row r="159" spans="2:17">
      <c r="B159" s="792"/>
      <c r="K159" s="792"/>
    </row>
    <row r="163" spans="1:16">
      <c r="B163" s="812" t="s">
        <v>663</v>
      </c>
    </row>
    <row r="165" spans="1:16">
      <c r="N165" s="792"/>
      <c r="O165" s="792"/>
    </row>
    <row r="166" spans="1:16" ht="17.25">
      <c r="E166" s="912" t="s">
        <v>664</v>
      </c>
      <c r="F166" s="912"/>
      <c r="G166" s="912"/>
      <c r="H166" s="912"/>
      <c r="I166" s="795"/>
      <c r="J166" s="790"/>
      <c r="K166" s="790"/>
      <c r="L166" s="790"/>
      <c r="P166" s="813"/>
    </row>
    <row r="167" spans="1:16" ht="15" customHeight="1">
      <c r="A167" s="792"/>
      <c r="B167" s="792"/>
      <c r="C167" s="792"/>
      <c r="D167" s="792"/>
      <c r="E167" s="910" t="s">
        <v>660</v>
      </c>
      <c r="F167" s="910"/>
      <c r="G167" s="910"/>
      <c r="H167" s="910"/>
      <c r="I167" s="792"/>
      <c r="J167" s="792"/>
      <c r="K167" s="792"/>
      <c r="P167" s="813"/>
    </row>
    <row r="168" spans="1:16">
      <c r="E168" s="910" t="s">
        <v>665</v>
      </c>
      <c r="F168" s="910"/>
      <c r="G168" s="910"/>
      <c r="H168" s="910"/>
      <c r="I168" s="792"/>
      <c r="J168" s="792"/>
      <c r="K168" s="792"/>
      <c r="L168" s="792"/>
      <c r="P168" s="813"/>
    </row>
    <row r="169" spans="1:16">
      <c r="P169" s="813"/>
    </row>
    <row r="170" spans="1:16">
      <c r="P170" s="813"/>
    </row>
    <row r="171" spans="1:16" ht="12" customHeight="1">
      <c r="P171" s="813"/>
    </row>
    <row r="172" spans="1:16" ht="3.75" customHeight="1">
      <c r="P172" s="813"/>
    </row>
    <row r="173" spans="1:16" ht="12" customHeight="1">
      <c r="P173" s="813"/>
    </row>
    <row r="174" spans="1:16">
      <c r="P174" s="813"/>
    </row>
    <row r="175" spans="1:16">
      <c r="P175" s="813"/>
    </row>
    <row r="176" spans="1:16">
      <c r="P176" s="813"/>
    </row>
    <row r="177" spans="16:16">
      <c r="P177" s="813"/>
    </row>
    <row r="178" spans="16:16">
      <c r="P178" s="813"/>
    </row>
    <row r="179" spans="16:16">
      <c r="P179" s="813"/>
    </row>
    <row r="180" spans="16:16">
      <c r="P180" s="813"/>
    </row>
    <row r="181" spans="16:16">
      <c r="P181" s="813"/>
    </row>
    <row r="182" spans="16:16">
      <c r="P182" s="813"/>
    </row>
    <row r="194" spans="2:16" ht="17.25">
      <c r="B194" s="790"/>
      <c r="K194" s="790"/>
    </row>
    <row r="199" spans="2:16" ht="17.25">
      <c r="G199" s="790" t="s">
        <v>666</v>
      </c>
      <c r="I199" s="790"/>
      <c r="J199" s="790"/>
      <c r="K199" s="790"/>
      <c r="L199" s="790"/>
      <c r="M199" s="790"/>
      <c r="N199" s="790"/>
      <c r="O199" s="790"/>
      <c r="P199" s="790"/>
    </row>
    <row r="200" spans="2:16">
      <c r="G200" s="792" t="s">
        <v>667</v>
      </c>
      <c r="I200" s="792"/>
      <c r="J200" s="792"/>
      <c r="K200" s="792"/>
      <c r="L200" s="792"/>
      <c r="M200" s="792"/>
      <c r="N200" s="792"/>
      <c r="O200" s="792"/>
      <c r="P200" s="792"/>
    </row>
    <row r="201" spans="2:16">
      <c r="F201" s="910" t="s">
        <v>668</v>
      </c>
      <c r="G201" s="910"/>
      <c r="H201" s="910"/>
    </row>
    <row r="203" spans="2:16" ht="12" customHeight="1">
      <c r="C203" s="791" t="s">
        <v>405</v>
      </c>
    </row>
    <row r="204" spans="2:16" ht="3.75" customHeight="1"/>
    <row r="205" spans="2:16" ht="12" customHeight="1">
      <c r="C205" s="791" t="s">
        <v>404</v>
      </c>
    </row>
    <row r="206" spans="2:16" ht="3.75" customHeight="1"/>
    <row r="207" spans="2:16" ht="12" customHeight="1">
      <c r="C207" s="791" t="s">
        <v>669</v>
      </c>
    </row>
    <row r="223" spans="2:11" ht="17.25">
      <c r="B223" s="790"/>
      <c r="K223" s="790"/>
    </row>
    <row r="224" spans="2:11">
      <c r="B224" s="792"/>
      <c r="K224" s="792"/>
    </row>
    <row r="231" spans="1:15" ht="17.25">
      <c r="F231" s="790" t="s">
        <v>670</v>
      </c>
      <c r="H231" s="790"/>
      <c r="I231" s="790"/>
      <c r="J231" s="790"/>
      <c r="K231" s="790"/>
      <c r="L231" s="790"/>
      <c r="M231" s="790"/>
      <c r="N231" s="790"/>
      <c r="O231" s="790"/>
    </row>
    <row r="232" spans="1:15">
      <c r="A232" s="910" t="s">
        <v>667</v>
      </c>
      <c r="B232" s="910"/>
      <c r="C232" s="910"/>
      <c r="D232" s="910"/>
      <c r="E232" s="910"/>
      <c r="F232" s="910"/>
      <c r="G232" s="910"/>
      <c r="H232" s="910"/>
      <c r="I232" s="910"/>
      <c r="J232" s="910"/>
      <c r="K232" s="910"/>
      <c r="L232" s="792"/>
      <c r="M232" s="792"/>
      <c r="N232" s="792"/>
      <c r="O232" s="792"/>
    </row>
    <row r="233" spans="1:15" ht="19.5" customHeight="1">
      <c r="A233" s="910" t="s">
        <v>671</v>
      </c>
      <c r="B233" s="910"/>
      <c r="C233" s="910"/>
      <c r="D233" s="910"/>
      <c r="E233" s="910"/>
      <c r="F233" s="910"/>
      <c r="G233" s="910"/>
      <c r="H233" s="910"/>
      <c r="I233" s="910"/>
      <c r="J233" s="910"/>
      <c r="K233" s="910"/>
    </row>
    <row r="264" spans="1:21">
      <c r="C264" s="814"/>
      <c r="D264" s="814"/>
      <c r="E264" s="814"/>
      <c r="F264" s="814"/>
      <c r="G264" s="814"/>
      <c r="H264" s="814"/>
      <c r="I264" s="814"/>
      <c r="J264" s="814"/>
      <c r="K264" s="814"/>
      <c r="L264" s="814"/>
      <c r="M264" s="814"/>
      <c r="N264" s="814"/>
    </row>
    <row r="265" spans="1:21">
      <c r="C265" s="814"/>
      <c r="D265" s="814"/>
      <c r="E265" s="814"/>
      <c r="F265" s="814"/>
      <c r="G265" s="814"/>
      <c r="H265" s="814"/>
      <c r="I265" s="814"/>
      <c r="J265" s="814"/>
      <c r="K265" s="814"/>
      <c r="L265" s="814"/>
      <c r="M265" s="814"/>
      <c r="N265" s="814"/>
    </row>
    <row r="266" spans="1:21">
      <c r="C266" s="814"/>
      <c r="D266" s="814"/>
      <c r="E266" s="814"/>
      <c r="F266" s="814"/>
      <c r="G266" s="814"/>
      <c r="H266" s="814"/>
      <c r="I266" s="814"/>
      <c r="J266" s="814"/>
      <c r="K266" s="814"/>
      <c r="L266" s="814"/>
      <c r="M266" s="814"/>
      <c r="N266" s="814"/>
    </row>
    <row r="267" spans="1:21">
      <c r="A267" s="814"/>
      <c r="B267" s="814"/>
      <c r="C267" s="814"/>
      <c r="D267" s="814"/>
      <c r="E267" s="814" t="s">
        <v>672</v>
      </c>
      <c r="F267" s="814"/>
      <c r="G267" s="815"/>
      <c r="H267" s="814"/>
      <c r="I267" s="814"/>
      <c r="J267" s="814"/>
      <c r="K267" s="814"/>
      <c r="L267" s="814"/>
      <c r="M267" s="814"/>
      <c r="N267" s="814"/>
      <c r="O267" s="814" t="s">
        <v>673</v>
      </c>
      <c r="P267" s="814"/>
      <c r="Q267" s="814"/>
      <c r="R267" s="814"/>
      <c r="S267" s="814"/>
      <c r="T267" s="816"/>
      <c r="U267" s="816"/>
    </row>
    <row r="268" spans="1:21">
      <c r="A268" s="814"/>
      <c r="B268" s="814"/>
      <c r="C268" s="814"/>
      <c r="D268" s="814"/>
      <c r="E268" s="814" t="s">
        <v>93</v>
      </c>
      <c r="F268" s="817">
        <v>100462</v>
      </c>
      <c r="G268" s="818"/>
      <c r="H268" s="819"/>
      <c r="I268" s="819"/>
      <c r="J268" s="819"/>
      <c r="K268" s="814"/>
      <c r="L268" s="814"/>
      <c r="M268" s="814"/>
      <c r="N268" s="814"/>
      <c r="O268" s="814"/>
      <c r="P268" s="814" t="s">
        <v>405</v>
      </c>
      <c r="Q268" s="814" t="s">
        <v>404</v>
      </c>
      <c r="R268" s="814" t="s">
        <v>669</v>
      </c>
      <c r="S268" s="814"/>
      <c r="T268" s="816"/>
      <c r="U268" s="816"/>
    </row>
    <row r="269" spans="1:21">
      <c r="A269" s="814"/>
      <c r="B269" s="814"/>
      <c r="C269" s="814"/>
      <c r="D269" s="814"/>
      <c r="E269" s="820" t="s">
        <v>552</v>
      </c>
      <c r="F269" s="817">
        <v>100317</v>
      </c>
      <c r="G269" s="821"/>
      <c r="H269" s="822"/>
      <c r="I269" s="822"/>
      <c r="J269" s="822"/>
      <c r="K269" s="814"/>
      <c r="L269" s="814"/>
      <c r="M269" s="814"/>
      <c r="N269" s="814"/>
      <c r="O269" s="814" t="s">
        <v>674</v>
      </c>
      <c r="P269" s="814">
        <v>639</v>
      </c>
      <c r="Q269" s="814">
        <v>5930</v>
      </c>
      <c r="R269" s="814">
        <v>20136</v>
      </c>
      <c r="S269" s="814"/>
      <c r="T269" s="816"/>
      <c r="U269" s="816"/>
    </row>
    <row r="270" spans="1:21">
      <c r="A270" s="814"/>
      <c r="B270" s="814"/>
      <c r="C270" s="814"/>
      <c r="D270" s="814"/>
      <c r="E270" s="820" t="s">
        <v>551</v>
      </c>
      <c r="F270" s="817">
        <v>100269</v>
      </c>
      <c r="G270" s="821"/>
      <c r="H270" s="822"/>
      <c r="I270" s="822"/>
      <c r="J270" s="822"/>
      <c r="K270" s="814"/>
      <c r="L270" s="814"/>
      <c r="M270" s="814"/>
      <c r="N270" s="814"/>
      <c r="O270" s="814" t="s">
        <v>675</v>
      </c>
      <c r="P270" s="814">
        <v>460</v>
      </c>
      <c r="Q270" s="814">
        <v>6270</v>
      </c>
      <c r="R270" s="814">
        <v>24104</v>
      </c>
      <c r="S270" s="814"/>
      <c r="T270" s="816"/>
      <c r="U270" s="816"/>
    </row>
    <row r="271" spans="1:21">
      <c r="A271" s="814"/>
      <c r="B271" s="814"/>
      <c r="C271" s="814"/>
      <c r="D271" s="814"/>
      <c r="E271" s="820" t="s">
        <v>550</v>
      </c>
      <c r="F271" s="817">
        <v>100322</v>
      </c>
      <c r="G271" s="821"/>
      <c r="H271" s="822"/>
      <c r="I271" s="822"/>
      <c r="J271" s="822"/>
      <c r="K271" s="814"/>
      <c r="L271" s="814"/>
      <c r="M271" s="814"/>
      <c r="N271" s="814"/>
      <c r="O271" s="814" t="s">
        <v>42</v>
      </c>
      <c r="P271" s="814">
        <v>335</v>
      </c>
      <c r="Q271" s="814">
        <v>6502</v>
      </c>
      <c r="R271" s="814">
        <v>27395</v>
      </c>
      <c r="S271" s="814"/>
      <c r="T271" s="816"/>
      <c r="U271" s="816"/>
    </row>
    <row r="272" spans="1:21">
      <c r="A272" s="814"/>
      <c r="B272" s="814"/>
      <c r="C272" s="814"/>
      <c r="D272" s="814"/>
      <c r="E272" s="820" t="s">
        <v>549</v>
      </c>
      <c r="F272" s="817">
        <v>100443</v>
      </c>
      <c r="G272" s="821"/>
      <c r="H272" s="822"/>
      <c r="I272" s="822"/>
      <c r="J272" s="822"/>
      <c r="K272" s="814"/>
      <c r="L272" s="814"/>
      <c r="M272" s="814"/>
      <c r="N272" s="814"/>
      <c r="O272" s="814" t="s">
        <v>32</v>
      </c>
      <c r="P272" s="814">
        <v>262</v>
      </c>
      <c r="Q272" s="814">
        <v>6250</v>
      </c>
      <c r="R272" s="814">
        <v>28766</v>
      </c>
      <c r="S272" s="814"/>
      <c r="T272" s="816"/>
      <c r="U272" s="816"/>
    </row>
    <row r="273" spans="1:21">
      <c r="A273" s="814"/>
      <c r="B273" s="814"/>
      <c r="C273" s="814"/>
      <c r="D273" s="814"/>
      <c r="E273" s="823"/>
      <c r="F273" s="821"/>
      <c r="G273" s="821"/>
      <c r="H273" s="822"/>
      <c r="I273" s="822"/>
      <c r="J273" s="822"/>
      <c r="K273" s="814"/>
      <c r="L273" s="814"/>
      <c r="M273" s="814"/>
      <c r="N273" s="814"/>
      <c r="O273" s="814" t="s">
        <v>22</v>
      </c>
      <c r="P273" s="814">
        <v>334</v>
      </c>
      <c r="Q273" s="814">
        <v>5375</v>
      </c>
      <c r="R273" s="814">
        <v>29283</v>
      </c>
      <c r="S273" s="814"/>
      <c r="T273" s="816"/>
      <c r="U273" s="816"/>
    </row>
    <row r="274" spans="1:21">
      <c r="A274" s="814"/>
      <c r="B274" s="814"/>
      <c r="C274" s="814"/>
      <c r="D274" s="814"/>
      <c r="E274" s="824" t="s">
        <v>676</v>
      </c>
      <c r="F274" s="814"/>
      <c r="G274" s="814"/>
      <c r="H274" s="814"/>
      <c r="I274" s="814"/>
      <c r="J274" s="814"/>
      <c r="K274" s="814"/>
      <c r="L274" s="814"/>
      <c r="M274" s="814"/>
      <c r="N274" s="814"/>
      <c r="O274" s="814" t="s">
        <v>677</v>
      </c>
      <c r="P274" s="814">
        <v>251</v>
      </c>
      <c r="Q274" s="814">
        <v>5032</v>
      </c>
      <c r="R274" s="814">
        <v>28169</v>
      </c>
      <c r="S274" s="814"/>
      <c r="T274" s="816"/>
      <c r="U274" s="816"/>
    </row>
    <row r="275" spans="1:21" ht="27">
      <c r="A275" s="814"/>
      <c r="B275" s="814"/>
      <c r="C275" s="814"/>
      <c r="D275" s="814"/>
      <c r="E275" s="814"/>
      <c r="F275" s="825" t="s">
        <v>711</v>
      </c>
      <c r="G275" s="825" t="s">
        <v>678</v>
      </c>
      <c r="H275" s="825" t="s">
        <v>679</v>
      </c>
      <c r="I275" s="825" t="s">
        <v>683</v>
      </c>
      <c r="J275" s="826" t="s">
        <v>712</v>
      </c>
      <c r="K275" s="814"/>
      <c r="L275" s="814"/>
      <c r="M275" s="814"/>
      <c r="N275" s="814"/>
      <c r="O275" s="814" t="s">
        <v>41</v>
      </c>
      <c r="P275" s="814">
        <v>267</v>
      </c>
      <c r="Q275" s="814">
        <v>4964</v>
      </c>
      <c r="R275" s="814">
        <v>28864</v>
      </c>
      <c r="S275" s="814"/>
      <c r="T275" s="816"/>
      <c r="U275" s="816"/>
    </row>
    <row r="276" spans="1:21">
      <c r="A276" s="827"/>
      <c r="B276" s="827"/>
      <c r="C276" s="814"/>
      <c r="D276" s="814"/>
      <c r="E276" s="828" t="s">
        <v>680</v>
      </c>
      <c r="F276" s="829">
        <v>1201</v>
      </c>
      <c r="G276" s="830">
        <v>1161</v>
      </c>
      <c r="H276" s="830">
        <v>1039</v>
      </c>
      <c r="I276" s="830">
        <v>975</v>
      </c>
      <c r="J276" s="817">
        <v>912</v>
      </c>
      <c r="K276" s="814"/>
      <c r="L276" s="814"/>
      <c r="M276" s="814"/>
      <c r="N276" s="814"/>
      <c r="O276" s="814" t="s">
        <v>241</v>
      </c>
      <c r="P276" s="814">
        <v>264</v>
      </c>
      <c r="Q276" s="814">
        <v>4906</v>
      </c>
      <c r="R276" s="814">
        <v>29268</v>
      </c>
      <c r="S276" s="814"/>
      <c r="T276" s="816"/>
      <c r="U276" s="816"/>
    </row>
    <row r="277" spans="1:21">
      <c r="A277" s="827"/>
      <c r="B277" s="827"/>
      <c r="C277" s="814"/>
      <c r="D277" s="814"/>
      <c r="E277" s="828" t="s">
        <v>681</v>
      </c>
      <c r="F277" s="829">
        <v>629</v>
      </c>
      <c r="G277" s="830">
        <v>730</v>
      </c>
      <c r="H277" s="830">
        <v>828</v>
      </c>
      <c r="I277" s="830">
        <v>848</v>
      </c>
      <c r="J277" s="817">
        <v>852</v>
      </c>
      <c r="K277" s="814"/>
      <c r="L277" s="814"/>
      <c r="M277" s="814"/>
      <c r="N277" s="814"/>
      <c r="O277" s="814"/>
      <c r="P277" s="814"/>
      <c r="Q277" s="814"/>
      <c r="R277" s="814"/>
      <c r="S277" s="814"/>
      <c r="T277" s="816"/>
      <c r="U277" s="816"/>
    </row>
    <row r="278" spans="1:21">
      <c r="A278" s="827"/>
      <c r="B278" s="827"/>
      <c r="C278" s="814"/>
      <c r="D278" s="814"/>
      <c r="E278" s="824" t="s">
        <v>682</v>
      </c>
      <c r="F278" s="814"/>
      <c r="G278" s="814"/>
      <c r="H278" s="814"/>
      <c r="I278" s="814"/>
      <c r="J278" s="814"/>
      <c r="K278" s="814"/>
      <c r="L278" s="814"/>
      <c r="M278" s="814"/>
      <c r="N278" s="814"/>
      <c r="O278" s="814"/>
      <c r="P278" s="814"/>
      <c r="Q278" s="814"/>
      <c r="R278" s="814"/>
      <c r="S278" s="814"/>
      <c r="T278" s="816"/>
      <c r="U278" s="816"/>
    </row>
    <row r="279" spans="1:21" ht="27">
      <c r="A279" s="827"/>
      <c r="B279" s="827"/>
      <c r="C279" s="814"/>
      <c r="D279" s="814"/>
      <c r="E279" s="814"/>
      <c r="F279" s="825" t="s">
        <v>713</v>
      </c>
      <c r="G279" s="825" t="s">
        <v>678</v>
      </c>
      <c r="H279" s="825" t="s">
        <v>679</v>
      </c>
      <c r="I279" s="825" t="s">
        <v>683</v>
      </c>
      <c r="J279" s="826" t="s">
        <v>714</v>
      </c>
      <c r="K279" s="814"/>
      <c r="L279" s="814"/>
      <c r="M279" s="814"/>
      <c r="N279" s="814"/>
      <c r="O279" s="814" t="s">
        <v>684</v>
      </c>
      <c r="P279" s="814"/>
      <c r="Q279" s="814"/>
      <c r="R279" s="814"/>
      <c r="S279" s="814"/>
      <c r="T279" s="816"/>
      <c r="U279" s="816"/>
    </row>
    <row r="280" spans="1:21">
      <c r="A280" s="814"/>
      <c r="B280" s="814"/>
      <c r="C280" s="814"/>
      <c r="D280" s="814"/>
      <c r="E280" s="828" t="s">
        <v>685</v>
      </c>
      <c r="F280" s="830">
        <v>5674</v>
      </c>
      <c r="G280" s="830">
        <v>5133</v>
      </c>
      <c r="H280" s="830">
        <v>5365</v>
      </c>
      <c r="I280" s="830">
        <v>5241</v>
      </c>
      <c r="J280" s="817">
        <v>5593</v>
      </c>
      <c r="K280" s="814"/>
      <c r="L280" s="814"/>
      <c r="M280" s="814"/>
      <c r="N280" s="814"/>
      <c r="O280" s="814"/>
      <c r="P280" s="814"/>
      <c r="Q280" s="814"/>
      <c r="R280" s="814"/>
      <c r="S280" s="814"/>
      <c r="T280" s="816"/>
      <c r="U280" s="816"/>
    </row>
    <row r="281" spans="1:21">
      <c r="A281" s="814"/>
      <c r="B281" s="814"/>
      <c r="C281" s="814"/>
      <c r="D281" s="814"/>
      <c r="E281" s="828" t="s">
        <v>686</v>
      </c>
      <c r="F281" s="830">
        <v>5462</v>
      </c>
      <c r="G281" s="830">
        <v>5659</v>
      </c>
      <c r="H281" s="830">
        <v>5624</v>
      </c>
      <c r="I281" s="830">
        <v>5315</v>
      </c>
      <c r="J281" s="817">
        <v>5532</v>
      </c>
      <c r="K281" s="814"/>
      <c r="L281" s="814"/>
      <c r="M281" s="814"/>
      <c r="N281" s="814"/>
      <c r="O281" s="814"/>
      <c r="P281" s="814"/>
      <c r="Q281" s="814"/>
      <c r="R281" s="814"/>
      <c r="S281" s="814"/>
      <c r="T281" s="816"/>
      <c r="U281" s="816"/>
    </row>
    <row r="282" spans="1:21">
      <c r="A282" s="814"/>
      <c r="B282" s="814"/>
      <c r="C282" s="814"/>
      <c r="D282" s="814"/>
      <c r="E282" s="828"/>
      <c r="F282" s="822"/>
      <c r="G282" s="822"/>
      <c r="H282" s="822"/>
      <c r="I282" s="822"/>
      <c r="J282" s="822"/>
      <c r="K282" s="822"/>
      <c r="L282" s="814"/>
      <c r="M282" s="814"/>
      <c r="N282" s="814"/>
      <c r="O282" s="814"/>
      <c r="P282" s="814"/>
      <c r="Q282" s="831" t="s">
        <v>687</v>
      </c>
      <c r="R282" s="832">
        <v>5915</v>
      </c>
      <c r="S282" s="814"/>
      <c r="T282" s="816"/>
      <c r="U282" s="816"/>
    </row>
    <row r="283" spans="1:21">
      <c r="A283" s="814"/>
      <c r="B283" s="814"/>
      <c r="C283" s="814"/>
      <c r="D283" s="814"/>
      <c r="E283" s="914" t="s">
        <v>688</v>
      </c>
      <c r="F283" s="914"/>
      <c r="G283" s="914"/>
      <c r="H283" s="814"/>
      <c r="I283" s="820"/>
      <c r="J283" s="814">
        <v>96663</v>
      </c>
      <c r="K283" s="814"/>
      <c r="L283" s="814"/>
      <c r="M283" s="814"/>
      <c r="N283" s="814"/>
      <c r="O283" s="814"/>
      <c r="P283" s="814"/>
      <c r="Q283" s="831" t="s">
        <v>170</v>
      </c>
      <c r="R283" s="832">
        <v>5578</v>
      </c>
      <c r="S283" s="814"/>
      <c r="T283" s="816"/>
      <c r="U283" s="816"/>
    </row>
    <row r="284" spans="1:21">
      <c r="A284" s="814"/>
      <c r="B284" s="814"/>
      <c r="C284" s="814"/>
      <c r="D284" s="814"/>
      <c r="E284" s="820"/>
      <c r="F284" s="820" t="s">
        <v>79</v>
      </c>
      <c r="G284" s="820" t="s">
        <v>78</v>
      </c>
      <c r="H284" s="820" t="s">
        <v>689</v>
      </c>
      <c r="I284" s="833" t="s">
        <v>200</v>
      </c>
      <c r="J284" s="814"/>
      <c r="K284" s="814"/>
      <c r="L284" s="814"/>
      <c r="M284" s="814"/>
      <c r="N284" s="814"/>
      <c r="O284" s="814"/>
      <c r="P284" s="814"/>
      <c r="Q284" s="831" t="s">
        <v>167</v>
      </c>
      <c r="R284" s="832">
        <v>3496</v>
      </c>
      <c r="S284" s="814"/>
      <c r="T284" s="816"/>
      <c r="U284" s="816"/>
    </row>
    <row r="285" spans="1:21">
      <c r="A285" s="814"/>
      <c r="B285" s="814"/>
      <c r="C285" s="814"/>
      <c r="D285" s="814"/>
      <c r="E285" s="824" t="s">
        <v>93</v>
      </c>
      <c r="F285" s="833">
        <v>48848</v>
      </c>
      <c r="G285" s="833">
        <v>51614</v>
      </c>
      <c r="H285" s="855">
        <v>0.8</v>
      </c>
      <c r="I285" s="833">
        <v>100462</v>
      </c>
      <c r="J285" s="814"/>
      <c r="K285" s="814"/>
      <c r="L285" s="814"/>
      <c r="M285" s="814"/>
      <c r="N285" s="814"/>
      <c r="O285" s="814"/>
      <c r="P285" s="831"/>
      <c r="Q285" s="831" t="s">
        <v>690</v>
      </c>
      <c r="R285" s="832">
        <v>3338</v>
      </c>
      <c r="S285" s="814"/>
      <c r="T285" s="816"/>
      <c r="U285" s="816"/>
    </row>
    <row r="286" spans="1:21">
      <c r="A286" s="814"/>
      <c r="B286" s="814"/>
      <c r="C286" s="814"/>
      <c r="D286" s="814"/>
      <c r="E286" s="824" t="s">
        <v>552</v>
      </c>
      <c r="F286" s="833">
        <v>48766</v>
      </c>
      <c r="G286" s="833">
        <v>51551</v>
      </c>
      <c r="H286" s="855">
        <v>0.1</v>
      </c>
      <c r="I286" s="833">
        <v>100317</v>
      </c>
      <c r="J286" s="814"/>
      <c r="K286" s="814"/>
      <c r="L286" s="814"/>
      <c r="M286" s="814"/>
      <c r="N286" s="814"/>
      <c r="O286" s="814"/>
      <c r="P286" s="814"/>
      <c r="Q286" s="831" t="s">
        <v>172</v>
      </c>
      <c r="R286" s="832">
        <v>2589</v>
      </c>
      <c r="S286" s="814"/>
      <c r="T286" s="816"/>
      <c r="U286" s="816"/>
    </row>
    <row r="287" spans="1:21">
      <c r="A287" s="814"/>
      <c r="B287" s="814"/>
      <c r="C287" s="814"/>
      <c r="D287" s="814"/>
      <c r="E287" s="824" t="s">
        <v>551</v>
      </c>
      <c r="F287" s="833">
        <v>48740</v>
      </c>
      <c r="G287" s="833">
        <v>51529</v>
      </c>
      <c r="H287" s="855">
        <v>0</v>
      </c>
      <c r="I287" s="833">
        <v>100269</v>
      </c>
      <c r="J287" s="834"/>
      <c r="K287" s="814"/>
      <c r="L287" s="814"/>
      <c r="M287" s="814"/>
      <c r="N287" s="814"/>
      <c r="O287" s="814"/>
      <c r="P287" s="814"/>
      <c r="Q287" s="831" t="s">
        <v>175</v>
      </c>
      <c r="R287" s="832">
        <v>2446</v>
      </c>
      <c r="S287" s="814"/>
      <c r="T287" s="816"/>
      <c r="U287" s="816"/>
    </row>
    <row r="288" spans="1:21">
      <c r="A288" s="814"/>
      <c r="B288" s="814"/>
      <c r="C288" s="814"/>
      <c r="D288" s="814"/>
      <c r="E288" s="824" t="s">
        <v>550</v>
      </c>
      <c r="F288" s="833">
        <v>48754</v>
      </c>
      <c r="G288" s="833">
        <v>51568</v>
      </c>
      <c r="H288" s="855">
        <v>5.2857812484404576E-2</v>
      </c>
      <c r="I288" s="833">
        <v>100322</v>
      </c>
      <c r="J288" s="814"/>
      <c r="K288" s="814"/>
      <c r="L288" s="814"/>
      <c r="M288" s="814"/>
      <c r="N288" s="814"/>
      <c r="O288" s="814"/>
      <c r="P288" s="814"/>
      <c r="Q288" s="831" t="s">
        <v>166</v>
      </c>
      <c r="R288" s="832">
        <v>1661</v>
      </c>
      <c r="S288" s="814"/>
      <c r="T288" s="816"/>
      <c r="U288" s="816"/>
    </row>
    <row r="289" spans="1:24">
      <c r="A289" s="814"/>
      <c r="B289" s="814"/>
      <c r="C289" s="814"/>
      <c r="D289" s="814"/>
      <c r="E289" s="814" t="s">
        <v>549</v>
      </c>
      <c r="F289" s="814">
        <v>48793</v>
      </c>
      <c r="G289" s="833">
        <v>51650</v>
      </c>
      <c r="H289" s="855">
        <f>I289/I288*100-100</f>
        <v>0.12061163054963231</v>
      </c>
      <c r="I289" s="833">
        <v>100443</v>
      </c>
      <c r="J289" s="814"/>
      <c r="K289" s="835">
        <v>-4.7848320822996282E-2</v>
      </c>
      <c r="L289" s="814"/>
      <c r="M289" s="814"/>
      <c r="N289" s="814"/>
      <c r="O289" s="831"/>
      <c r="P289" s="831"/>
      <c r="Q289" s="831" t="s">
        <v>189</v>
      </c>
      <c r="R289" s="832">
        <v>1559</v>
      </c>
      <c r="S289" s="814"/>
      <c r="T289" s="816"/>
      <c r="U289" s="816"/>
    </row>
    <row r="290" spans="1:24">
      <c r="A290" s="814"/>
      <c r="B290" s="814"/>
      <c r="C290" s="814"/>
      <c r="D290" s="814"/>
      <c r="E290" s="914" t="s">
        <v>691</v>
      </c>
      <c r="F290" s="914"/>
      <c r="G290" s="814"/>
      <c r="H290" s="814"/>
      <c r="I290" s="814"/>
      <c r="J290" s="814"/>
      <c r="K290" s="814"/>
      <c r="L290" s="814"/>
      <c r="M290" s="814"/>
      <c r="N290" s="814"/>
      <c r="O290" s="831"/>
      <c r="P290" s="831"/>
      <c r="Q290" s="831" t="s">
        <v>184</v>
      </c>
      <c r="R290" s="832">
        <v>1502</v>
      </c>
      <c r="S290" s="814"/>
      <c r="T290" s="816"/>
      <c r="U290" s="816"/>
    </row>
    <row r="291" spans="1:24">
      <c r="A291" s="814"/>
      <c r="B291" s="814"/>
      <c r="C291" s="814"/>
      <c r="D291" s="814"/>
      <c r="E291" s="819" t="s">
        <v>692</v>
      </c>
      <c r="F291" s="819" t="s">
        <v>693</v>
      </c>
      <c r="G291" s="819" t="s">
        <v>716</v>
      </c>
      <c r="H291" s="836" t="s">
        <v>717</v>
      </c>
      <c r="I291" s="819" t="s">
        <v>718</v>
      </c>
      <c r="J291" s="836" t="s">
        <v>719</v>
      </c>
      <c r="K291" s="819" t="s">
        <v>694</v>
      </c>
      <c r="L291" s="836" t="s">
        <v>323</v>
      </c>
      <c r="M291" s="819" t="s">
        <v>247</v>
      </c>
      <c r="N291" s="814"/>
      <c r="O291" s="814"/>
      <c r="P291" s="814"/>
      <c r="Q291" s="831" t="s">
        <v>695</v>
      </c>
      <c r="R291" s="832">
        <v>1411</v>
      </c>
      <c r="S291" s="814"/>
      <c r="T291" s="816"/>
      <c r="U291" s="816"/>
    </row>
    <row r="292" spans="1:24">
      <c r="A292" s="814"/>
      <c r="B292" s="814"/>
      <c r="C292" s="814"/>
      <c r="D292" s="814"/>
      <c r="E292" s="837" t="s">
        <v>549</v>
      </c>
      <c r="F292" s="838">
        <v>440</v>
      </c>
      <c r="G292" s="838">
        <v>328</v>
      </c>
      <c r="H292" s="838">
        <v>265</v>
      </c>
      <c r="I292" s="838">
        <v>239</v>
      </c>
      <c r="J292" s="838">
        <v>135</v>
      </c>
      <c r="K292" s="838">
        <v>122</v>
      </c>
      <c r="L292" s="838">
        <v>576</v>
      </c>
      <c r="M292" s="839">
        <f>SUM(F292:L292)</f>
        <v>2105</v>
      </c>
      <c r="N292" s="814"/>
      <c r="O292" s="819"/>
      <c r="P292" s="836"/>
      <c r="Q292" s="831" t="s">
        <v>174</v>
      </c>
      <c r="R292" s="832">
        <v>1377</v>
      </c>
      <c r="S292" s="831"/>
      <c r="T292" s="816"/>
      <c r="U292" s="816"/>
    </row>
    <row r="293" spans="1:24">
      <c r="A293" s="814"/>
      <c r="B293" s="814"/>
      <c r="C293" s="814"/>
      <c r="D293" s="814"/>
      <c r="E293" s="814" t="s">
        <v>696</v>
      </c>
      <c r="F293" s="814"/>
      <c r="G293" s="814"/>
      <c r="H293" s="814"/>
      <c r="I293" s="814"/>
      <c r="J293" s="814"/>
      <c r="K293" s="814"/>
      <c r="L293" s="814"/>
      <c r="M293" s="814"/>
      <c r="N293" s="819"/>
      <c r="O293" s="840"/>
      <c r="P293" s="840"/>
      <c r="Q293" s="831" t="s">
        <v>186</v>
      </c>
      <c r="R293" s="832">
        <v>1154</v>
      </c>
      <c r="S293" s="814"/>
      <c r="T293" s="816"/>
      <c r="U293" s="816"/>
    </row>
    <row r="294" spans="1:24">
      <c r="A294" s="814"/>
      <c r="B294" s="814"/>
      <c r="C294" s="814"/>
      <c r="D294" s="814"/>
      <c r="E294" s="814"/>
      <c r="F294" s="820" t="s">
        <v>79</v>
      </c>
      <c r="G294" s="814"/>
      <c r="H294" s="814"/>
      <c r="I294" s="820" t="s">
        <v>78</v>
      </c>
      <c r="J294" s="814"/>
      <c r="K294" s="814"/>
      <c r="L294" s="814"/>
      <c r="M294" s="814"/>
      <c r="N294" s="840"/>
      <c r="O294" s="814"/>
      <c r="P294" s="814"/>
      <c r="Q294" s="831" t="s">
        <v>178</v>
      </c>
      <c r="R294" s="841">
        <v>914</v>
      </c>
      <c r="S294" s="814"/>
      <c r="T294" s="816"/>
      <c r="U294" s="816"/>
    </row>
    <row r="295" spans="1:24">
      <c r="A295" s="814"/>
      <c r="B295" s="814"/>
      <c r="C295" s="814"/>
      <c r="D295" s="814"/>
      <c r="E295" s="814" t="s">
        <v>155</v>
      </c>
      <c r="F295" s="817">
        <v>2841</v>
      </c>
      <c r="G295" s="814"/>
      <c r="H295" s="814" t="s">
        <v>155</v>
      </c>
      <c r="I295" s="852">
        <v>2699</v>
      </c>
      <c r="J295" s="814"/>
      <c r="K295" s="814"/>
      <c r="L295" s="814"/>
      <c r="M295" s="814"/>
      <c r="N295" s="814"/>
      <c r="O295" s="814"/>
      <c r="P295" s="831"/>
      <c r="Q295" s="831" t="s">
        <v>180</v>
      </c>
      <c r="R295" s="841">
        <v>721</v>
      </c>
      <c r="S295" s="814"/>
      <c r="T295" s="816"/>
      <c r="U295" s="816"/>
    </row>
    <row r="296" spans="1:24">
      <c r="A296" s="814"/>
      <c r="B296" s="814"/>
      <c r="C296" s="814"/>
      <c r="D296" s="814"/>
      <c r="E296" s="814" t="s">
        <v>151</v>
      </c>
      <c r="F296" s="817">
        <v>2760</v>
      </c>
      <c r="G296" s="814"/>
      <c r="H296" s="814" t="s">
        <v>151</v>
      </c>
      <c r="I296" s="852">
        <v>2847</v>
      </c>
      <c r="J296" s="814"/>
      <c r="K296" s="814"/>
      <c r="L296" s="814"/>
      <c r="M296" s="814"/>
      <c r="N296" s="814"/>
      <c r="O296" s="831"/>
      <c r="P296" s="814"/>
      <c r="Q296" s="831" t="s">
        <v>697</v>
      </c>
      <c r="R296" s="832">
        <v>264</v>
      </c>
      <c r="S296" s="814"/>
      <c r="T296" s="842"/>
      <c r="U296" s="842"/>
      <c r="V296" s="812"/>
      <c r="W296" s="812"/>
      <c r="X296" s="812"/>
    </row>
    <row r="297" spans="1:24">
      <c r="A297" s="843"/>
      <c r="B297" s="843"/>
      <c r="C297" s="814"/>
      <c r="D297" s="814"/>
      <c r="E297" s="814" t="s">
        <v>147</v>
      </c>
      <c r="F297" s="817">
        <v>2797</v>
      </c>
      <c r="G297" s="814"/>
      <c r="H297" s="814" t="s">
        <v>147</v>
      </c>
      <c r="I297" s="852">
        <v>2707</v>
      </c>
      <c r="J297" s="914" t="s">
        <v>329</v>
      </c>
      <c r="K297" s="914"/>
      <c r="L297" s="814"/>
      <c r="M297" s="814"/>
      <c r="N297" s="814"/>
      <c r="O297" s="831"/>
      <c r="P297" s="814"/>
      <c r="Q297" s="831" t="s">
        <v>226</v>
      </c>
      <c r="R297" s="832">
        <v>254</v>
      </c>
      <c r="S297" s="814"/>
      <c r="T297" s="816"/>
      <c r="U297" s="816"/>
    </row>
    <row r="298" spans="1:24">
      <c r="A298" s="843"/>
      <c r="B298" s="843"/>
      <c r="C298" s="814"/>
      <c r="D298" s="814"/>
      <c r="E298" s="814" t="s">
        <v>142</v>
      </c>
      <c r="F298" s="817">
        <v>2764</v>
      </c>
      <c r="G298" s="814"/>
      <c r="H298" s="814" t="s">
        <v>142</v>
      </c>
      <c r="I298" s="852">
        <v>2547</v>
      </c>
      <c r="J298" s="913">
        <f>SUM(J300:K300)</f>
        <v>96068</v>
      </c>
      <c r="K298" s="913"/>
      <c r="L298" s="814"/>
      <c r="M298" s="814"/>
      <c r="N298" s="814"/>
      <c r="O298" s="831"/>
      <c r="P298" s="814"/>
      <c r="Q298" s="831" t="s">
        <v>698</v>
      </c>
      <c r="R298" s="841">
        <v>250</v>
      </c>
      <c r="S298" s="814"/>
      <c r="T298" s="816"/>
      <c r="U298" s="816"/>
    </row>
    <row r="299" spans="1:24">
      <c r="A299" s="843"/>
      <c r="B299" s="843"/>
      <c r="C299" s="814"/>
      <c r="D299" s="814"/>
      <c r="E299" s="814" t="s">
        <v>138</v>
      </c>
      <c r="F299" s="817">
        <v>2965</v>
      </c>
      <c r="G299" s="814"/>
      <c r="H299" s="814" t="s">
        <v>138</v>
      </c>
      <c r="I299" s="852">
        <v>2618</v>
      </c>
      <c r="J299" s="820" t="s">
        <v>79</v>
      </c>
      <c r="K299" s="820" t="s">
        <v>78</v>
      </c>
      <c r="L299" s="814"/>
      <c r="M299" s="814"/>
      <c r="N299" s="814"/>
      <c r="O299" s="814"/>
      <c r="P299" s="814"/>
      <c r="Q299" s="831" t="s">
        <v>191</v>
      </c>
      <c r="R299" s="832">
        <v>9</v>
      </c>
      <c r="S299" s="814"/>
      <c r="T299" s="816"/>
      <c r="U299" s="816"/>
    </row>
    <row r="300" spans="1:24">
      <c r="A300" s="843"/>
      <c r="B300" s="843"/>
      <c r="C300" s="814"/>
      <c r="D300" s="814"/>
      <c r="E300" s="814" t="s">
        <v>129</v>
      </c>
      <c r="F300" s="817">
        <v>2790</v>
      </c>
      <c r="G300" s="814"/>
      <c r="H300" s="814" t="s">
        <v>129</v>
      </c>
      <c r="I300" s="852">
        <v>2862</v>
      </c>
      <c r="J300" s="844">
        <f>SUM(F295:F312)</f>
        <v>46570</v>
      </c>
      <c r="K300" s="845">
        <f>SUM(I295:I312)</f>
        <v>49498</v>
      </c>
      <c r="L300" s="814"/>
      <c r="M300" s="814"/>
      <c r="N300" s="814"/>
      <c r="O300" s="814"/>
      <c r="P300" s="814"/>
      <c r="Q300" s="831" t="s">
        <v>405</v>
      </c>
      <c r="R300" s="832">
        <v>264</v>
      </c>
      <c r="S300" s="814"/>
      <c r="T300" s="816"/>
      <c r="U300" s="816"/>
    </row>
    <row r="301" spans="1:24">
      <c r="A301" s="843"/>
      <c r="B301" s="843"/>
      <c r="C301" s="814"/>
      <c r="D301" s="814"/>
      <c r="E301" s="814" t="s">
        <v>154</v>
      </c>
      <c r="F301" s="817">
        <v>2854</v>
      </c>
      <c r="G301" s="814"/>
      <c r="H301" s="814" t="s">
        <v>154</v>
      </c>
      <c r="I301" s="852">
        <v>3123</v>
      </c>
      <c r="J301" s="814"/>
      <c r="K301" s="814"/>
      <c r="L301" s="814"/>
      <c r="M301" s="814"/>
      <c r="N301" s="814"/>
      <c r="O301" s="814"/>
      <c r="P301" s="814"/>
      <c r="Q301" s="831" t="s">
        <v>404</v>
      </c>
      <c r="R301" s="832">
        <v>4906</v>
      </c>
      <c r="S301" s="814"/>
      <c r="T301" s="816"/>
      <c r="U301" s="816"/>
    </row>
    <row r="302" spans="1:24">
      <c r="A302" s="843"/>
      <c r="B302" s="843"/>
      <c r="C302" s="814"/>
      <c r="D302" s="814"/>
      <c r="E302" s="814" t="s">
        <v>150</v>
      </c>
      <c r="F302" s="817">
        <v>3235</v>
      </c>
      <c r="G302" s="814"/>
      <c r="H302" s="814" t="s">
        <v>150</v>
      </c>
      <c r="I302" s="852">
        <v>3303</v>
      </c>
      <c r="J302" s="814"/>
      <c r="K302" s="814"/>
      <c r="L302" s="814"/>
      <c r="M302" s="814"/>
      <c r="N302" s="814"/>
      <c r="O302" s="814"/>
      <c r="P302" s="814"/>
      <c r="Q302" s="831" t="s">
        <v>669</v>
      </c>
      <c r="R302" s="832">
        <v>29268</v>
      </c>
      <c r="S302" s="814"/>
      <c r="T302" s="816"/>
      <c r="U302" s="816"/>
    </row>
    <row r="303" spans="1:24">
      <c r="A303" s="843"/>
      <c r="B303" s="843"/>
      <c r="C303" s="814"/>
      <c r="D303" s="814"/>
      <c r="E303" s="814" t="s">
        <v>146</v>
      </c>
      <c r="F303" s="817">
        <v>3386</v>
      </c>
      <c r="G303" s="814"/>
      <c r="H303" s="814" t="s">
        <v>146</v>
      </c>
      <c r="I303" s="852">
        <v>3493</v>
      </c>
      <c r="J303" s="814"/>
      <c r="K303" s="814"/>
      <c r="L303" s="814"/>
      <c r="M303" s="814"/>
      <c r="N303" s="814"/>
      <c r="O303" s="814"/>
      <c r="P303" s="814"/>
      <c r="Q303" s="831" t="s">
        <v>699</v>
      </c>
      <c r="R303" s="841">
        <v>1648</v>
      </c>
      <c r="S303" s="814"/>
      <c r="T303" s="816"/>
      <c r="U303" s="816"/>
    </row>
    <row r="304" spans="1:24">
      <c r="A304" s="843"/>
      <c r="B304" s="843"/>
      <c r="C304" s="814"/>
      <c r="D304" s="814"/>
      <c r="E304" s="814" t="s">
        <v>141</v>
      </c>
      <c r="F304" s="817">
        <v>3621</v>
      </c>
      <c r="G304" s="814"/>
      <c r="H304" s="814" t="s">
        <v>141</v>
      </c>
      <c r="I304" s="852">
        <v>3824</v>
      </c>
      <c r="J304" s="814"/>
      <c r="K304" s="814"/>
      <c r="L304" s="814"/>
      <c r="M304" s="814"/>
      <c r="N304" s="814"/>
      <c r="O304" s="814"/>
      <c r="P304" s="814"/>
      <c r="Q304" s="814"/>
      <c r="R304" s="814"/>
      <c r="S304" s="814"/>
      <c r="T304" s="816"/>
      <c r="U304" s="816"/>
    </row>
    <row r="305" spans="1:21">
      <c r="A305" s="843"/>
      <c r="B305" s="843"/>
      <c r="C305" s="814"/>
      <c r="D305" s="814"/>
      <c r="E305" s="814" t="s">
        <v>137</v>
      </c>
      <c r="F305" s="817">
        <v>3043</v>
      </c>
      <c r="G305" s="814"/>
      <c r="H305" s="814" t="s">
        <v>137</v>
      </c>
      <c r="I305" s="852">
        <v>3304</v>
      </c>
      <c r="J305" s="814"/>
      <c r="K305" s="814"/>
      <c r="L305" s="814"/>
      <c r="M305" s="814"/>
      <c r="N305" s="814"/>
      <c r="O305" s="814"/>
      <c r="P305" s="814"/>
      <c r="Q305" s="831"/>
      <c r="R305" s="831"/>
      <c r="S305" s="814"/>
      <c r="T305" s="816"/>
      <c r="U305" s="816"/>
    </row>
    <row r="306" spans="1:21">
      <c r="A306" s="843"/>
      <c r="B306" s="843"/>
      <c r="C306" s="814"/>
      <c r="D306" s="814"/>
      <c r="E306" s="814" t="s">
        <v>128</v>
      </c>
      <c r="F306" s="817">
        <v>2719</v>
      </c>
      <c r="G306" s="814"/>
      <c r="H306" s="814" t="s">
        <v>128</v>
      </c>
      <c r="I306" s="852">
        <v>2817</v>
      </c>
      <c r="J306" s="814"/>
      <c r="K306" s="814"/>
      <c r="L306" s="814"/>
      <c r="M306" s="814"/>
      <c r="N306" s="814"/>
      <c r="O306" s="814"/>
      <c r="P306" s="814"/>
      <c r="Q306" s="814"/>
      <c r="R306" s="814"/>
      <c r="S306" s="814"/>
      <c r="T306" s="816"/>
      <c r="U306" s="816"/>
    </row>
    <row r="307" spans="1:21">
      <c r="A307" s="843"/>
      <c r="B307" s="843"/>
      <c r="C307" s="814"/>
      <c r="D307" s="814"/>
      <c r="E307" s="814" t="s">
        <v>153</v>
      </c>
      <c r="F307" s="817">
        <v>2536</v>
      </c>
      <c r="G307" s="814"/>
      <c r="H307" s="814" t="s">
        <v>153</v>
      </c>
      <c r="I307" s="852">
        <v>2688</v>
      </c>
      <c r="J307" s="814"/>
      <c r="K307" s="814"/>
      <c r="L307" s="814"/>
      <c r="M307" s="814"/>
      <c r="N307" s="814"/>
      <c r="O307" s="814"/>
      <c r="P307" s="814"/>
      <c r="Q307" s="814"/>
      <c r="R307" s="814"/>
      <c r="S307" s="814"/>
      <c r="T307" s="816"/>
      <c r="U307" s="816"/>
    </row>
    <row r="308" spans="1:21">
      <c r="A308" s="843"/>
      <c r="B308" s="843"/>
      <c r="C308" s="814"/>
      <c r="D308" s="814"/>
      <c r="E308" s="814" t="s">
        <v>149</v>
      </c>
      <c r="F308" s="817">
        <v>2696</v>
      </c>
      <c r="G308" s="814"/>
      <c r="H308" s="814" t="s">
        <v>149</v>
      </c>
      <c r="I308" s="852">
        <v>2885</v>
      </c>
      <c r="J308" s="814"/>
      <c r="K308" s="814"/>
      <c r="L308" s="814"/>
      <c r="M308" s="814"/>
      <c r="N308" s="814"/>
      <c r="O308" s="814"/>
      <c r="P308" s="814"/>
      <c r="Q308" s="814"/>
      <c r="R308" s="814"/>
      <c r="S308" s="814"/>
      <c r="T308" s="816"/>
      <c r="U308" s="816"/>
    </row>
    <row r="309" spans="1:21">
      <c r="A309" s="843"/>
      <c r="B309" s="843"/>
      <c r="C309" s="814"/>
      <c r="D309" s="814"/>
      <c r="E309" s="814" t="s">
        <v>145</v>
      </c>
      <c r="F309" s="817">
        <v>2011</v>
      </c>
      <c r="G309" s="814"/>
      <c r="H309" s="814" t="s">
        <v>145</v>
      </c>
      <c r="I309" s="852">
        <v>2364</v>
      </c>
      <c r="J309" s="814"/>
      <c r="K309" s="814"/>
      <c r="L309" s="814"/>
      <c r="M309" s="814"/>
      <c r="N309" s="814"/>
      <c r="O309" s="814"/>
      <c r="P309" s="814"/>
      <c r="Q309" s="814"/>
      <c r="R309" s="814"/>
      <c r="S309" s="814"/>
      <c r="T309" s="816"/>
      <c r="U309" s="816"/>
    </row>
    <row r="310" spans="1:21">
      <c r="A310" s="843"/>
      <c r="B310" s="843"/>
      <c r="C310" s="814"/>
      <c r="D310" s="814"/>
      <c r="E310" s="814" t="s">
        <v>140</v>
      </c>
      <c r="F310" s="817">
        <v>1375</v>
      </c>
      <c r="G310" s="814"/>
      <c r="H310" s="814" t="s">
        <v>140</v>
      </c>
      <c r="I310" s="852">
        <v>1722</v>
      </c>
      <c r="J310" s="814"/>
      <c r="K310" s="814"/>
      <c r="L310" s="814"/>
      <c r="M310" s="814"/>
      <c r="N310" s="814"/>
      <c r="O310" s="814"/>
      <c r="P310" s="814"/>
      <c r="Q310" s="814"/>
      <c r="R310" s="814"/>
      <c r="S310" s="814"/>
      <c r="T310" s="816"/>
      <c r="U310" s="816"/>
    </row>
    <row r="311" spans="1:21">
      <c r="A311" s="843"/>
      <c r="B311" s="843"/>
      <c r="C311" s="814"/>
      <c r="D311" s="814"/>
      <c r="E311" s="814" t="s">
        <v>136</v>
      </c>
      <c r="F311" s="817">
        <v>1213</v>
      </c>
      <c r="G311" s="814"/>
      <c r="H311" s="814" t="s">
        <v>136</v>
      </c>
      <c r="I311" s="852">
        <v>1708</v>
      </c>
      <c r="J311" s="814"/>
      <c r="K311" s="814"/>
      <c r="L311" s="814"/>
      <c r="M311" s="814"/>
      <c r="N311" s="814"/>
      <c r="O311" s="814"/>
      <c r="P311" s="814"/>
      <c r="Q311" s="814"/>
      <c r="R311" s="814"/>
      <c r="S311" s="814"/>
      <c r="T311" s="816"/>
      <c r="U311" s="816"/>
    </row>
    <row r="312" spans="1:21">
      <c r="A312" s="843"/>
      <c r="B312" s="843"/>
      <c r="C312" s="814"/>
      <c r="D312" s="814"/>
      <c r="E312" s="814" t="s">
        <v>254</v>
      </c>
      <c r="F312" s="817">
        <v>964</v>
      </c>
      <c r="G312" s="814"/>
      <c r="H312" s="814" t="s">
        <v>254</v>
      </c>
      <c r="I312" s="817">
        <v>1987</v>
      </c>
      <c r="J312" s="814"/>
      <c r="K312" s="814"/>
      <c r="L312" s="814"/>
      <c r="M312" s="814"/>
      <c r="N312" s="814"/>
      <c r="O312" s="814"/>
      <c r="P312" s="814"/>
      <c r="Q312" s="814"/>
      <c r="R312" s="814"/>
      <c r="S312" s="814"/>
      <c r="T312" s="816"/>
      <c r="U312" s="816"/>
    </row>
    <row r="313" spans="1:21">
      <c r="A313" s="843"/>
      <c r="B313" s="843"/>
      <c r="C313" s="814"/>
      <c r="D313" s="814"/>
      <c r="E313" s="814" t="s">
        <v>700</v>
      </c>
      <c r="F313" s="814"/>
      <c r="G313" s="814"/>
      <c r="H313" s="814"/>
      <c r="I313" s="814"/>
      <c r="J313" s="814"/>
      <c r="K313" s="814"/>
      <c r="L313" s="814"/>
      <c r="M313" s="814"/>
      <c r="N313" s="814"/>
      <c r="O313" s="814"/>
      <c r="P313" s="814"/>
      <c r="Q313" s="831"/>
      <c r="R313" s="814"/>
      <c r="S313" s="814"/>
      <c r="T313" s="816"/>
      <c r="U313" s="816"/>
    </row>
    <row r="314" spans="1:21">
      <c r="A314" s="846"/>
      <c r="B314" s="843"/>
      <c r="C314" s="814"/>
      <c r="D314" s="814"/>
      <c r="E314" s="814"/>
      <c r="F314" s="820" t="s">
        <v>79</v>
      </c>
      <c r="G314" s="820" t="s">
        <v>78</v>
      </c>
      <c r="H314" s="814" t="s">
        <v>689</v>
      </c>
      <c r="I314" s="814"/>
      <c r="J314" s="814"/>
      <c r="K314" s="814"/>
      <c r="L314" s="814"/>
      <c r="M314" s="814"/>
      <c r="N314" s="814"/>
      <c r="O314" s="814"/>
      <c r="P314" s="814"/>
      <c r="Q314" s="814"/>
      <c r="R314" s="814"/>
      <c r="S314" s="814"/>
      <c r="T314" s="816"/>
      <c r="U314" s="816"/>
    </row>
    <row r="315" spans="1:21">
      <c r="A315" s="846"/>
      <c r="B315" s="843"/>
      <c r="C315" s="814"/>
      <c r="D315" s="814"/>
      <c r="E315" s="814" t="s">
        <v>701</v>
      </c>
      <c r="F315" s="847">
        <v>0.61609999999999998</v>
      </c>
      <c r="G315" s="847">
        <v>0.65429999999999999</v>
      </c>
      <c r="H315" s="814"/>
      <c r="I315" s="814"/>
      <c r="J315" s="814"/>
      <c r="K315" s="814"/>
      <c r="L315" s="814"/>
      <c r="M315" s="814"/>
      <c r="N315" s="814"/>
      <c r="O315" s="814"/>
      <c r="P315" s="814"/>
      <c r="Q315" s="814"/>
      <c r="R315" s="814"/>
      <c r="S315" s="814"/>
      <c r="T315" s="816"/>
      <c r="U315" s="816"/>
    </row>
    <row r="316" spans="1:21">
      <c r="A316" s="846"/>
      <c r="B316" s="843"/>
      <c r="C316" s="814"/>
      <c r="D316" s="814"/>
      <c r="E316" s="814" t="s">
        <v>28</v>
      </c>
      <c r="F316" s="847">
        <v>0.60770000000000002</v>
      </c>
      <c r="G316" s="847">
        <v>0.6492</v>
      </c>
      <c r="H316" s="848">
        <v>-1.06</v>
      </c>
      <c r="I316" s="814"/>
      <c r="J316" s="814"/>
      <c r="K316" s="814"/>
      <c r="L316" s="814"/>
      <c r="M316" s="814"/>
      <c r="N316" s="814"/>
      <c r="O316" s="814"/>
      <c r="P316" s="814"/>
      <c r="Q316" s="814"/>
      <c r="R316" s="814"/>
      <c r="S316" s="814"/>
      <c r="T316" s="816"/>
      <c r="U316" s="816"/>
    </row>
    <row r="317" spans="1:21">
      <c r="A317" s="846"/>
      <c r="B317" s="843"/>
      <c r="C317" s="814"/>
      <c r="D317" s="814"/>
      <c r="E317" s="814" t="s">
        <v>702</v>
      </c>
      <c r="F317" s="847">
        <v>0.60419999999999996</v>
      </c>
      <c r="G317" s="847">
        <v>0.68149999999999999</v>
      </c>
      <c r="H317" s="848">
        <v>2.29</v>
      </c>
      <c r="I317" s="814"/>
      <c r="J317" s="814"/>
      <c r="K317" s="814"/>
      <c r="L317" s="814"/>
      <c r="M317" s="814"/>
      <c r="N317" s="814"/>
      <c r="O317" s="814"/>
      <c r="P317" s="814"/>
      <c r="Q317" s="814"/>
      <c r="R317" s="814"/>
      <c r="S317" s="814"/>
      <c r="T317" s="816"/>
      <c r="U317" s="816"/>
    </row>
    <row r="318" spans="1:21">
      <c r="A318" s="843"/>
      <c r="B318" s="843"/>
      <c r="C318" s="814"/>
      <c r="D318" s="814"/>
      <c r="E318" s="814" t="s">
        <v>36</v>
      </c>
      <c r="F318" s="814">
        <v>0.6351</v>
      </c>
      <c r="G318" s="814">
        <v>0.69950000000000001</v>
      </c>
      <c r="H318" s="848">
        <v>3.8</v>
      </c>
      <c r="I318" s="814"/>
      <c r="J318" s="814"/>
      <c r="K318" s="814"/>
      <c r="L318" s="814"/>
      <c r="M318" s="814"/>
      <c r="N318" s="814"/>
      <c r="O318" s="814"/>
      <c r="P318" s="814"/>
      <c r="Q318" s="814"/>
      <c r="R318" s="814"/>
      <c r="S318" s="814"/>
      <c r="T318" s="816"/>
      <c r="U318" s="816"/>
    </row>
    <row r="319" spans="1:21" ht="12.75" customHeight="1">
      <c r="A319" s="843"/>
      <c r="B319" s="843"/>
      <c r="C319" s="814"/>
      <c r="D319" s="814"/>
      <c r="E319" s="814" t="s">
        <v>26</v>
      </c>
      <c r="F319" s="814">
        <v>0.59209999999999996</v>
      </c>
      <c r="G319" s="814">
        <v>0.69040000000000001</v>
      </c>
      <c r="H319" s="848">
        <v>-3.9</v>
      </c>
      <c r="I319" s="814"/>
      <c r="J319" s="814"/>
      <c r="K319" s="814"/>
      <c r="L319" s="814"/>
      <c r="M319" s="814"/>
      <c r="N319" s="814"/>
      <c r="O319" s="814"/>
      <c r="P319" s="814"/>
      <c r="Q319" s="814"/>
      <c r="R319" s="814"/>
      <c r="S319" s="814"/>
      <c r="T319" s="816"/>
      <c r="U319" s="816"/>
    </row>
    <row r="320" spans="1:21" ht="12.75" customHeight="1">
      <c r="A320" s="843"/>
      <c r="B320" s="843"/>
      <c r="C320" s="814"/>
      <c r="D320" s="814"/>
      <c r="E320" s="814" t="s">
        <v>703</v>
      </c>
      <c r="F320" s="814"/>
      <c r="G320" s="814"/>
      <c r="H320" s="848"/>
      <c r="I320" s="814"/>
      <c r="J320" s="814"/>
      <c r="K320" s="814"/>
      <c r="L320" s="814"/>
      <c r="M320" s="814"/>
      <c r="N320" s="814"/>
      <c r="O320" s="814"/>
      <c r="P320" s="814"/>
      <c r="Q320" s="814"/>
      <c r="R320" s="814"/>
      <c r="S320" s="814"/>
      <c r="T320" s="816"/>
      <c r="U320" s="816"/>
    </row>
    <row r="321" spans="1:21" ht="12.75" customHeight="1">
      <c r="A321" s="814"/>
      <c r="B321" s="814"/>
      <c r="C321" s="814"/>
      <c r="D321" s="814"/>
      <c r="E321" s="814" t="s">
        <v>704</v>
      </c>
      <c r="F321" s="814">
        <v>0.76249999999999996</v>
      </c>
      <c r="G321" s="814">
        <v>0.83050000000000002</v>
      </c>
      <c r="H321" s="848"/>
      <c r="I321" s="814"/>
      <c r="J321" s="814"/>
      <c r="K321" s="814"/>
      <c r="L321" s="814"/>
      <c r="M321" s="814"/>
      <c r="N321" s="814"/>
      <c r="O321" s="814"/>
      <c r="P321" s="814"/>
      <c r="Q321" s="814"/>
      <c r="R321" s="814"/>
      <c r="S321" s="814"/>
      <c r="T321" s="816"/>
      <c r="U321" s="816"/>
    </row>
    <row r="322" spans="1:21" ht="12.75" customHeight="1">
      <c r="E322" s="791" t="s">
        <v>35</v>
      </c>
      <c r="F322" s="791">
        <v>1.1626000000000001</v>
      </c>
      <c r="G322" s="791">
        <v>1.2702</v>
      </c>
      <c r="H322" s="849">
        <v>52.72</v>
      </c>
      <c r="J322" s="850"/>
      <c r="K322" s="850"/>
      <c r="L322" s="850"/>
      <c r="M322" s="850"/>
      <c r="N322" s="850"/>
      <c r="O322" s="850"/>
      <c r="P322" s="850"/>
      <c r="Q322" s="850"/>
      <c r="R322" s="850"/>
      <c r="S322" s="850"/>
      <c r="T322" s="816"/>
      <c r="U322" s="816"/>
    </row>
    <row r="323" spans="1:21" ht="12.75" customHeight="1">
      <c r="E323" s="791" t="s">
        <v>705</v>
      </c>
      <c r="F323" s="791">
        <v>1.3976999999999999</v>
      </c>
      <c r="G323" s="791">
        <v>1.5524</v>
      </c>
      <c r="H323" s="849">
        <v>21.26</v>
      </c>
      <c r="J323" s="850"/>
      <c r="K323" s="850"/>
      <c r="L323" s="850"/>
      <c r="M323" s="850"/>
      <c r="N323" s="850"/>
      <c r="O323" s="850"/>
      <c r="P323" s="850"/>
      <c r="Q323" s="850"/>
      <c r="R323" s="850"/>
      <c r="S323" s="850"/>
      <c r="T323" s="816"/>
      <c r="U323" s="816"/>
    </row>
    <row r="324" spans="1:21" ht="12.75" customHeight="1">
      <c r="E324" s="791" t="s">
        <v>706</v>
      </c>
      <c r="F324" s="791">
        <v>1.6475</v>
      </c>
      <c r="G324" s="791">
        <v>1.8098000000000001</v>
      </c>
      <c r="H324" s="849">
        <v>17.190000000000001</v>
      </c>
      <c r="J324" s="850"/>
      <c r="K324" s="850"/>
      <c r="L324" s="850"/>
      <c r="M324" s="850"/>
      <c r="N324" s="850"/>
      <c r="O324" s="850"/>
      <c r="P324" s="850"/>
      <c r="Q324" s="850"/>
      <c r="R324" s="850"/>
      <c r="S324" s="850"/>
      <c r="T324" s="816"/>
      <c r="U324" s="816"/>
    </row>
    <row r="325" spans="1:21" ht="12.75" customHeight="1">
      <c r="E325" s="791" t="s">
        <v>707</v>
      </c>
      <c r="F325" s="791">
        <v>1.8869</v>
      </c>
      <c r="G325" s="791">
        <v>2.0520999999999998</v>
      </c>
      <c r="H325" s="849">
        <v>13.93</v>
      </c>
      <c r="J325" s="850"/>
      <c r="K325" s="850"/>
      <c r="L325" s="850"/>
      <c r="M325" s="850"/>
      <c r="N325" s="850"/>
      <c r="O325" s="850"/>
      <c r="P325" s="850"/>
      <c r="Q325" s="850"/>
      <c r="R325" s="850"/>
      <c r="S325" s="850"/>
      <c r="T325" s="816"/>
      <c r="U325" s="816"/>
    </row>
    <row r="326" spans="1:21" ht="12.75" customHeight="1">
      <c r="E326" s="791" t="s">
        <v>708</v>
      </c>
      <c r="F326" s="791">
        <v>2.6472000000000002</v>
      </c>
      <c r="G326" s="791">
        <v>2.7363</v>
      </c>
      <c r="H326" s="849">
        <v>36.67</v>
      </c>
      <c r="J326" s="850"/>
      <c r="K326" s="850"/>
      <c r="L326" s="850"/>
      <c r="M326" s="850"/>
      <c r="N326" s="850"/>
      <c r="O326" s="850"/>
      <c r="P326" s="850"/>
      <c r="Q326" s="850"/>
      <c r="R326" s="850"/>
      <c r="S326" s="850"/>
      <c r="T326" s="816"/>
      <c r="U326" s="816"/>
    </row>
    <row r="327" spans="1:21" ht="12.75" customHeight="1">
      <c r="E327" s="791" t="s">
        <v>709</v>
      </c>
      <c r="F327" s="791">
        <v>3.0796000000000001</v>
      </c>
      <c r="G327" s="791">
        <v>3.1753</v>
      </c>
      <c r="H327" s="849">
        <v>16.190000000000001</v>
      </c>
      <c r="J327" s="850"/>
      <c r="K327" s="850"/>
      <c r="L327" s="850"/>
      <c r="M327" s="850"/>
      <c r="N327" s="850"/>
      <c r="O327" s="850"/>
      <c r="P327" s="850"/>
      <c r="Q327" s="850"/>
      <c r="R327" s="850"/>
      <c r="S327" s="850"/>
      <c r="T327" s="816"/>
      <c r="U327" s="816"/>
    </row>
    <row r="328" spans="1:21" ht="12.75" customHeight="1">
      <c r="E328" s="791" t="s">
        <v>710</v>
      </c>
      <c r="F328" s="791">
        <v>3.4455</v>
      </c>
      <c r="G328" s="791">
        <v>3.4750999999999999</v>
      </c>
      <c r="H328" s="849">
        <v>10.64</v>
      </c>
      <c r="J328" s="850"/>
      <c r="K328" s="850"/>
      <c r="L328" s="850"/>
      <c r="M328" s="850"/>
      <c r="N328" s="850"/>
      <c r="O328" s="850"/>
      <c r="P328" s="850"/>
      <c r="Q328" s="850"/>
      <c r="R328" s="850"/>
      <c r="S328" s="850"/>
      <c r="T328" s="816"/>
      <c r="U328" s="816"/>
    </row>
    <row r="329" spans="1:21" ht="12.75" customHeight="1">
      <c r="E329" s="791" t="s">
        <v>675</v>
      </c>
      <c r="F329" s="791">
        <v>3.7362000000000002</v>
      </c>
      <c r="G329" s="791">
        <v>3.8542999999999998</v>
      </c>
      <c r="H329" s="849">
        <v>9.6797965494321314</v>
      </c>
      <c r="J329" s="850"/>
      <c r="K329" s="850"/>
      <c r="L329" s="850"/>
      <c r="M329" s="850"/>
      <c r="N329" s="850"/>
      <c r="O329" s="850"/>
      <c r="P329" s="850"/>
      <c r="Q329" s="850"/>
      <c r="R329" s="850"/>
      <c r="S329" s="850"/>
      <c r="T329" s="816"/>
      <c r="U329" s="816"/>
    </row>
    <row r="330" spans="1:21" ht="12.75" customHeight="1">
      <c r="E330" s="791" t="s">
        <v>42</v>
      </c>
      <c r="F330" s="791">
        <v>4.0781999999999998</v>
      </c>
      <c r="G330" s="791">
        <v>4.2080000000000002</v>
      </c>
      <c r="H330" s="849">
        <v>9.1654041235755219</v>
      </c>
      <c r="J330" s="850"/>
      <c r="K330" s="850"/>
      <c r="L330" s="850"/>
      <c r="M330" s="850"/>
      <c r="N330" s="850"/>
      <c r="O330" s="850"/>
      <c r="P330" s="850"/>
      <c r="Q330" s="850"/>
      <c r="R330" s="850"/>
      <c r="S330" s="850"/>
      <c r="T330" s="816"/>
      <c r="U330" s="816"/>
    </row>
    <row r="331" spans="1:21" ht="12.75" customHeight="1">
      <c r="E331" s="791" t="s">
        <v>32</v>
      </c>
      <c r="F331" s="791">
        <v>4.2728000000000002</v>
      </c>
      <c r="G331" s="791">
        <v>4.4016000000000002</v>
      </c>
      <c r="H331" s="849">
        <v>4.6848977818541675</v>
      </c>
      <c r="J331" s="850"/>
      <c r="K331" s="850"/>
      <c r="L331" s="850"/>
      <c r="M331" s="850"/>
      <c r="N331" s="850"/>
      <c r="O331" s="850"/>
      <c r="P331" s="850"/>
      <c r="Q331" s="850"/>
      <c r="R331" s="850"/>
      <c r="S331" s="850"/>
      <c r="T331" s="816"/>
      <c r="U331" s="816"/>
    </row>
    <row r="332" spans="1:21" ht="12.75" customHeight="1">
      <c r="E332" s="791" t="s">
        <v>22</v>
      </c>
      <c r="F332" s="791">
        <v>4.3879000000000001</v>
      </c>
      <c r="G332" s="791">
        <v>4.5890000000000004</v>
      </c>
      <c r="H332" s="849">
        <v>3.4872728949552707</v>
      </c>
      <c r="J332" s="850"/>
      <c r="K332" s="850"/>
      <c r="L332" s="850"/>
      <c r="M332" s="850"/>
      <c r="N332" s="850"/>
      <c r="O332" s="850"/>
      <c r="P332" s="850"/>
      <c r="Q332" s="850"/>
      <c r="R332" s="850"/>
      <c r="S332" s="850"/>
      <c r="T332" s="816"/>
      <c r="U332" s="816"/>
    </row>
    <row r="333" spans="1:21" ht="12.75" customHeight="1">
      <c r="E333" s="791" t="s">
        <v>677</v>
      </c>
      <c r="F333" s="791">
        <v>4.4720000000000004</v>
      </c>
      <c r="G333" s="791">
        <v>4.7207999999999997</v>
      </c>
      <c r="H333" s="849">
        <v>2.41</v>
      </c>
      <c r="J333" s="850"/>
      <c r="K333" s="850"/>
      <c r="L333" s="850"/>
      <c r="M333" s="850"/>
      <c r="N333" s="850"/>
      <c r="O333" s="850"/>
      <c r="P333" s="850"/>
      <c r="Q333" s="850"/>
      <c r="R333" s="850"/>
      <c r="S333" s="850"/>
      <c r="T333" s="816"/>
      <c r="U333" s="816"/>
    </row>
    <row r="334" spans="1:21" ht="12.75" customHeight="1">
      <c r="E334" s="791" t="s">
        <v>41</v>
      </c>
      <c r="F334" s="791">
        <v>4.7022000000000004</v>
      </c>
      <c r="G334" s="791">
        <v>4.9221000000000004</v>
      </c>
      <c r="H334" s="849">
        <v>4.6938908710999998</v>
      </c>
      <c r="J334" s="850"/>
      <c r="K334" s="850"/>
      <c r="L334" s="850"/>
      <c r="M334" s="850"/>
      <c r="N334" s="850"/>
      <c r="O334" s="850"/>
      <c r="P334" s="850"/>
      <c r="Q334" s="850"/>
      <c r="R334" s="850"/>
      <c r="S334" s="850"/>
      <c r="T334" s="816"/>
      <c r="U334" s="816"/>
    </row>
    <row r="335" spans="1:21" ht="12.75" customHeight="1">
      <c r="B335" s="850"/>
      <c r="C335" s="850"/>
      <c r="D335" s="850"/>
      <c r="E335" s="850" t="s">
        <v>241</v>
      </c>
      <c r="F335" s="850">
        <v>4.8826000000000001</v>
      </c>
      <c r="G335" s="850">
        <v>5.1299000000000001</v>
      </c>
      <c r="H335" s="851">
        <v>4.0335400000000003</v>
      </c>
      <c r="I335" s="850"/>
      <c r="J335" s="850"/>
      <c r="K335" s="850"/>
      <c r="L335" s="850"/>
      <c r="M335" s="850"/>
      <c r="N335" s="850"/>
      <c r="O335" s="850"/>
      <c r="P335" s="850"/>
      <c r="Q335" s="850"/>
      <c r="R335" s="850"/>
      <c r="S335" s="850"/>
      <c r="T335" s="816"/>
      <c r="U335" s="816"/>
    </row>
    <row r="336" spans="1:21">
      <c r="B336" s="850"/>
      <c r="C336" s="850"/>
      <c r="D336" s="850"/>
      <c r="E336" s="850"/>
      <c r="F336" s="850"/>
      <c r="G336" s="850"/>
      <c r="H336" s="850"/>
      <c r="I336" s="850"/>
      <c r="J336" s="850"/>
      <c r="K336" s="850"/>
      <c r="L336" s="850"/>
      <c r="M336" s="850"/>
      <c r="N336" s="850"/>
      <c r="O336" s="850"/>
      <c r="P336" s="850"/>
      <c r="Q336" s="850"/>
      <c r="R336" s="850"/>
      <c r="S336" s="850"/>
      <c r="T336" s="816"/>
      <c r="U336" s="816"/>
    </row>
    <row r="337" spans="2:21">
      <c r="B337" s="850"/>
      <c r="C337" s="850"/>
      <c r="D337" s="850"/>
      <c r="E337" s="850"/>
      <c r="F337" s="850"/>
      <c r="G337" s="850"/>
      <c r="H337" s="850"/>
      <c r="I337" s="850"/>
      <c r="J337" s="850"/>
      <c r="K337" s="850"/>
      <c r="L337" s="850"/>
      <c r="M337" s="850"/>
      <c r="N337" s="850"/>
      <c r="O337" s="850"/>
      <c r="P337" s="850"/>
      <c r="Q337" s="850"/>
      <c r="R337" s="850"/>
      <c r="S337" s="850"/>
      <c r="T337" s="816"/>
      <c r="U337" s="816"/>
    </row>
    <row r="338" spans="2:21">
      <c r="B338" s="850"/>
      <c r="C338" s="850"/>
      <c r="D338" s="850"/>
      <c r="E338" s="850"/>
      <c r="F338" s="850"/>
      <c r="G338" s="850"/>
      <c r="H338" s="850"/>
      <c r="I338" s="850"/>
      <c r="J338" s="850"/>
      <c r="K338" s="850"/>
      <c r="L338" s="850"/>
      <c r="M338" s="850"/>
      <c r="N338" s="850"/>
      <c r="O338" s="850"/>
      <c r="P338" s="850"/>
      <c r="Q338" s="850"/>
      <c r="R338" s="850"/>
      <c r="S338" s="850"/>
      <c r="T338" s="816"/>
      <c r="U338" s="816"/>
    </row>
    <row r="339" spans="2:21">
      <c r="B339" s="850"/>
      <c r="C339" s="850"/>
      <c r="D339" s="850"/>
      <c r="E339" s="850"/>
      <c r="F339" s="850"/>
      <c r="G339" s="850"/>
      <c r="H339" s="850"/>
      <c r="I339" s="850"/>
      <c r="J339" s="850"/>
      <c r="K339" s="850"/>
      <c r="L339" s="850"/>
      <c r="M339" s="850"/>
      <c r="N339" s="850"/>
      <c r="O339" s="850"/>
      <c r="P339" s="850"/>
      <c r="Q339" s="850"/>
      <c r="R339" s="850"/>
      <c r="S339" s="850"/>
      <c r="T339" s="816"/>
      <c r="U339" s="816"/>
    </row>
    <row r="340" spans="2:21">
      <c r="B340" s="850"/>
      <c r="C340" s="850"/>
      <c r="D340" s="850"/>
      <c r="E340" s="850"/>
      <c r="F340" s="850"/>
      <c r="G340" s="850"/>
      <c r="H340" s="850"/>
      <c r="I340" s="850"/>
      <c r="J340" s="850"/>
      <c r="K340" s="850"/>
      <c r="L340" s="850"/>
      <c r="M340" s="850"/>
      <c r="N340" s="850"/>
      <c r="O340" s="850"/>
      <c r="P340" s="850"/>
      <c r="Q340" s="850"/>
      <c r="R340" s="850"/>
      <c r="S340" s="850"/>
      <c r="T340" s="816"/>
      <c r="U340" s="816"/>
    </row>
    <row r="341" spans="2:21">
      <c r="B341" s="850"/>
      <c r="C341" s="850"/>
      <c r="D341" s="850"/>
      <c r="E341" s="850"/>
      <c r="F341" s="850"/>
      <c r="G341" s="850"/>
      <c r="H341" s="850"/>
      <c r="I341" s="850"/>
      <c r="J341" s="850"/>
      <c r="K341" s="850"/>
      <c r="L341" s="850"/>
      <c r="M341" s="850"/>
      <c r="N341" s="850"/>
      <c r="O341" s="850"/>
      <c r="P341" s="850"/>
      <c r="Q341" s="850"/>
      <c r="R341" s="850"/>
      <c r="S341" s="850"/>
      <c r="T341" s="816"/>
      <c r="U341" s="816"/>
    </row>
    <row r="342" spans="2:21">
      <c r="B342" s="850"/>
      <c r="C342" s="850"/>
      <c r="D342" s="850"/>
      <c r="E342" s="850"/>
      <c r="F342" s="850"/>
      <c r="G342" s="850"/>
      <c r="H342" s="850"/>
      <c r="I342" s="850"/>
      <c r="J342" s="850"/>
      <c r="K342" s="850"/>
      <c r="L342" s="850"/>
      <c r="M342" s="850"/>
      <c r="N342" s="850"/>
      <c r="O342" s="850"/>
      <c r="P342" s="850"/>
      <c r="Q342" s="850"/>
      <c r="R342" s="850"/>
      <c r="S342" s="850"/>
      <c r="T342" s="816"/>
      <c r="U342" s="816"/>
    </row>
    <row r="343" spans="2:21">
      <c r="B343" s="850"/>
      <c r="C343" s="850"/>
      <c r="D343" s="850"/>
      <c r="E343" s="850"/>
      <c r="F343" s="850"/>
      <c r="G343" s="850"/>
      <c r="H343" s="850"/>
      <c r="I343" s="850"/>
      <c r="J343" s="850"/>
      <c r="K343" s="850"/>
      <c r="L343" s="850"/>
      <c r="M343" s="850"/>
      <c r="N343" s="850"/>
      <c r="O343" s="850"/>
      <c r="P343" s="850"/>
      <c r="Q343" s="850"/>
      <c r="R343" s="850"/>
      <c r="S343" s="850"/>
      <c r="T343" s="816"/>
      <c r="U343" s="816"/>
    </row>
    <row r="344" spans="2:21">
      <c r="B344" s="850"/>
      <c r="C344" s="850"/>
      <c r="D344" s="850"/>
      <c r="E344" s="850"/>
      <c r="F344" s="850"/>
      <c r="G344" s="850"/>
      <c r="H344" s="850"/>
      <c r="I344" s="850"/>
      <c r="J344" s="850"/>
      <c r="K344" s="850"/>
      <c r="L344" s="850"/>
      <c r="M344" s="850"/>
      <c r="N344" s="850"/>
      <c r="O344" s="850"/>
      <c r="P344" s="850"/>
      <c r="Q344" s="850"/>
      <c r="R344" s="850"/>
      <c r="S344" s="850"/>
      <c r="T344" s="816"/>
      <c r="U344" s="816"/>
    </row>
    <row r="345" spans="2:21">
      <c r="B345" s="850"/>
      <c r="C345" s="850"/>
      <c r="D345" s="850"/>
      <c r="E345" s="850"/>
      <c r="F345" s="850"/>
      <c r="G345" s="850"/>
      <c r="H345" s="850"/>
      <c r="I345" s="850"/>
      <c r="J345" s="850"/>
      <c r="K345" s="850"/>
      <c r="L345" s="850"/>
      <c r="M345" s="850"/>
      <c r="N345" s="850"/>
      <c r="O345" s="850"/>
      <c r="P345" s="850"/>
      <c r="Q345" s="850"/>
      <c r="R345" s="850"/>
      <c r="S345" s="850"/>
    </row>
    <row r="346" spans="2:21">
      <c r="B346" s="850"/>
      <c r="C346" s="850"/>
      <c r="D346" s="850"/>
      <c r="E346" s="850"/>
      <c r="F346" s="850"/>
      <c r="G346" s="850"/>
      <c r="H346" s="850"/>
      <c r="I346" s="850"/>
      <c r="J346" s="850"/>
      <c r="K346" s="850"/>
      <c r="L346" s="850"/>
      <c r="M346" s="850"/>
      <c r="N346" s="850"/>
      <c r="O346" s="850"/>
      <c r="P346" s="850"/>
      <c r="Q346" s="850"/>
      <c r="R346" s="850"/>
      <c r="S346" s="850"/>
    </row>
    <row r="347" spans="2:21">
      <c r="B347" s="850"/>
      <c r="C347" s="850"/>
      <c r="D347" s="850"/>
      <c r="E347" s="850"/>
      <c r="F347" s="850"/>
      <c r="G347" s="850"/>
      <c r="H347" s="850"/>
      <c r="I347" s="850"/>
      <c r="J347" s="850"/>
      <c r="K347" s="850"/>
      <c r="L347" s="850"/>
      <c r="M347" s="850"/>
      <c r="N347" s="850"/>
      <c r="O347" s="850"/>
      <c r="P347" s="850"/>
      <c r="Q347" s="850"/>
      <c r="R347" s="850"/>
      <c r="S347" s="850"/>
    </row>
    <row r="348" spans="2:21">
      <c r="B348" s="850"/>
      <c r="C348" s="850"/>
      <c r="D348" s="850"/>
      <c r="E348" s="850"/>
      <c r="F348" s="850"/>
      <c r="G348" s="850"/>
      <c r="H348" s="850"/>
      <c r="I348" s="850"/>
      <c r="J348" s="850"/>
      <c r="K348" s="850"/>
      <c r="L348" s="850"/>
      <c r="M348" s="850"/>
      <c r="N348" s="850"/>
      <c r="O348" s="850"/>
      <c r="P348" s="850"/>
      <c r="Q348" s="850"/>
      <c r="R348" s="850"/>
      <c r="S348" s="850"/>
    </row>
    <row r="349" spans="2:21">
      <c r="B349" s="850"/>
      <c r="C349" s="850"/>
      <c r="D349" s="850"/>
      <c r="E349" s="850"/>
      <c r="F349" s="850"/>
      <c r="G349" s="850"/>
      <c r="H349" s="850"/>
      <c r="I349" s="850"/>
      <c r="J349" s="850"/>
      <c r="K349" s="850"/>
      <c r="L349" s="850"/>
      <c r="M349" s="850"/>
      <c r="N349" s="850"/>
      <c r="O349" s="850"/>
      <c r="P349" s="850"/>
      <c r="Q349" s="850"/>
      <c r="R349" s="850"/>
      <c r="S349" s="850"/>
    </row>
    <row r="350" spans="2:21">
      <c r="B350" s="850"/>
      <c r="C350" s="850"/>
      <c r="D350" s="850"/>
      <c r="E350" s="850"/>
      <c r="F350" s="850"/>
      <c r="G350" s="850"/>
      <c r="H350" s="850"/>
      <c r="I350" s="850"/>
      <c r="J350" s="850"/>
      <c r="K350" s="850"/>
      <c r="L350" s="850"/>
      <c r="M350" s="850"/>
      <c r="N350" s="850"/>
      <c r="O350" s="850"/>
      <c r="P350" s="850"/>
      <c r="Q350" s="850"/>
      <c r="R350" s="850"/>
      <c r="S350" s="850"/>
    </row>
    <row r="351" spans="2:21">
      <c r="B351" s="850"/>
      <c r="C351" s="850"/>
      <c r="D351" s="850"/>
      <c r="E351" s="850"/>
      <c r="F351" s="850"/>
      <c r="G351" s="850"/>
      <c r="H351" s="850"/>
      <c r="I351" s="850"/>
      <c r="J351" s="850"/>
      <c r="K351" s="850"/>
      <c r="L351" s="850"/>
      <c r="M351" s="850"/>
      <c r="N351" s="850"/>
      <c r="O351" s="850"/>
      <c r="P351" s="850"/>
      <c r="Q351" s="850"/>
      <c r="R351" s="850"/>
      <c r="S351" s="850"/>
    </row>
    <row r="352" spans="2:21">
      <c r="B352" s="850"/>
      <c r="C352" s="850"/>
      <c r="D352" s="850"/>
      <c r="E352" s="850"/>
      <c r="F352" s="850"/>
      <c r="G352" s="850"/>
      <c r="H352" s="850"/>
      <c r="I352" s="850"/>
      <c r="J352" s="850"/>
      <c r="K352" s="850"/>
      <c r="L352" s="850"/>
      <c r="M352" s="850"/>
      <c r="N352" s="850"/>
      <c r="O352" s="850"/>
      <c r="P352" s="850"/>
      <c r="Q352" s="850"/>
      <c r="R352" s="850"/>
      <c r="S352" s="850"/>
    </row>
    <row r="353" spans="2:19">
      <c r="B353" s="850"/>
      <c r="C353" s="850"/>
      <c r="D353" s="850"/>
      <c r="E353" s="850"/>
      <c r="F353" s="850"/>
      <c r="G353" s="850"/>
      <c r="H353" s="850"/>
      <c r="I353" s="850"/>
      <c r="J353" s="850"/>
      <c r="K353" s="850"/>
      <c r="L353" s="850"/>
      <c r="M353" s="850"/>
      <c r="N353" s="850"/>
      <c r="O353" s="850"/>
      <c r="P353" s="850"/>
      <c r="Q353" s="850"/>
      <c r="R353" s="850"/>
      <c r="S353" s="850"/>
    </row>
    <row r="354" spans="2:19">
      <c r="B354" s="850"/>
      <c r="C354" s="850"/>
      <c r="D354" s="850"/>
      <c r="E354" s="850"/>
      <c r="F354" s="850"/>
      <c r="G354" s="850"/>
      <c r="H354" s="850"/>
      <c r="I354" s="850"/>
      <c r="J354" s="850"/>
      <c r="K354" s="850"/>
      <c r="L354" s="850"/>
      <c r="M354" s="850"/>
      <c r="N354" s="850"/>
      <c r="O354" s="850"/>
      <c r="P354" s="850"/>
      <c r="Q354" s="850"/>
      <c r="R354" s="850"/>
      <c r="S354" s="850"/>
    </row>
    <row r="355" spans="2:19">
      <c r="B355" s="850"/>
      <c r="C355" s="850"/>
      <c r="D355" s="850"/>
      <c r="E355" s="850"/>
      <c r="F355" s="850"/>
      <c r="G355" s="850"/>
      <c r="H355" s="850"/>
      <c r="I355" s="850"/>
      <c r="J355" s="850"/>
      <c r="K355" s="850"/>
      <c r="L355" s="850"/>
      <c r="M355" s="850"/>
      <c r="N355" s="850"/>
      <c r="O355" s="850"/>
      <c r="P355" s="850"/>
      <c r="Q355" s="850"/>
      <c r="R355" s="850"/>
      <c r="S355" s="850"/>
    </row>
    <row r="356" spans="2:19">
      <c r="B356" s="850"/>
      <c r="C356" s="850"/>
      <c r="D356" s="850"/>
      <c r="E356" s="850"/>
      <c r="F356" s="850"/>
      <c r="G356" s="850"/>
      <c r="H356" s="850"/>
      <c r="I356" s="850"/>
      <c r="J356" s="850"/>
      <c r="K356" s="850"/>
      <c r="L356" s="850"/>
      <c r="M356" s="850"/>
      <c r="N356" s="850"/>
      <c r="O356" s="850"/>
      <c r="P356" s="850"/>
      <c r="Q356" s="850"/>
      <c r="R356" s="850"/>
      <c r="S356" s="850"/>
    </row>
    <row r="357" spans="2:19">
      <c r="B357" s="850"/>
      <c r="C357" s="850"/>
      <c r="D357" s="850"/>
      <c r="E357" s="850"/>
      <c r="F357" s="850"/>
      <c r="G357" s="850"/>
      <c r="H357" s="850"/>
      <c r="I357" s="850"/>
      <c r="J357" s="850"/>
      <c r="K357" s="850"/>
      <c r="L357" s="850"/>
      <c r="M357" s="850"/>
      <c r="N357" s="850"/>
      <c r="O357" s="850"/>
      <c r="P357" s="850"/>
      <c r="Q357" s="850"/>
      <c r="R357" s="850"/>
      <c r="S357" s="850"/>
    </row>
    <row r="358" spans="2:19">
      <c r="B358" s="850"/>
      <c r="C358" s="850"/>
      <c r="D358" s="850"/>
      <c r="E358" s="850"/>
      <c r="F358" s="850"/>
      <c r="G358" s="850"/>
      <c r="H358" s="850"/>
      <c r="I358" s="850"/>
      <c r="J358" s="850"/>
      <c r="K358" s="850"/>
      <c r="L358" s="850"/>
      <c r="M358" s="850"/>
      <c r="N358" s="850"/>
      <c r="O358" s="850"/>
      <c r="P358" s="850"/>
      <c r="Q358" s="850"/>
      <c r="R358" s="850"/>
      <c r="S358" s="850"/>
    </row>
    <row r="359" spans="2:19">
      <c r="B359" s="850"/>
      <c r="C359" s="850"/>
      <c r="D359" s="850"/>
      <c r="E359" s="850"/>
      <c r="F359" s="850"/>
      <c r="G359" s="850"/>
      <c r="H359" s="850"/>
      <c r="I359" s="850"/>
      <c r="J359" s="850"/>
      <c r="K359" s="850"/>
      <c r="L359" s="850"/>
      <c r="M359" s="850"/>
      <c r="N359" s="850"/>
      <c r="O359" s="850"/>
      <c r="P359" s="850"/>
      <c r="Q359" s="850"/>
      <c r="R359" s="850"/>
      <c r="S359" s="850"/>
    </row>
    <row r="360" spans="2:19">
      <c r="B360" s="850"/>
      <c r="C360" s="850"/>
      <c r="D360" s="850"/>
      <c r="E360" s="850"/>
      <c r="F360" s="850"/>
      <c r="G360" s="850"/>
      <c r="H360" s="850"/>
      <c r="I360" s="850"/>
      <c r="J360" s="850"/>
      <c r="K360" s="850"/>
      <c r="L360" s="850"/>
      <c r="M360" s="850"/>
      <c r="N360" s="850"/>
      <c r="O360" s="850"/>
      <c r="P360" s="850"/>
      <c r="Q360" s="850"/>
      <c r="R360" s="850"/>
      <c r="S360" s="850"/>
    </row>
    <row r="361" spans="2:19">
      <c r="B361" s="850"/>
      <c r="C361" s="850"/>
      <c r="D361" s="850"/>
      <c r="E361" s="850"/>
      <c r="F361" s="850"/>
      <c r="G361" s="850"/>
      <c r="H361" s="850"/>
      <c r="I361" s="850"/>
      <c r="J361" s="850"/>
      <c r="K361" s="850"/>
      <c r="L361" s="850"/>
      <c r="M361" s="850"/>
      <c r="N361" s="850"/>
      <c r="O361" s="850"/>
      <c r="P361" s="850"/>
      <c r="Q361" s="850"/>
      <c r="R361" s="850"/>
      <c r="S361" s="850"/>
    </row>
    <row r="362" spans="2:19">
      <c r="B362" s="850"/>
      <c r="C362" s="850"/>
      <c r="D362" s="850"/>
      <c r="E362" s="850"/>
      <c r="F362" s="850"/>
      <c r="G362" s="850"/>
      <c r="H362" s="850"/>
      <c r="I362" s="850"/>
      <c r="J362" s="850"/>
      <c r="K362" s="850"/>
      <c r="L362" s="850"/>
      <c r="M362" s="850"/>
      <c r="N362" s="850"/>
      <c r="O362" s="850"/>
      <c r="P362" s="850"/>
      <c r="Q362" s="850"/>
      <c r="R362" s="850"/>
      <c r="S362" s="850"/>
    </row>
    <row r="363" spans="2:19">
      <c r="B363" s="850"/>
      <c r="C363" s="850"/>
      <c r="D363" s="850"/>
      <c r="E363" s="850"/>
      <c r="F363" s="850"/>
      <c r="G363" s="850"/>
      <c r="H363" s="850"/>
      <c r="I363" s="850"/>
      <c r="J363" s="850"/>
      <c r="K363" s="850"/>
      <c r="L363" s="850"/>
      <c r="M363" s="850"/>
      <c r="N363" s="850"/>
      <c r="O363" s="850"/>
      <c r="P363" s="850"/>
      <c r="Q363" s="850"/>
      <c r="R363" s="850"/>
      <c r="S363" s="850"/>
    </row>
    <row r="364" spans="2:19">
      <c r="B364" s="850"/>
      <c r="C364" s="850"/>
      <c r="D364" s="850"/>
      <c r="E364" s="850"/>
      <c r="F364" s="850"/>
      <c r="G364" s="850"/>
      <c r="H364" s="850"/>
      <c r="I364" s="850"/>
      <c r="J364" s="850"/>
      <c r="K364" s="850"/>
      <c r="L364" s="850"/>
      <c r="M364" s="850"/>
      <c r="N364" s="850"/>
      <c r="O364" s="850"/>
      <c r="P364" s="850"/>
      <c r="Q364" s="850"/>
      <c r="R364" s="850"/>
      <c r="S364" s="850"/>
    </row>
    <row r="365" spans="2:19">
      <c r="B365" s="850"/>
      <c r="C365" s="850"/>
      <c r="D365" s="850"/>
      <c r="E365" s="850"/>
      <c r="F365" s="850"/>
      <c r="G365" s="850"/>
      <c r="H365" s="850"/>
      <c r="I365" s="850"/>
      <c r="J365" s="850"/>
      <c r="K365" s="850"/>
      <c r="L365" s="850"/>
      <c r="M365" s="850"/>
      <c r="N365" s="850"/>
      <c r="O365" s="850"/>
      <c r="P365" s="850"/>
      <c r="Q365" s="850"/>
      <c r="R365" s="850"/>
    </row>
    <row r="366" spans="2:19">
      <c r="B366" s="850"/>
      <c r="C366" s="850"/>
      <c r="D366" s="850"/>
      <c r="E366" s="850"/>
      <c r="F366" s="850"/>
      <c r="G366" s="850"/>
      <c r="H366" s="850"/>
      <c r="I366" s="850"/>
      <c r="J366" s="850"/>
      <c r="K366" s="850"/>
      <c r="L366" s="850"/>
      <c r="M366" s="850"/>
      <c r="N366" s="850"/>
      <c r="O366" s="850"/>
      <c r="P366" s="850"/>
      <c r="Q366" s="850"/>
    </row>
    <row r="367" spans="2:19">
      <c r="B367" s="850"/>
      <c r="C367" s="850"/>
      <c r="D367" s="850"/>
      <c r="E367" s="850"/>
      <c r="F367" s="850"/>
      <c r="G367" s="850"/>
      <c r="H367" s="850"/>
      <c r="I367" s="850"/>
      <c r="J367" s="850"/>
      <c r="K367" s="850"/>
      <c r="L367" s="850"/>
      <c r="M367" s="850"/>
      <c r="N367" s="850"/>
      <c r="O367" s="850"/>
      <c r="P367" s="850"/>
      <c r="Q367" s="850"/>
    </row>
    <row r="368" spans="2:19">
      <c r="B368" s="850"/>
      <c r="C368" s="850"/>
      <c r="D368" s="850"/>
      <c r="E368" s="850"/>
      <c r="F368" s="850"/>
      <c r="G368" s="850"/>
      <c r="H368" s="850"/>
      <c r="I368" s="850"/>
      <c r="J368" s="850"/>
      <c r="K368" s="850"/>
      <c r="L368" s="850"/>
      <c r="M368" s="850"/>
      <c r="N368" s="850"/>
      <c r="O368" s="850"/>
      <c r="P368" s="850"/>
      <c r="Q368" s="850"/>
    </row>
    <row r="369" spans="2:17">
      <c r="B369" s="850"/>
      <c r="C369" s="850"/>
      <c r="D369" s="850"/>
      <c r="E369" s="850"/>
      <c r="F369" s="850"/>
      <c r="G369" s="850"/>
      <c r="H369" s="850"/>
      <c r="I369" s="850"/>
      <c r="J369" s="850"/>
      <c r="K369" s="850"/>
      <c r="L369" s="850"/>
      <c r="M369" s="850"/>
      <c r="N369" s="850"/>
      <c r="O369" s="850"/>
      <c r="P369" s="850"/>
      <c r="Q369" s="850"/>
    </row>
    <row r="370" spans="2:17">
      <c r="B370" s="850"/>
      <c r="C370" s="850"/>
      <c r="D370" s="850"/>
      <c r="E370" s="850"/>
      <c r="F370" s="850"/>
      <c r="G370" s="850"/>
      <c r="H370" s="850"/>
      <c r="I370" s="850"/>
      <c r="J370" s="850"/>
      <c r="K370" s="850"/>
      <c r="L370" s="850"/>
      <c r="M370" s="850"/>
      <c r="N370" s="850"/>
      <c r="O370" s="850"/>
      <c r="P370" s="850"/>
      <c r="Q370" s="850"/>
    </row>
    <row r="371" spans="2:17">
      <c r="B371" s="850"/>
      <c r="C371" s="850"/>
      <c r="D371" s="850"/>
      <c r="E371" s="850"/>
      <c r="F371" s="850"/>
      <c r="G371" s="850"/>
      <c r="H371" s="850"/>
      <c r="I371" s="850"/>
      <c r="J371" s="850"/>
      <c r="K371" s="850"/>
      <c r="L371" s="850"/>
      <c r="M371" s="850"/>
      <c r="N371" s="850"/>
      <c r="O371" s="850"/>
      <c r="P371" s="850"/>
      <c r="Q371" s="850"/>
    </row>
    <row r="372" spans="2:17">
      <c r="B372" s="850"/>
      <c r="C372" s="850"/>
      <c r="D372" s="850"/>
      <c r="E372" s="850"/>
      <c r="F372" s="850"/>
      <c r="G372" s="850"/>
      <c r="H372" s="850"/>
      <c r="I372" s="850"/>
      <c r="J372" s="850"/>
      <c r="K372" s="850"/>
      <c r="L372" s="850"/>
      <c r="M372" s="850"/>
      <c r="N372" s="850"/>
      <c r="O372" s="850"/>
      <c r="P372" s="850"/>
      <c r="Q372" s="850"/>
    </row>
    <row r="373" spans="2:17">
      <c r="B373" s="850"/>
      <c r="C373" s="850"/>
      <c r="D373" s="850"/>
      <c r="E373" s="850"/>
      <c r="F373" s="850"/>
      <c r="G373" s="850"/>
      <c r="H373" s="850"/>
      <c r="I373" s="850"/>
      <c r="J373" s="850"/>
      <c r="K373" s="850"/>
      <c r="L373" s="850"/>
      <c r="M373" s="850"/>
      <c r="N373" s="850"/>
      <c r="O373" s="850"/>
      <c r="P373" s="850"/>
      <c r="Q373" s="850"/>
    </row>
    <row r="374" spans="2:17">
      <c r="B374" s="850"/>
      <c r="C374" s="850"/>
      <c r="D374" s="850"/>
      <c r="E374" s="850"/>
      <c r="F374" s="850"/>
      <c r="G374" s="850"/>
      <c r="H374" s="850"/>
      <c r="I374" s="850"/>
      <c r="J374" s="850"/>
      <c r="K374" s="850"/>
      <c r="L374" s="850"/>
      <c r="M374" s="850"/>
      <c r="N374" s="850"/>
      <c r="O374" s="850"/>
      <c r="P374" s="850"/>
      <c r="Q374" s="850"/>
    </row>
    <row r="375" spans="2:17">
      <c r="B375" s="850"/>
      <c r="C375" s="850"/>
      <c r="D375" s="850"/>
      <c r="E375" s="850"/>
      <c r="F375" s="850"/>
      <c r="G375" s="850"/>
      <c r="H375" s="850"/>
      <c r="I375" s="850"/>
      <c r="J375" s="850"/>
      <c r="K375" s="850"/>
      <c r="L375" s="850"/>
      <c r="M375" s="850"/>
      <c r="N375" s="850"/>
      <c r="O375" s="850"/>
      <c r="P375" s="850"/>
      <c r="Q375" s="850"/>
    </row>
    <row r="376" spans="2:17">
      <c r="B376" s="850"/>
      <c r="C376" s="850"/>
      <c r="D376" s="850"/>
      <c r="E376" s="850"/>
      <c r="F376" s="850"/>
      <c r="G376" s="850"/>
      <c r="H376" s="850"/>
      <c r="I376" s="850"/>
      <c r="J376" s="850"/>
      <c r="K376" s="850"/>
      <c r="L376" s="850"/>
      <c r="M376" s="850"/>
      <c r="N376" s="850"/>
      <c r="O376" s="850"/>
      <c r="P376" s="850"/>
      <c r="Q376" s="850"/>
    </row>
    <row r="377" spans="2:17">
      <c r="B377" s="850"/>
      <c r="C377" s="850"/>
      <c r="D377" s="850"/>
      <c r="E377" s="850"/>
      <c r="F377" s="850"/>
      <c r="G377" s="850"/>
      <c r="H377" s="850"/>
      <c r="I377" s="850"/>
      <c r="J377" s="850"/>
      <c r="K377" s="850"/>
      <c r="L377" s="850"/>
      <c r="M377" s="850"/>
      <c r="N377" s="850"/>
      <c r="O377" s="850"/>
      <c r="P377" s="850"/>
      <c r="Q377" s="850"/>
    </row>
    <row r="378" spans="2:17">
      <c r="B378" s="850"/>
      <c r="C378" s="850"/>
      <c r="D378" s="850"/>
      <c r="E378" s="850"/>
      <c r="F378" s="850"/>
      <c r="G378" s="850"/>
      <c r="H378" s="850"/>
      <c r="I378" s="850"/>
      <c r="J378" s="850"/>
      <c r="K378" s="850"/>
      <c r="L378" s="850"/>
      <c r="M378" s="850"/>
      <c r="N378" s="850"/>
      <c r="O378" s="850"/>
      <c r="P378" s="850"/>
      <c r="Q378" s="850"/>
    </row>
    <row r="379" spans="2:17">
      <c r="B379" s="850"/>
      <c r="C379" s="850"/>
      <c r="D379" s="850"/>
      <c r="E379" s="850"/>
      <c r="F379" s="850"/>
      <c r="G379" s="850"/>
      <c r="H379" s="850"/>
      <c r="I379" s="850"/>
      <c r="J379" s="850"/>
      <c r="K379" s="850"/>
      <c r="L379" s="850"/>
      <c r="M379" s="850"/>
      <c r="N379" s="850"/>
      <c r="O379" s="850"/>
      <c r="P379" s="850"/>
      <c r="Q379" s="850"/>
    </row>
    <row r="380" spans="2:17">
      <c r="Q380" s="850"/>
    </row>
  </sheetData>
  <mergeCells count="25">
    <mergeCell ref="E134:H134"/>
    <mergeCell ref="A135:K135"/>
    <mergeCell ref="A67:K67"/>
    <mergeCell ref="A4:K4"/>
    <mergeCell ref="A5:K5"/>
    <mergeCell ref="C35:E35"/>
    <mergeCell ref="H35:J35"/>
    <mergeCell ref="A66:K66"/>
    <mergeCell ref="O75:Q75"/>
    <mergeCell ref="A97:K97"/>
    <mergeCell ref="A98:K98"/>
    <mergeCell ref="M108:N108"/>
    <mergeCell ref="A133:K133"/>
    <mergeCell ref="R138:S138"/>
    <mergeCell ref="R139:S139"/>
    <mergeCell ref="E166:H166"/>
    <mergeCell ref="E167:H167"/>
    <mergeCell ref="J298:K298"/>
    <mergeCell ref="F201:H201"/>
    <mergeCell ref="A232:K232"/>
    <mergeCell ref="A233:K233"/>
    <mergeCell ref="E283:G283"/>
    <mergeCell ref="E290:F290"/>
    <mergeCell ref="J297:K297"/>
    <mergeCell ref="E168:H168"/>
  </mergeCells>
  <phoneticPr fontId="16"/>
  <pageMargins left="0.74" right="0.15748031496062992" top="0.52" bottom="0.19685039370078741" header="0.11811023622047245" footer="0.35433070866141736"/>
  <pageSetup paperSize="9" scale="90" orientation="portrait" r:id="rId1"/>
  <headerFooter alignWithMargins="0">
    <oddFooter>&amp;C&amp;"ＭＳ 明朝,標準"&amp;P</oddFooter>
  </headerFooter>
  <rowBreaks count="3" manualBreakCount="3">
    <brk id="62" max="10" man="1"/>
    <brk id="128" max="10" man="1"/>
    <brk id="196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94BB-45B1-4A60-BAA2-B77EC8DBA6EA}">
  <dimension ref="A1:H26"/>
  <sheetViews>
    <sheetView showGridLines="0" view="pageBreakPreview" topLeftCell="A15" zoomScaleNormal="100" zoomScaleSheetLayoutView="100" workbookViewId="0">
      <selection activeCell="H7" sqref="H7"/>
    </sheetView>
  </sheetViews>
  <sheetFormatPr defaultRowHeight="13.5"/>
  <cols>
    <col min="1" max="1" width="12.625" style="1" customWidth="1"/>
    <col min="2" max="7" width="12.375" style="1" customWidth="1"/>
    <col min="8" max="16384" width="9" style="1"/>
  </cols>
  <sheetData>
    <row r="1" spans="1:8" ht="21">
      <c r="A1" s="974" t="s">
        <v>125</v>
      </c>
      <c r="B1" s="984"/>
      <c r="C1" s="984"/>
      <c r="D1" s="984"/>
      <c r="E1" s="984"/>
      <c r="F1" s="984"/>
      <c r="G1" s="984"/>
    </row>
    <row r="2" spans="1:8" ht="12.75" customHeight="1">
      <c r="A2" s="2"/>
      <c r="B2" s="2"/>
      <c r="C2" s="2"/>
      <c r="D2" s="2"/>
      <c r="E2" s="991" t="s">
        <v>124</v>
      </c>
      <c r="F2" s="991"/>
      <c r="G2" s="991"/>
    </row>
    <row r="3" spans="1:8" ht="15" customHeight="1">
      <c r="A3" s="985" t="s">
        <v>123</v>
      </c>
      <c r="B3" s="987" t="s">
        <v>122</v>
      </c>
      <c r="C3" s="988"/>
      <c r="D3" s="988"/>
      <c r="E3" s="110" t="s">
        <v>121</v>
      </c>
      <c r="F3" s="989" t="s">
        <v>120</v>
      </c>
      <c r="G3" s="108" t="s">
        <v>119</v>
      </c>
    </row>
    <row r="4" spans="1:8" ht="15" customHeight="1">
      <c r="A4" s="986"/>
      <c r="B4" s="107" t="s">
        <v>118</v>
      </c>
      <c r="C4" s="106" t="s">
        <v>79</v>
      </c>
      <c r="D4" s="106" t="s">
        <v>78</v>
      </c>
      <c r="E4" s="105" t="s">
        <v>117</v>
      </c>
      <c r="F4" s="990"/>
      <c r="G4" s="104" t="s">
        <v>116</v>
      </c>
    </row>
    <row r="5" spans="1:8" ht="13.5" customHeight="1">
      <c r="A5" s="103" t="s">
        <v>115</v>
      </c>
      <c r="B5" s="102">
        <v>12704</v>
      </c>
      <c r="C5" s="101">
        <v>6161</v>
      </c>
      <c r="D5" s="99">
        <v>6543</v>
      </c>
      <c r="E5" s="100" t="s">
        <v>114</v>
      </c>
      <c r="F5" s="99">
        <v>2761</v>
      </c>
      <c r="G5" s="98">
        <v>4.5999999999999996</v>
      </c>
    </row>
    <row r="6" spans="1:8" ht="13.5" customHeight="1">
      <c r="A6" s="92" t="s">
        <v>113</v>
      </c>
      <c r="B6" s="97">
        <v>12569</v>
      </c>
      <c r="C6" s="88">
        <v>6077</v>
      </c>
      <c r="D6" s="88">
        <v>6492</v>
      </c>
      <c r="E6" s="96">
        <v>-1.0626599999999999</v>
      </c>
      <c r="F6" s="88" t="s">
        <v>107</v>
      </c>
      <c r="G6" s="87" t="s">
        <v>107</v>
      </c>
    </row>
    <row r="7" spans="1:8" ht="13.5" customHeight="1">
      <c r="A7" s="80" t="s">
        <v>112</v>
      </c>
      <c r="B7" s="91">
        <v>12857</v>
      </c>
      <c r="C7" s="90">
        <v>6042</v>
      </c>
      <c r="D7" s="90">
        <v>6815</v>
      </c>
      <c r="E7" s="95">
        <v>2.29135</v>
      </c>
      <c r="F7" s="94" t="s">
        <v>107</v>
      </c>
      <c r="G7" s="93" t="s">
        <v>107</v>
      </c>
    </row>
    <row r="8" spans="1:8" ht="13.5" customHeight="1">
      <c r="A8" s="80" t="s">
        <v>111</v>
      </c>
      <c r="B8" s="91">
        <v>13346</v>
      </c>
      <c r="C8" s="90">
        <v>6351</v>
      </c>
      <c r="D8" s="90">
        <v>6995</v>
      </c>
      <c r="E8" s="95">
        <v>3.8</v>
      </c>
      <c r="F8" s="94">
        <v>2964</v>
      </c>
      <c r="G8" s="93">
        <v>4.5</v>
      </c>
    </row>
    <row r="9" spans="1:8" s="11" customFormat="1" ht="13.5" customHeight="1">
      <c r="A9" s="92" t="s">
        <v>110</v>
      </c>
      <c r="B9" s="91">
        <v>12825</v>
      </c>
      <c r="C9" s="90">
        <v>5921</v>
      </c>
      <c r="D9" s="90">
        <v>6904</v>
      </c>
      <c r="E9" s="89">
        <v>-3.9037913981717369</v>
      </c>
      <c r="F9" s="88">
        <v>2896</v>
      </c>
      <c r="G9" s="87">
        <v>4.4000000000000004</v>
      </c>
    </row>
    <row r="10" spans="1:8" s="11" customFormat="1" ht="13.5" customHeight="1">
      <c r="A10" s="80" t="s">
        <v>109</v>
      </c>
      <c r="B10" s="79" t="s">
        <v>107</v>
      </c>
      <c r="C10" s="77" t="s">
        <v>107</v>
      </c>
      <c r="D10" s="77" t="s">
        <v>107</v>
      </c>
      <c r="E10" s="78" t="s">
        <v>107</v>
      </c>
      <c r="F10" s="77" t="s">
        <v>107</v>
      </c>
      <c r="G10" s="76" t="s">
        <v>107</v>
      </c>
    </row>
    <row r="11" spans="1:8" s="11" customFormat="1" ht="13.5" customHeight="1">
      <c r="A11" s="80" t="s">
        <v>108</v>
      </c>
      <c r="B11" s="79">
        <v>15930</v>
      </c>
      <c r="C11" s="77">
        <v>7625</v>
      </c>
      <c r="D11" s="77">
        <v>8305</v>
      </c>
      <c r="E11" s="78" t="s">
        <v>107</v>
      </c>
      <c r="F11" s="77">
        <v>3488</v>
      </c>
      <c r="G11" s="76">
        <v>4.5670871559633026</v>
      </c>
    </row>
    <row r="12" spans="1:8" s="11" customFormat="1" ht="13.5" customHeight="1">
      <c r="A12" s="80" t="s">
        <v>106</v>
      </c>
      <c r="B12" s="79">
        <v>24328</v>
      </c>
      <c r="C12" s="77">
        <v>11626</v>
      </c>
      <c r="D12" s="77">
        <v>12702</v>
      </c>
      <c r="E12" s="78">
        <v>52.718141870684242</v>
      </c>
      <c r="F12" s="77">
        <v>5363</v>
      </c>
      <c r="G12" s="76">
        <v>4.5362670147305613</v>
      </c>
    </row>
    <row r="13" spans="1:8" s="11" customFormat="1" ht="13.5" customHeight="1">
      <c r="A13" s="80" t="s">
        <v>105</v>
      </c>
      <c r="B13" s="79">
        <v>29501</v>
      </c>
      <c r="C13" s="77">
        <v>13977</v>
      </c>
      <c r="D13" s="77">
        <v>15524</v>
      </c>
      <c r="E13" s="78">
        <v>21.263564616902332</v>
      </c>
      <c r="F13" s="77">
        <v>7680</v>
      </c>
      <c r="G13" s="76">
        <v>3.8412760416666667</v>
      </c>
    </row>
    <row r="14" spans="1:8" s="11" customFormat="1" ht="13.5" customHeight="1">
      <c r="A14" s="80" t="s">
        <v>104</v>
      </c>
      <c r="B14" s="79">
        <v>34573</v>
      </c>
      <c r="C14" s="77">
        <v>16475</v>
      </c>
      <c r="D14" s="77">
        <v>18098</v>
      </c>
      <c r="E14" s="78">
        <v>17.192637537710588</v>
      </c>
      <c r="F14" s="77">
        <v>8269</v>
      </c>
      <c r="G14" s="76">
        <v>4.1810376103519165</v>
      </c>
      <c r="H14" s="86"/>
    </row>
    <row r="15" spans="1:8" s="11" customFormat="1" ht="13.5" customHeight="1">
      <c r="A15" s="80" t="s">
        <v>103</v>
      </c>
      <c r="B15" s="79">
        <v>39390</v>
      </c>
      <c r="C15" s="77">
        <v>18869</v>
      </c>
      <c r="D15" s="77">
        <v>20521</v>
      </c>
      <c r="E15" s="78">
        <v>13.932837763572731</v>
      </c>
      <c r="F15" s="77">
        <v>9341</v>
      </c>
      <c r="G15" s="76">
        <v>4.2168932662455836</v>
      </c>
    </row>
    <row r="16" spans="1:8" s="11" customFormat="1" ht="13.5" customHeight="1">
      <c r="A16" s="80" t="s">
        <v>102</v>
      </c>
      <c r="B16" s="79">
        <v>53835</v>
      </c>
      <c r="C16" s="77">
        <v>26472</v>
      </c>
      <c r="D16" s="77">
        <v>27363</v>
      </c>
      <c r="E16" s="78">
        <v>36.671744097486666</v>
      </c>
      <c r="F16" s="77">
        <v>13967</v>
      </c>
      <c r="G16" s="76">
        <v>3.8544426147347317</v>
      </c>
    </row>
    <row r="17" spans="1:7" s="11" customFormat="1" ht="13.5" customHeight="1">
      <c r="A17" s="80" t="s">
        <v>101</v>
      </c>
      <c r="B17" s="79">
        <v>62549</v>
      </c>
      <c r="C17" s="77">
        <v>30796</v>
      </c>
      <c r="D17" s="77">
        <v>31753</v>
      </c>
      <c r="E17" s="78">
        <v>16.186495774124641</v>
      </c>
      <c r="F17" s="77">
        <v>17619</v>
      </c>
      <c r="G17" s="76">
        <v>3.5500879732107382</v>
      </c>
    </row>
    <row r="18" spans="1:7" s="11" customFormat="1" ht="13.5" customHeight="1">
      <c r="A18" s="80" t="s">
        <v>100</v>
      </c>
      <c r="B18" s="79">
        <v>69206</v>
      </c>
      <c r="C18" s="77">
        <v>34455</v>
      </c>
      <c r="D18" s="77">
        <v>34751</v>
      </c>
      <c r="E18" s="78">
        <v>10.642856000895298</v>
      </c>
      <c r="F18" s="77">
        <v>20929</v>
      </c>
      <c r="G18" s="76">
        <v>3.3067036169907782</v>
      </c>
    </row>
    <row r="19" spans="1:7" s="11" customFormat="1" ht="13.5" customHeight="1">
      <c r="A19" s="80" t="s">
        <v>99</v>
      </c>
      <c r="B19" s="79">
        <v>75905</v>
      </c>
      <c r="C19" s="77">
        <v>37362</v>
      </c>
      <c r="D19" s="77">
        <v>38543</v>
      </c>
      <c r="E19" s="78">
        <v>9.6797965494321314</v>
      </c>
      <c r="F19" s="77">
        <v>24467</v>
      </c>
      <c r="G19" s="76">
        <v>3.1023419299464585</v>
      </c>
    </row>
    <row r="20" spans="1:7" s="11" customFormat="1" ht="13.5" customHeight="1">
      <c r="A20" s="80" t="s">
        <v>98</v>
      </c>
      <c r="B20" s="79">
        <v>82862</v>
      </c>
      <c r="C20" s="77">
        <v>40782</v>
      </c>
      <c r="D20" s="77">
        <v>42080</v>
      </c>
      <c r="E20" s="78">
        <v>9.1654041235755219</v>
      </c>
      <c r="F20" s="77">
        <v>28109</v>
      </c>
      <c r="G20" s="76">
        <v>2.9478814614536271</v>
      </c>
    </row>
    <row r="21" spans="1:7" s="11" customFormat="1" ht="13.5" customHeight="1">
      <c r="A21" s="80" t="s">
        <v>97</v>
      </c>
      <c r="B21" s="79">
        <v>86744</v>
      </c>
      <c r="C21" s="77">
        <v>42728</v>
      </c>
      <c r="D21" s="77">
        <v>44016</v>
      </c>
      <c r="E21" s="78">
        <v>4.6848977818541675</v>
      </c>
      <c r="F21" s="77">
        <v>31942</v>
      </c>
      <c r="G21" s="76">
        <v>2.7156721557823555</v>
      </c>
    </row>
    <row r="22" spans="1:7" s="11" customFormat="1" ht="13.5" customHeight="1">
      <c r="A22" s="80" t="s">
        <v>96</v>
      </c>
      <c r="B22" s="79">
        <v>89769</v>
      </c>
      <c r="C22" s="77">
        <v>43879</v>
      </c>
      <c r="D22" s="77">
        <v>45890</v>
      </c>
      <c r="E22" s="78">
        <v>3.4872728949552707</v>
      </c>
      <c r="F22" s="77">
        <v>34738</v>
      </c>
      <c r="G22" s="76">
        <v>2.5841729518106971</v>
      </c>
    </row>
    <row r="23" spans="1:7" s="11" customFormat="1" ht="13.5" customHeight="1">
      <c r="A23" s="80" t="s">
        <v>95</v>
      </c>
      <c r="B23" s="79">
        <v>91928</v>
      </c>
      <c r="C23" s="77">
        <v>44720</v>
      </c>
      <c r="D23" s="77">
        <v>47208</v>
      </c>
      <c r="E23" s="78">
        <v>2.41</v>
      </c>
      <c r="F23" s="77">
        <v>36361</v>
      </c>
      <c r="G23" s="76">
        <v>2.5</v>
      </c>
    </row>
    <row r="24" spans="1:7" s="11" customFormat="1" ht="13.5" customHeight="1">
      <c r="A24" s="85" t="s">
        <v>94</v>
      </c>
      <c r="B24" s="84">
        <v>96243</v>
      </c>
      <c r="C24" s="82">
        <v>47022</v>
      </c>
      <c r="D24" s="82">
        <v>49221</v>
      </c>
      <c r="E24" s="83">
        <v>4.6938908710999998</v>
      </c>
      <c r="F24" s="82">
        <v>39333</v>
      </c>
      <c r="G24" s="81">
        <v>2.4218268814999999</v>
      </c>
    </row>
    <row r="25" spans="1:7" s="11" customFormat="1" ht="13.5" customHeight="1">
      <c r="A25" s="80" t="s">
        <v>93</v>
      </c>
      <c r="B25" s="79">
        <v>100125</v>
      </c>
      <c r="C25" s="77">
        <v>48826</v>
      </c>
      <c r="D25" s="77">
        <v>51299</v>
      </c>
      <c r="E25" s="78">
        <v>4.0335400000000003</v>
      </c>
      <c r="F25" s="77">
        <v>44163</v>
      </c>
      <c r="G25" s="76">
        <v>2.2999999999999998</v>
      </c>
    </row>
    <row r="26" spans="1:7" ht="13.5" customHeight="1">
      <c r="A26" s="75" t="s">
        <v>92</v>
      </c>
      <c r="B26" s="14"/>
      <c r="C26" s="14"/>
      <c r="D26" s="14"/>
      <c r="E26" s="14"/>
      <c r="F26" s="973" t="s">
        <v>91</v>
      </c>
      <c r="G26" s="973"/>
    </row>
  </sheetData>
  <mergeCells count="6">
    <mergeCell ref="A1:G1"/>
    <mergeCell ref="A3:A4"/>
    <mergeCell ref="B3:D3"/>
    <mergeCell ref="F3:F4"/>
    <mergeCell ref="F26:G26"/>
    <mergeCell ref="E2:G2"/>
  </mergeCells>
  <phoneticPr fontId="16"/>
  <pageMargins left="0.75" right="0.75" top="1" bottom="1" header="0.51200000000000001" footer="0.51200000000000001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5F8A-7725-4AD5-972B-0A23C1104741}">
  <dimension ref="A1:P51"/>
  <sheetViews>
    <sheetView showGridLines="0" tabSelected="1" view="pageBreakPreview" zoomScale="85" zoomScaleNormal="85" zoomScaleSheetLayoutView="85" workbookViewId="0">
      <selection activeCell="B52" sqref="B52"/>
    </sheetView>
  </sheetViews>
  <sheetFormatPr defaultRowHeight="13.5"/>
  <cols>
    <col min="1" max="15" width="10.875" style="1" customWidth="1"/>
    <col min="16" max="16" width="10.625" style="1" customWidth="1"/>
    <col min="17" max="16384" width="9" style="1"/>
  </cols>
  <sheetData>
    <row r="1" spans="1:16" ht="21">
      <c r="A1" s="1000" t="s">
        <v>162</v>
      </c>
      <c r="B1" s="1000"/>
      <c r="C1" s="1000"/>
      <c r="D1" s="1000"/>
      <c r="E1" s="1000"/>
      <c r="F1" s="1000"/>
      <c r="G1" s="1000"/>
      <c r="H1" s="1000"/>
      <c r="I1" s="1001" t="s">
        <v>161</v>
      </c>
      <c r="J1" s="1001"/>
      <c r="K1" s="1001"/>
      <c r="L1" s="1001"/>
      <c r="M1" s="1001"/>
      <c r="N1" s="1001"/>
      <c r="O1" s="1001"/>
      <c r="P1" s="1001"/>
    </row>
    <row r="2" spans="1:16" ht="9" customHeight="1">
      <c r="A2" s="151"/>
      <c r="B2" s="151"/>
      <c r="C2" s="151"/>
      <c r="D2" s="151"/>
      <c r="E2" s="151"/>
      <c r="F2" s="151"/>
      <c r="G2" s="151"/>
      <c r="H2" s="151"/>
      <c r="I2" s="150"/>
      <c r="J2" s="150"/>
      <c r="K2" s="150"/>
      <c r="L2" s="150"/>
      <c r="M2" s="150"/>
      <c r="N2" s="150"/>
      <c r="O2" s="150"/>
      <c r="P2" s="150"/>
    </row>
    <row r="3" spans="1:16">
      <c r="A3" s="2"/>
      <c r="B3" s="149"/>
      <c r="C3" s="149"/>
      <c r="D3" s="2"/>
      <c r="E3" s="2"/>
      <c r="F3" s="2"/>
      <c r="G3" s="2"/>
      <c r="H3" s="2"/>
      <c r="I3" s="2"/>
      <c r="J3" s="2"/>
      <c r="K3" s="2"/>
      <c r="L3" s="2"/>
      <c r="M3" s="2"/>
      <c r="N3" s="983" t="s">
        <v>160</v>
      </c>
      <c r="O3" s="983"/>
      <c r="P3" s="983"/>
    </row>
    <row r="4" spans="1:16" ht="20.100000000000001" customHeight="1">
      <c r="A4" s="148" t="s">
        <v>159</v>
      </c>
      <c r="B4" s="994" t="s">
        <v>157</v>
      </c>
      <c r="C4" s="994" t="s">
        <v>79</v>
      </c>
      <c r="D4" s="996" t="s">
        <v>78</v>
      </c>
      <c r="E4" s="998" t="s">
        <v>158</v>
      </c>
      <c r="F4" s="994" t="s">
        <v>157</v>
      </c>
      <c r="G4" s="994" t="s">
        <v>79</v>
      </c>
      <c r="H4" s="994" t="s">
        <v>78</v>
      </c>
      <c r="I4" s="992" t="s">
        <v>158</v>
      </c>
      <c r="J4" s="994" t="s">
        <v>157</v>
      </c>
      <c r="K4" s="994" t="s">
        <v>79</v>
      </c>
      <c r="L4" s="996" t="s">
        <v>78</v>
      </c>
      <c r="M4" s="998" t="s">
        <v>158</v>
      </c>
      <c r="N4" s="994" t="s">
        <v>157</v>
      </c>
      <c r="O4" s="994" t="s">
        <v>79</v>
      </c>
      <c r="P4" s="994" t="s">
        <v>78</v>
      </c>
    </row>
    <row r="5" spans="1:16" ht="20.100000000000001" customHeight="1">
      <c r="A5" s="122" t="s">
        <v>156</v>
      </c>
      <c r="B5" s="995"/>
      <c r="C5" s="995"/>
      <c r="D5" s="997"/>
      <c r="E5" s="999"/>
      <c r="F5" s="995"/>
      <c r="G5" s="995"/>
      <c r="H5" s="995"/>
      <c r="I5" s="993"/>
      <c r="J5" s="995"/>
      <c r="K5" s="995"/>
      <c r="L5" s="997"/>
      <c r="M5" s="999"/>
      <c r="N5" s="995"/>
      <c r="O5" s="995"/>
      <c r="P5" s="995"/>
    </row>
    <row r="6" spans="1:16" ht="15" customHeight="1">
      <c r="A6" s="148" t="s">
        <v>118</v>
      </c>
      <c r="B6" s="128">
        <f>SUM(B7,B14,B21,B28,B35,B42,F7,F14,F21,F28,F35,F42,J7,J14,J21,J28,J35,J42,N7,N14,N21,N23)</f>
        <v>100125</v>
      </c>
      <c r="C6" s="145">
        <f>SUM(C7,C14,C21,C28,C35,C42,G7,G14,G21,G28,G35,G42,K7,K14,K21,K28,K35,K42,O7,O14,O21,O23)</f>
        <v>48826</v>
      </c>
      <c r="D6" s="126">
        <f>SUM(D7,D14,D21,D28,D35,D42,H7,H14,H21,H28,H35,H42,L7,L14,L21,L28,L35,L42,P7,P14,P21,P23)</f>
        <v>51299</v>
      </c>
      <c r="E6" s="131"/>
      <c r="F6" s="141"/>
      <c r="G6" s="145"/>
      <c r="H6" s="127"/>
      <c r="I6" s="147"/>
      <c r="J6" s="128"/>
      <c r="K6" s="145"/>
      <c r="L6" s="126"/>
      <c r="M6" s="125"/>
      <c r="N6" s="145"/>
      <c r="O6" s="146"/>
      <c r="P6" s="145"/>
    </row>
    <row r="7" spans="1:16" ht="15" customHeight="1">
      <c r="A7" s="132" t="s">
        <v>155</v>
      </c>
      <c r="B7" s="128">
        <f t="shared" ref="B7:B12" si="0">SUM(C7:D7)</f>
        <v>5540</v>
      </c>
      <c r="C7" s="127">
        <f>SUM(C8:C12)</f>
        <v>2841</v>
      </c>
      <c r="D7" s="134">
        <f>SUM(D8:D12)</f>
        <v>2699</v>
      </c>
      <c r="E7" s="131" t="s">
        <v>154</v>
      </c>
      <c r="F7" s="128">
        <f t="shared" ref="F7:F12" si="1">SUM(G7:H7)</f>
        <v>5977</v>
      </c>
      <c r="G7" s="127">
        <f>SUM(G8:G12)</f>
        <v>2854</v>
      </c>
      <c r="H7" s="127">
        <f>SUM(H8:H12)</f>
        <v>3123</v>
      </c>
      <c r="I7" s="129" t="s">
        <v>153</v>
      </c>
      <c r="J7" s="128">
        <f t="shared" ref="J7:J12" si="2">SUM(K7:L7)</f>
        <v>5224</v>
      </c>
      <c r="K7" s="127">
        <f>SUM(K8:K12)</f>
        <v>2536</v>
      </c>
      <c r="L7" s="134">
        <f>SUM(L8:L12)</f>
        <v>2688</v>
      </c>
      <c r="M7" s="133" t="s">
        <v>152</v>
      </c>
      <c r="N7" s="127">
        <f t="shared" ref="N7:N12" si="3">SUM(O7:P7)</f>
        <v>794</v>
      </c>
      <c r="O7" s="141">
        <f>SUM(O8:O12)</f>
        <v>203</v>
      </c>
      <c r="P7" s="127">
        <f>SUM(P8:P12)</f>
        <v>591</v>
      </c>
    </row>
    <row r="8" spans="1:16" ht="15" customHeight="1">
      <c r="A8" s="132">
        <v>0</v>
      </c>
      <c r="B8" s="128">
        <f t="shared" si="0"/>
        <v>1145</v>
      </c>
      <c r="C8" s="127">
        <v>586</v>
      </c>
      <c r="D8" s="126">
        <v>559</v>
      </c>
      <c r="E8" s="131">
        <v>30</v>
      </c>
      <c r="F8" s="128">
        <f t="shared" si="1"/>
        <v>1086</v>
      </c>
      <c r="G8" s="127">
        <v>524</v>
      </c>
      <c r="H8" s="130">
        <v>562</v>
      </c>
      <c r="I8" s="129">
        <v>60</v>
      </c>
      <c r="J8" s="128">
        <f t="shared" si="2"/>
        <v>1032</v>
      </c>
      <c r="K8" s="127">
        <v>500</v>
      </c>
      <c r="L8" s="126">
        <v>532</v>
      </c>
      <c r="M8" s="125">
        <v>90</v>
      </c>
      <c r="N8" s="127">
        <f t="shared" si="3"/>
        <v>237</v>
      </c>
      <c r="O8" s="141">
        <v>76</v>
      </c>
      <c r="P8" s="127">
        <v>161</v>
      </c>
    </row>
    <row r="9" spans="1:16" ht="15" customHeight="1">
      <c r="A9" s="132">
        <v>1</v>
      </c>
      <c r="B9" s="128">
        <f t="shared" si="0"/>
        <v>1048</v>
      </c>
      <c r="C9" s="127">
        <v>571</v>
      </c>
      <c r="D9" s="126">
        <v>477</v>
      </c>
      <c r="E9" s="131">
        <v>31</v>
      </c>
      <c r="F9" s="128">
        <f t="shared" si="1"/>
        <v>1073</v>
      </c>
      <c r="G9" s="127">
        <v>524</v>
      </c>
      <c r="H9" s="130">
        <v>549</v>
      </c>
      <c r="I9" s="129">
        <v>61</v>
      </c>
      <c r="J9" s="128">
        <f t="shared" si="2"/>
        <v>1072</v>
      </c>
      <c r="K9" s="127">
        <v>512</v>
      </c>
      <c r="L9" s="126">
        <v>560</v>
      </c>
      <c r="M9" s="125">
        <v>91</v>
      </c>
      <c r="N9" s="127">
        <f t="shared" si="3"/>
        <v>190</v>
      </c>
      <c r="O9" s="141">
        <v>49</v>
      </c>
      <c r="P9" s="127">
        <v>141</v>
      </c>
    </row>
    <row r="10" spans="1:16" ht="15" customHeight="1">
      <c r="A10" s="132">
        <v>2</v>
      </c>
      <c r="B10" s="128">
        <f t="shared" si="0"/>
        <v>1100</v>
      </c>
      <c r="C10" s="127">
        <v>550</v>
      </c>
      <c r="D10" s="126">
        <v>550</v>
      </c>
      <c r="E10" s="131">
        <v>32</v>
      </c>
      <c r="F10" s="128">
        <f t="shared" si="1"/>
        <v>1225</v>
      </c>
      <c r="G10" s="127">
        <v>567</v>
      </c>
      <c r="H10" s="130">
        <v>658</v>
      </c>
      <c r="I10" s="129">
        <v>62</v>
      </c>
      <c r="J10" s="128">
        <f t="shared" si="2"/>
        <v>1059</v>
      </c>
      <c r="K10" s="127">
        <v>541</v>
      </c>
      <c r="L10" s="126">
        <v>518</v>
      </c>
      <c r="M10" s="125">
        <v>92</v>
      </c>
      <c r="N10" s="127">
        <f t="shared" si="3"/>
        <v>155</v>
      </c>
      <c r="O10" s="141">
        <v>45</v>
      </c>
      <c r="P10" s="127">
        <v>110</v>
      </c>
    </row>
    <row r="11" spans="1:16" ht="15" customHeight="1">
      <c r="A11" s="132">
        <v>3</v>
      </c>
      <c r="B11" s="128">
        <f t="shared" si="0"/>
        <v>1080</v>
      </c>
      <c r="C11" s="127">
        <v>510</v>
      </c>
      <c r="D11" s="126">
        <v>570</v>
      </c>
      <c r="E11" s="131">
        <v>33</v>
      </c>
      <c r="F11" s="128">
        <f t="shared" si="1"/>
        <v>1317</v>
      </c>
      <c r="G11" s="127">
        <v>617</v>
      </c>
      <c r="H11" s="130">
        <v>700</v>
      </c>
      <c r="I11" s="129">
        <v>63</v>
      </c>
      <c r="J11" s="128">
        <f t="shared" si="2"/>
        <v>1044</v>
      </c>
      <c r="K11" s="127">
        <v>495</v>
      </c>
      <c r="L11" s="126">
        <v>549</v>
      </c>
      <c r="M11" s="125">
        <v>93</v>
      </c>
      <c r="N11" s="127">
        <f t="shared" si="3"/>
        <v>114</v>
      </c>
      <c r="O11" s="141">
        <v>21</v>
      </c>
      <c r="P11" s="127">
        <v>93</v>
      </c>
    </row>
    <row r="12" spans="1:16" ht="15" customHeight="1">
      <c r="A12" s="132">
        <v>4</v>
      </c>
      <c r="B12" s="128">
        <f t="shared" si="0"/>
        <v>1167</v>
      </c>
      <c r="C12" s="127">
        <v>624</v>
      </c>
      <c r="D12" s="126">
        <v>543</v>
      </c>
      <c r="E12" s="131">
        <v>34</v>
      </c>
      <c r="F12" s="128">
        <f t="shared" si="1"/>
        <v>1276</v>
      </c>
      <c r="G12" s="127">
        <v>622</v>
      </c>
      <c r="H12" s="130">
        <v>654</v>
      </c>
      <c r="I12" s="129">
        <v>64</v>
      </c>
      <c r="J12" s="128">
        <f t="shared" si="2"/>
        <v>1017</v>
      </c>
      <c r="K12" s="127">
        <v>488</v>
      </c>
      <c r="L12" s="126">
        <v>529</v>
      </c>
      <c r="M12" s="125">
        <v>94</v>
      </c>
      <c r="N12" s="127">
        <f t="shared" si="3"/>
        <v>98</v>
      </c>
      <c r="O12" s="141">
        <v>12</v>
      </c>
      <c r="P12" s="127">
        <v>86</v>
      </c>
    </row>
    <row r="13" spans="1:16" ht="15" customHeight="1">
      <c r="A13" s="132"/>
      <c r="B13" s="128"/>
      <c r="C13" s="127"/>
      <c r="D13" s="134"/>
      <c r="E13" s="131"/>
      <c r="F13" s="128"/>
      <c r="G13" s="127"/>
      <c r="H13" s="127"/>
      <c r="I13" s="129"/>
      <c r="J13" s="128"/>
      <c r="K13" s="127"/>
      <c r="L13" s="134"/>
      <c r="M13" s="133"/>
      <c r="N13" s="127"/>
      <c r="O13" s="141"/>
      <c r="P13" s="127"/>
    </row>
    <row r="14" spans="1:16" ht="15" customHeight="1">
      <c r="A14" s="132" t="s">
        <v>151</v>
      </c>
      <c r="B14" s="128">
        <f t="shared" ref="B14:B19" si="4">SUM(C14:D14)</f>
        <v>5607</v>
      </c>
      <c r="C14" s="127">
        <f>SUM(C15:C19)</f>
        <v>2760</v>
      </c>
      <c r="D14" s="134">
        <f>SUM(D15:D19)</f>
        <v>2847</v>
      </c>
      <c r="E14" s="131" t="s">
        <v>150</v>
      </c>
      <c r="F14" s="128">
        <f t="shared" ref="F14:F19" si="5">SUM(G14:H14)</f>
        <v>6538</v>
      </c>
      <c r="G14" s="127">
        <f>SUM(G15:G19)</f>
        <v>3235</v>
      </c>
      <c r="H14" s="127">
        <f>SUM(H15:H19)</f>
        <v>3303</v>
      </c>
      <c r="I14" s="129" t="s">
        <v>149</v>
      </c>
      <c r="J14" s="128">
        <f t="shared" ref="J14:J19" si="6">SUM(K14:L14)</f>
        <v>5581</v>
      </c>
      <c r="K14" s="127">
        <f>SUM(K15:K19)</f>
        <v>2696</v>
      </c>
      <c r="L14" s="134">
        <f>SUM(L15:L19)</f>
        <v>2885</v>
      </c>
      <c r="M14" s="133" t="s">
        <v>148</v>
      </c>
      <c r="N14" s="127">
        <f t="shared" ref="N14:N19" si="7">SUM(O14:P14)</f>
        <v>241</v>
      </c>
      <c r="O14" s="141">
        <f>SUM(O15:O19)</f>
        <v>42</v>
      </c>
      <c r="P14" s="127">
        <f>SUM(P15:P19)</f>
        <v>199</v>
      </c>
    </row>
    <row r="15" spans="1:16" ht="15" customHeight="1">
      <c r="A15" s="132">
        <v>5</v>
      </c>
      <c r="B15" s="128">
        <f t="shared" si="4"/>
        <v>1114</v>
      </c>
      <c r="C15" s="127">
        <v>570</v>
      </c>
      <c r="D15" s="126">
        <v>544</v>
      </c>
      <c r="E15" s="131">
        <v>35</v>
      </c>
      <c r="F15" s="128">
        <f t="shared" si="5"/>
        <v>1312</v>
      </c>
      <c r="G15" s="127">
        <v>649</v>
      </c>
      <c r="H15" s="130">
        <v>663</v>
      </c>
      <c r="I15" s="129">
        <v>65</v>
      </c>
      <c r="J15" s="128">
        <f t="shared" si="6"/>
        <v>1080</v>
      </c>
      <c r="K15" s="127">
        <v>538</v>
      </c>
      <c r="L15" s="126">
        <v>542</v>
      </c>
      <c r="M15" s="125">
        <v>95</v>
      </c>
      <c r="N15" s="127">
        <f t="shared" si="7"/>
        <v>70</v>
      </c>
      <c r="O15" s="141">
        <v>13</v>
      </c>
      <c r="P15" s="127">
        <v>57</v>
      </c>
    </row>
    <row r="16" spans="1:16" ht="15" customHeight="1">
      <c r="A16" s="132">
        <v>6</v>
      </c>
      <c r="B16" s="128">
        <f t="shared" si="4"/>
        <v>1086</v>
      </c>
      <c r="C16" s="127">
        <v>522</v>
      </c>
      <c r="D16" s="126">
        <v>564</v>
      </c>
      <c r="E16" s="131">
        <v>36</v>
      </c>
      <c r="F16" s="128">
        <f t="shared" si="5"/>
        <v>1303</v>
      </c>
      <c r="G16" s="127">
        <v>652</v>
      </c>
      <c r="H16" s="130">
        <v>651</v>
      </c>
      <c r="I16" s="129">
        <v>66</v>
      </c>
      <c r="J16" s="128">
        <f t="shared" si="6"/>
        <v>1135</v>
      </c>
      <c r="K16" s="127">
        <v>574</v>
      </c>
      <c r="L16" s="126">
        <v>561</v>
      </c>
      <c r="M16" s="125">
        <v>96</v>
      </c>
      <c r="N16" s="127">
        <f t="shared" si="7"/>
        <v>65</v>
      </c>
      <c r="O16" s="141">
        <v>14</v>
      </c>
      <c r="P16" s="127">
        <v>51</v>
      </c>
    </row>
    <row r="17" spans="1:16" ht="15" customHeight="1">
      <c r="A17" s="132">
        <v>7</v>
      </c>
      <c r="B17" s="128">
        <f t="shared" si="4"/>
        <v>1153</v>
      </c>
      <c r="C17" s="127">
        <v>564</v>
      </c>
      <c r="D17" s="126">
        <v>589</v>
      </c>
      <c r="E17" s="131">
        <v>37</v>
      </c>
      <c r="F17" s="128">
        <f t="shared" si="5"/>
        <v>1386</v>
      </c>
      <c r="G17" s="127">
        <v>672</v>
      </c>
      <c r="H17" s="130">
        <v>714</v>
      </c>
      <c r="I17" s="129">
        <v>67</v>
      </c>
      <c r="J17" s="128">
        <f t="shared" si="6"/>
        <v>1188</v>
      </c>
      <c r="K17" s="127">
        <v>557</v>
      </c>
      <c r="L17" s="126">
        <v>631</v>
      </c>
      <c r="M17" s="125">
        <v>97</v>
      </c>
      <c r="N17" s="127">
        <f t="shared" si="7"/>
        <v>49</v>
      </c>
      <c r="O17" s="141">
        <v>10</v>
      </c>
      <c r="P17" s="127">
        <v>39</v>
      </c>
    </row>
    <row r="18" spans="1:16" ht="15" customHeight="1">
      <c r="A18" s="132">
        <v>8</v>
      </c>
      <c r="B18" s="128">
        <f t="shared" si="4"/>
        <v>1111</v>
      </c>
      <c r="C18" s="127">
        <v>561</v>
      </c>
      <c r="D18" s="126">
        <v>550</v>
      </c>
      <c r="E18" s="131">
        <v>38</v>
      </c>
      <c r="F18" s="128">
        <f t="shared" si="5"/>
        <v>1279</v>
      </c>
      <c r="G18" s="127">
        <v>630</v>
      </c>
      <c r="H18" s="130">
        <v>649</v>
      </c>
      <c r="I18" s="129">
        <v>68</v>
      </c>
      <c r="J18" s="128">
        <f t="shared" si="6"/>
        <v>1076</v>
      </c>
      <c r="K18" s="127">
        <v>520</v>
      </c>
      <c r="L18" s="126">
        <v>556</v>
      </c>
      <c r="M18" s="125">
        <v>98</v>
      </c>
      <c r="N18" s="127">
        <f t="shared" si="7"/>
        <v>29</v>
      </c>
      <c r="O18" s="141">
        <v>3</v>
      </c>
      <c r="P18" s="127">
        <v>26</v>
      </c>
    </row>
    <row r="19" spans="1:16" ht="15" customHeight="1">
      <c r="A19" s="132">
        <v>9</v>
      </c>
      <c r="B19" s="128">
        <f t="shared" si="4"/>
        <v>1143</v>
      </c>
      <c r="C19" s="127">
        <v>543</v>
      </c>
      <c r="D19" s="126">
        <v>600</v>
      </c>
      <c r="E19" s="131">
        <v>39</v>
      </c>
      <c r="F19" s="128">
        <f t="shared" si="5"/>
        <v>1258</v>
      </c>
      <c r="G19" s="127">
        <v>632</v>
      </c>
      <c r="H19" s="130">
        <v>626</v>
      </c>
      <c r="I19" s="129">
        <v>69</v>
      </c>
      <c r="J19" s="128">
        <f t="shared" si="6"/>
        <v>1102</v>
      </c>
      <c r="K19" s="127">
        <v>507</v>
      </c>
      <c r="L19" s="126">
        <v>595</v>
      </c>
      <c r="M19" s="125">
        <v>99</v>
      </c>
      <c r="N19" s="127">
        <f t="shared" si="7"/>
        <v>28</v>
      </c>
      <c r="O19" s="141">
        <v>2</v>
      </c>
      <c r="P19" s="127">
        <v>26</v>
      </c>
    </row>
    <row r="20" spans="1:16" ht="15" customHeight="1">
      <c r="A20" s="132"/>
      <c r="B20" s="128"/>
      <c r="C20" s="127"/>
      <c r="D20" s="126"/>
      <c r="E20" s="131"/>
      <c r="F20" s="128"/>
      <c r="G20" s="127"/>
      <c r="H20" s="130"/>
      <c r="I20" s="129"/>
      <c r="J20" s="128"/>
      <c r="K20" s="127"/>
      <c r="L20" s="126"/>
      <c r="M20" s="125"/>
      <c r="N20" s="127"/>
      <c r="O20" s="141"/>
      <c r="P20" s="127"/>
    </row>
    <row r="21" spans="1:16" ht="15" customHeight="1">
      <c r="A21" s="132" t="s">
        <v>147</v>
      </c>
      <c r="B21" s="128">
        <f t="shared" ref="B21:B26" si="8">SUM(C21:D21)</f>
        <v>5504</v>
      </c>
      <c r="C21" s="127">
        <f>SUM(C22:C26)</f>
        <v>2797</v>
      </c>
      <c r="D21" s="134">
        <f>SUM(D22:D26)</f>
        <v>2707</v>
      </c>
      <c r="E21" s="131" t="s">
        <v>146</v>
      </c>
      <c r="F21" s="128">
        <f t="shared" ref="F21:F26" si="9">SUM(G21:H21)</f>
        <v>6879</v>
      </c>
      <c r="G21" s="127">
        <f>SUM(G22:G26)</f>
        <v>3386</v>
      </c>
      <c r="H21" s="127">
        <f>SUM(H22:H26)</f>
        <v>3493</v>
      </c>
      <c r="I21" s="129" t="s">
        <v>145</v>
      </c>
      <c r="J21" s="128">
        <f t="shared" ref="J21:J26" si="10">SUM(K21:L21)</f>
        <v>4375</v>
      </c>
      <c r="K21" s="127">
        <f>SUM(K22:K26)</f>
        <v>2011</v>
      </c>
      <c r="L21" s="134">
        <f>SUM(L22:L26)</f>
        <v>2364</v>
      </c>
      <c r="M21" s="133" t="s">
        <v>144</v>
      </c>
      <c r="N21" s="127">
        <f>SUM(O21:P21)</f>
        <v>48</v>
      </c>
      <c r="O21" s="141">
        <v>6</v>
      </c>
      <c r="P21" s="127">
        <v>42</v>
      </c>
    </row>
    <row r="22" spans="1:16" ht="15" customHeight="1">
      <c r="A22" s="132">
        <v>10</v>
      </c>
      <c r="B22" s="128">
        <f t="shared" si="8"/>
        <v>1140</v>
      </c>
      <c r="C22" s="127">
        <v>598</v>
      </c>
      <c r="D22" s="126">
        <v>542</v>
      </c>
      <c r="E22" s="131">
        <v>40</v>
      </c>
      <c r="F22" s="128">
        <f t="shared" si="9"/>
        <v>1338</v>
      </c>
      <c r="G22" s="127">
        <v>663</v>
      </c>
      <c r="H22" s="130">
        <v>675</v>
      </c>
      <c r="I22" s="129">
        <v>70</v>
      </c>
      <c r="J22" s="128">
        <f t="shared" si="10"/>
        <v>1108</v>
      </c>
      <c r="K22" s="127">
        <v>499</v>
      </c>
      <c r="L22" s="126">
        <v>609</v>
      </c>
      <c r="M22" s="125"/>
      <c r="N22" s="123"/>
      <c r="O22" s="124"/>
      <c r="P22" s="123"/>
    </row>
    <row r="23" spans="1:16" ht="15" customHeight="1">
      <c r="A23" s="132">
        <v>11</v>
      </c>
      <c r="B23" s="128">
        <f t="shared" si="8"/>
        <v>1140</v>
      </c>
      <c r="C23" s="127">
        <v>559</v>
      </c>
      <c r="D23" s="126">
        <v>581</v>
      </c>
      <c r="E23" s="131">
        <v>41</v>
      </c>
      <c r="F23" s="128">
        <f t="shared" si="9"/>
        <v>1333</v>
      </c>
      <c r="G23" s="127">
        <v>648</v>
      </c>
      <c r="H23" s="130">
        <v>685</v>
      </c>
      <c r="I23" s="129">
        <v>71</v>
      </c>
      <c r="J23" s="128">
        <f t="shared" si="10"/>
        <v>966</v>
      </c>
      <c r="K23" s="127">
        <v>446</v>
      </c>
      <c r="L23" s="126">
        <v>520</v>
      </c>
      <c r="M23" s="125" t="s">
        <v>143</v>
      </c>
      <c r="N23" s="127">
        <f>SUM(O23:P23)</f>
        <v>4057</v>
      </c>
      <c r="O23" s="141">
        <v>2256</v>
      </c>
      <c r="P23" s="127">
        <v>1801</v>
      </c>
    </row>
    <row r="24" spans="1:16" ht="15" customHeight="1">
      <c r="A24" s="132">
        <v>12</v>
      </c>
      <c r="B24" s="128">
        <f t="shared" si="8"/>
        <v>1079</v>
      </c>
      <c r="C24" s="127">
        <v>533</v>
      </c>
      <c r="D24" s="126">
        <v>546</v>
      </c>
      <c r="E24" s="131">
        <v>42</v>
      </c>
      <c r="F24" s="128">
        <f t="shared" si="9"/>
        <v>1320</v>
      </c>
      <c r="G24" s="127">
        <v>658</v>
      </c>
      <c r="H24" s="130">
        <v>662</v>
      </c>
      <c r="I24" s="129">
        <v>72</v>
      </c>
      <c r="J24" s="128">
        <f t="shared" si="10"/>
        <v>1030</v>
      </c>
      <c r="K24" s="127">
        <v>485</v>
      </c>
      <c r="L24" s="126">
        <v>545</v>
      </c>
      <c r="M24" s="125"/>
      <c r="N24" s="127"/>
      <c r="O24" s="141"/>
      <c r="P24" s="127"/>
    </row>
    <row r="25" spans="1:16" ht="15" customHeight="1">
      <c r="A25" s="132">
        <v>13</v>
      </c>
      <c r="B25" s="128">
        <f t="shared" si="8"/>
        <v>1077</v>
      </c>
      <c r="C25" s="127">
        <v>568</v>
      </c>
      <c r="D25" s="126">
        <v>509</v>
      </c>
      <c r="E25" s="131">
        <v>43</v>
      </c>
      <c r="F25" s="128">
        <f t="shared" si="9"/>
        <v>1430</v>
      </c>
      <c r="G25" s="127">
        <v>720</v>
      </c>
      <c r="H25" s="130">
        <v>710</v>
      </c>
      <c r="I25" s="129">
        <v>73</v>
      </c>
      <c r="J25" s="128">
        <f t="shared" si="10"/>
        <v>853</v>
      </c>
      <c r="K25" s="127">
        <v>390</v>
      </c>
      <c r="L25" s="126">
        <v>463</v>
      </c>
      <c r="M25" s="125"/>
      <c r="N25" s="127"/>
      <c r="O25" s="141"/>
      <c r="P25" s="127"/>
    </row>
    <row r="26" spans="1:16" ht="15" customHeight="1">
      <c r="A26" s="132">
        <v>14</v>
      </c>
      <c r="B26" s="128">
        <f t="shared" si="8"/>
        <v>1068</v>
      </c>
      <c r="C26" s="127">
        <v>539</v>
      </c>
      <c r="D26" s="126">
        <v>529</v>
      </c>
      <c r="E26" s="131">
        <v>44</v>
      </c>
      <c r="F26" s="128">
        <f t="shared" si="9"/>
        <v>1458</v>
      </c>
      <c r="G26" s="127">
        <v>697</v>
      </c>
      <c r="H26" s="130">
        <v>761</v>
      </c>
      <c r="I26" s="129">
        <v>74</v>
      </c>
      <c r="J26" s="128">
        <f t="shared" si="10"/>
        <v>418</v>
      </c>
      <c r="K26" s="127">
        <v>191</v>
      </c>
      <c r="L26" s="126">
        <v>227</v>
      </c>
      <c r="M26" s="125"/>
      <c r="N26" s="127"/>
      <c r="O26" s="141"/>
      <c r="P26" s="127"/>
    </row>
    <row r="27" spans="1:16" ht="15" customHeight="1">
      <c r="A27" s="132"/>
      <c r="B27" s="128"/>
      <c r="C27" s="127"/>
      <c r="D27" s="126"/>
      <c r="E27" s="131"/>
      <c r="F27" s="128"/>
      <c r="G27" s="127"/>
      <c r="H27" s="130"/>
      <c r="I27" s="129"/>
      <c r="J27" s="128"/>
      <c r="K27" s="127"/>
      <c r="L27" s="126"/>
      <c r="M27" s="144"/>
      <c r="N27" s="133"/>
      <c r="O27" s="127"/>
      <c r="P27" s="127"/>
    </row>
    <row r="28" spans="1:16" ht="15" customHeight="1">
      <c r="A28" s="132" t="s">
        <v>142</v>
      </c>
      <c r="B28" s="128">
        <f t="shared" ref="B28:B33" si="11">SUM(C28:D28)</f>
        <v>5311</v>
      </c>
      <c r="C28" s="127">
        <f>SUM(C29:C33)</f>
        <v>2764</v>
      </c>
      <c r="D28" s="134">
        <f>SUM(D29:D33)</f>
        <v>2547</v>
      </c>
      <c r="E28" s="131" t="s">
        <v>141</v>
      </c>
      <c r="F28" s="128">
        <f t="shared" ref="F28:F33" si="12">SUM(G28:H28)</f>
        <v>7445</v>
      </c>
      <c r="G28" s="127">
        <f>SUM(G29:G33)</f>
        <v>3621</v>
      </c>
      <c r="H28" s="127">
        <f>SUM(H29:H33)</f>
        <v>3824</v>
      </c>
      <c r="I28" s="129" t="s">
        <v>140</v>
      </c>
      <c r="J28" s="128">
        <f t="shared" ref="J28:J33" si="13">SUM(K28:L28)</f>
        <v>3097</v>
      </c>
      <c r="K28" s="127">
        <f>SUM(K29:K33)</f>
        <v>1375</v>
      </c>
      <c r="L28" s="134">
        <f>SUM(L29:L33)</f>
        <v>1722</v>
      </c>
      <c r="M28" s="133"/>
      <c r="N28" s="127"/>
      <c r="O28" s="141"/>
      <c r="P28" s="127"/>
    </row>
    <row r="29" spans="1:16" ht="15" customHeight="1">
      <c r="A29" s="132">
        <v>15</v>
      </c>
      <c r="B29" s="128">
        <f t="shared" si="11"/>
        <v>1008</v>
      </c>
      <c r="C29" s="127">
        <v>512</v>
      </c>
      <c r="D29" s="126">
        <v>496</v>
      </c>
      <c r="E29" s="131">
        <v>45</v>
      </c>
      <c r="F29" s="128">
        <f t="shared" si="12"/>
        <v>1437</v>
      </c>
      <c r="G29" s="127">
        <v>687</v>
      </c>
      <c r="H29" s="130">
        <v>750</v>
      </c>
      <c r="I29" s="129">
        <v>75</v>
      </c>
      <c r="J29" s="128">
        <f t="shared" si="13"/>
        <v>479</v>
      </c>
      <c r="K29" s="127">
        <v>207</v>
      </c>
      <c r="L29" s="126">
        <v>272</v>
      </c>
      <c r="M29" s="125"/>
      <c r="N29" s="127"/>
      <c r="O29" s="141"/>
      <c r="P29" s="127"/>
    </row>
    <row r="30" spans="1:16" ht="15" customHeight="1">
      <c r="A30" s="132">
        <v>16</v>
      </c>
      <c r="B30" s="128">
        <f t="shared" si="11"/>
        <v>1071</v>
      </c>
      <c r="C30" s="127">
        <v>552</v>
      </c>
      <c r="D30" s="126">
        <v>519</v>
      </c>
      <c r="E30" s="131">
        <v>46</v>
      </c>
      <c r="F30" s="128">
        <f t="shared" si="12"/>
        <v>1514</v>
      </c>
      <c r="G30" s="127">
        <v>750</v>
      </c>
      <c r="H30" s="130">
        <v>764</v>
      </c>
      <c r="I30" s="129">
        <v>76</v>
      </c>
      <c r="J30" s="128">
        <f t="shared" si="13"/>
        <v>613</v>
      </c>
      <c r="K30" s="127">
        <v>272</v>
      </c>
      <c r="L30" s="126">
        <v>341</v>
      </c>
      <c r="M30" s="143" t="s">
        <v>139</v>
      </c>
      <c r="N30" s="123"/>
      <c r="O30" s="124"/>
      <c r="P30" s="123"/>
    </row>
    <row r="31" spans="1:16" ht="15" customHeight="1">
      <c r="A31" s="132">
        <v>17</v>
      </c>
      <c r="B31" s="128">
        <f t="shared" si="11"/>
        <v>1013</v>
      </c>
      <c r="C31" s="127">
        <v>520</v>
      </c>
      <c r="D31" s="126">
        <v>493</v>
      </c>
      <c r="E31" s="131">
        <v>47</v>
      </c>
      <c r="F31" s="128">
        <f t="shared" si="12"/>
        <v>1557</v>
      </c>
      <c r="G31" s="127">
        <v>771</v>
      </c>
      <c r="H31" s="130">
        <v>786</v>
      </c>
      <c r="I31" s="129">
        <v>77</v>
      </c>
      <c r="J31" s="128">
        <f t="shared" si="13"/>
        <v>662</v>
      </c>
      <c r="K31" s="127">
        <v>297</v>
      </c>
      <c r="L31" s="126">
        <v>365</v>
      </c>
      <c r="M31" s="125" t="s">
        <v>134</v>
      </c>
      <c r="N31" s="127">
        <f>SUM(B7,B14,B21)</f>
        <v>16651</v>
      </c>
      <c r="O31" s="141">
        <f>SUM(C7,C14,C21)</f>
        <v>8398</v>
      </c>
      <c r="P31" s="127">
        <f>SUM(D7,D14,D21)</f>
        <v>8253</v>
      </c>
    </row>
    <row r="32" spans="1:16" ht="15" customHeight="1">
      <c r="A32" s="132">
        <v>18</v>
      </c>
      <c r="B32" s="128">
        <f t="shared" si="11"/>
        <v>1114</v>
      </c>
      <c r="C32" s="127">
        <v>601</v>
      </c>
      <c r="D32" s="126">
        <v>513</v>
      </c>
      <c r="E32" s="131">
        <v>48</v>
      </c>
      <c r="F32" s="128">
        <f t="shared" si="12"/>
        <v>1498</v>
      </c>
      <c r="G32" s="127">
        <v>743</v>
      </c>
      <c r="H32" s="130">
        <v>755</v>
      </c>
      <c r="I32" s="129">
        <v>78</v>
      </c>
      <c r="J32" s="128">
        <f t="shared" si="13"/>
        <v>675</v>
      </c>
      <c r="K32" s="127">
        <v>294</v>
      </c>
      <c r="L32" s="126">
        <v>381</v>
      </c>
      <c r="M32" s="125" t="s">
        <v>133</v>
      </c>
      <c r="N32" s="127">
        <f>SUM(B28,B35,B42,F7,F14,F21,F28,F35,F42,J7)</f>
        <v>60492</v>
      </c>
      <c r="O32" s="141">
        <f>SUM(C28,C35,C42,G7,G14,G21,G28,G35,G42,K7)</f>
        <v>29913</v>
      </c>
      <c r="P32" s="127">
        <f>SUM(D28,D35,D42,H7,H14,H21,H28,H35,H42,L7)</f>
        <v>30579</v>
      </c>
    </row>
    <row r="33" spans="1:16" ht="15" customHeight="1">
      <c r="A33" s="132">
        <v>19</v>
      </c>
      <c r="B33" s="128">
        <f t="shared" si="11"/>
        <v>1105</v>
      </c>
      <c r="C33" s="127">
        <v>579</v>
      </c>
      <c r="D33" s="126">
        <v>526</v>
      </c>
      <c r="E33" s="131">
        <v>49</v>
      </c>
      <c r="F33" s="128">
        <f t="shared" si="12"/>
        <v>1439</v>
      </c>
      <c r="G33" s="127">
        <v>670</v>
      </c>
      <c r="H33" s="130">
        <v>769</v>
      </c>
      <c r="I33" s="129">
        <v>79</v>
      </c>
      <c r="J33" s="128">
        <f t="shared" si="13"/>
        <v>668</v>
      </c>
      <c r="K33" s="127">
        <v>305</v>
      </c>
      <c r="L33" s="126">
        <v>363</v>
      </c>
      <c r="M33" s="125" t="s">
        <v>132</v>
      </c>
      <c r="N33" s="127">
        <f>SUM(,J14,J21,J28,J35,J42,N7,N14,N21)</f>
        <v>18925</v>
      </c>
      <c r="O33" s="141">
        <f>SUM(,K14,K21,K28,K35,K42,O7,O14,O21)</f>
        <v>8259</v>
      </c>
      <c r="P33" s="127">
        <f>SUM(,L14,L21,L28,L35,L42,P7,P14,P21)</f>
        <v>10666</v>
      </c>
    </row>
    <row r="34" spans="1:16" ht="15" customHeight="1">
      <c r="A34" s="132"/>
      <c r="B34" s="128"/>
      <c r="C34" s="127"/>
      <c r="D34" s="126"/>
      <c r="E34" s="131"/>
      <c r="F34" s="128"/>
      <c r="G34" s="127"/>
      <c r="H34" s="130"/>
      <c r="I34" s="129"/>
      <c r="J34" s="128"/>
      <c r="K34" s="127"/>
      <c r="L34" s="126"/>
      <c r="M34" s="125"/>
      <c r="N34" s="127"/>
      <c r="O34" s="141"/>
      <c r="P34" s="127"/>
    </row>
    <row r="35" spans="1:16" ht="15" customHeight="1">
      <c r="A35" s="132" t="s">
        <v>138</v>
      </c>
      <c r="B35" s="128">
        <f t="shared" ref="B35:B40" si="14">SUM(C35:D35)</f>
        <v>5583</v>
      </c>
      <c r="C35" s="127">
        <f>SUM(C36:C40)</f>
        <v>2965</v>
      </c>
      <c r="D35" s="134">
        <f>SUM(D36:D40)</f>
        <v>2618</v>
      </c>
      <c r="E35" s="131" t="s">
        <v>137</v>
      </c>
      <c r="F35" s="128">
        <f t="shared" ref="F35:F40" si="15">SUM(G35:H35)</f>
        <v>6347</v>
      </c>
      <c r="G35" s="127">
        <f>SUM(G36:G40)</f>
        <v>3043</v>
      </c>
      <c r="H35" s="127">
        <f>SUM(H36:H40)</f>
        <v>3304</v>
      </c>
      <c r="I35" s="129" t="s">
        <v>136</v>
      </c>
      <c r="J35" s="128">
        <f t="shared" ref="J35:J40" si="16">SUM(K35:L35)</f>
        <v>2921</v>
      </c>
      <c r="K35" s="127">
        <f>SUM(K36:K40)</f>
        <v>1213</v>
      </c>
      <c r="L35" s="134">
        <f>SUM(L36:L40)</f>
        <v>1708</v>
      </c>
      <c r="M35" s="142" t="s">
        <v>135</v>
      </c>
      <c r="N35" s="127"/>
      <c r="O35" s="141"/>
      <c r="P35" s="127"/>
    </row>
    <row r="36" spans="1:16" ht="15" customHeight="1">
      <c r="A36" s="132">
        <v>20</v>
      </c>
      <c r="B36" s="128">
        <f t="shared" si="14"/>
        <v>1111</v>
      </c>
      <c r="C36" s="127">
        <v>594</v>
      </c>
      <c r="D36" s="126">
        <v>517</v>
      </c>
      <c r="E36" s="131">
        <v>50</v>
      </c>
      <c r="F36" s="128">
        <f t="shared" si="15"/>
        <v>1377</v>
      </c>
      <c r="G36" s="127">
        <v>644</v>
      </c>
      <c r="H36" s="130">
        <v>733</v>
      </c>
      <c r="I36" s="129">
        <v>80</v>
      </c>
      <c r="J36" s="128">
        <f t="shared" si="16"/>
        <v>594</v>
      </c>
      <c r="K36" s="127">
        <v>248</v>
      </c>
      <c r="L36" s="126">
        <v>346</v>
      </c>
      <c r="M36" s="125" t="s">
        <v>134</v>
      </c>
      <c r="N36" s="139">
        <f>(N31/$B$6)*100</f>
        <v>16.630212234706619</v>
      </c>
      <c r="O36" s="140">
        <f>(O31/$C$6)*100</f>
        <v>17.199852537582437</v>
      </c>
      <c r="P36" s="139">
        <f>(P31/$D$6)*100</f>
        <v>16.088032905124855</v>
      </c>
    </row>
    <row r="37" spans="1:16" ht="15" customHeight="1">
      <c r="A37" s="132">
        <v>21</v>
      </c>
      <c r="B37" s="128">
        <f t="shared" si="14"/>
        <v>1173</v>
      </c>
      <c r="C37" s="127">
        <v>609</v>
      </c>
      <c r="D37" s="126">
        <v>564</v>
      </c>
      <c r="E37" s="131">
        <v>51</v>
      </c>
      <c r="F37" s="128">
        <f t="shared" si="15"/>
        <v>1368</v>
      </c>
      <c r="G37" s="127">
        <v>642</v>
      </c>
      <c r="H37" s="130">
        <v>726</v>
      </c>
      <c r="I37" s="129">
        <v>81</v>
      </c>
      <c r="J37" s="128">
        <f t="shared" si="16"/>
        <v>613</v>
      </c>
      <c r="K37" s="127">
        <v>267</v>
      </c>
      <c r="L37" s="126">
        <v>346</v>
      </c>
      <c r="M37" s="125" t="s">
        <v>133</v>
      </c>
      <c r="N37" s="139">
        <f>(N32/$B$6)*100</f>
        <v>60.416479400749068</v>
      </c>
      <c r="O37" s="139">
        <f>(O32/$C$6)*100</f>
        <v>61.264490230614832</v>
      </c>
      <c r="P37" s="139">
        <f>(P32/$D$6)*100</f>
        <v>59.609349110119105</v>
      </c>
    </row>
    <row r="38" spans="1:16" ht="15" customHeight="1">
      <c r="A38" s="132">
        <v>22</v>
      </c>
      <c r="B38" s="128">
        <f t="shared" si="14"/>
        <v>1096</v>
      </c>
      <c r="C38" s="127">
        <v>600</v>
      </c>
      <c r="D38" s="126">
        <v>496</v>
      </c>
      <c r="E38" s="131">
        <v>52</v>
      </c>
      <c r="F38" s="128">
        <f t="shared" si="15"/>
        <v>1310</v>
      </c>
      <c r="G38" s="127">
        <v>641</v>
      </c>
      <c r="H38" s="130">
        <v>669</v>
      </c>
      <c r="I38" s="129">
        <v>82</v>
      </c>
      <c r="J38" s="128">
        <f t="shared" si="16"/>
        <v>628</v>
      </c>
      <c r="K38" s="127">
        <v>264</v>
      </c>
      <c r="L38" s="126">
        <v>364</v>
      </c>
      <c r="M38" s="125" t="s">
        <v>132</v>
      </c>
      <c r="N38" s="139">
        <f>(N33/$B$6)*100</f>
        <v>18.901373283395756</v>
      </c>
      <c r="O38" s="140">
        <f>(O33/$C$6)*100</f>
        <v>16.915168148117807</v>
      </c>
      <c r="P38" s="139">
        <f>(P33/$D$6)*100</f>
        <v>20.791828300746605</v>
      </c>
    </row>
    <row r="39" spans="1:16" ht="15" customHeight="1">
      <c r="A39" s="132">
        <v>23</v>
      </c>
      <c r="B39" s="128">
        <f t="shared" si="14"/>
        <v>1088</v>
      </c>
      <c r="C39" s="127">
        <v>579</v>
      </c>
      <c r="D39" s="126">
        <v>509</v>
      </c>
      <c r="E39" s="131">
        <v>53</v>
      </c>
      <c r="F39" s="128">
        <f t="shared" si="15"/>
        <v>1222</v>
      </c>
      <c r="G39" s="127">
        <v>596</v>
      </c>
      <c r="H39" s="130">
        <v>626</v>
      </c>
      <c r="I39" s="129">
        <v>83</v>
      </c>
      <c r="J39" s="128">
        <f t="shared" si="16"/>
        <v>552</v>
      </c>
      <c r="K39" s="127">
        <v>223</v>
      </c>
      <c r="L39" s="126">
        <v>329</v>
      </c>
      <c r="M39" s="125"/>
      <c r="N39" s="137"/>
      <c r="O39" s="138"/>
      <c r="P39" s="137"/>
    </row>
    <row r="40" spans="1:16" ht="15" customHeight="1">
      <c r="A40" s="132">
        <v>24</v>
      </c>
      <c r="B40" s="128">
        <f t="shared" si="14"/>
        <v>1115</v>
      </c>
      <c r="C40" s="127">
        <v>583</v>
      </c>
      <c r="D40" s="126">
        <v>532</v>
      </c>
      <c r="E40" s="131">
        <v>54</v>
      </c>
      <c r="F40" s="128">
        <f t="shared" si="15"/>
        <v>1070</v>
      </c>
      <c r="G40" s="127">
        <v>520</v>
      </c>
      <c r="H40" s="130">
        <v>550</v>
      </c>
      <c r="I40" s="129">
        <v>84</v>
      </c>
      <c r="J40" s="128">
        <f t="shared" si="16"/>
        <v>534</v>
      </c>
      <c r="K40" s="127">
        <v>211</v>
      </c>
      <c r="L40" s="126">
        <v>323</v>
      </c>
      <c r="M40" s="125" t="s">
        <v>131</v>
      </c>
      <c r="N40" s="135">
        <v>41.6</v>
      </c>
      <c r="O40" s="136">
        <v>40.299999999999997</v>
      </c>
      <c r="P40" s="135">
        <v>42.9</v>
      </c>
    </row>
    <row r="41" spans="1:16" ht="15" customHeight="1">
      <c r="A41" s="132"/>
      <c r="B41" s="128"/>
      <c r="C41" s="127"/>
      <c r="D41" s="126"/>
      <c r="E41" s="131"/>
      <c r="F41" s="128"/>
      <c r="G41" s="127"/>
      <c r="H41" s="130"/>
      <c r="I41" s="129"/>
      <c r="J41" s="128"/>
      <c r="K41" s="127"/>
      <c r="L41" s="126"/>
      <c r="M41" s="125" t="s">
        <v>130</v>
      </c>
      <c r="N41" s="135">
        <v>41.7</v>
      </c>
      <c r="O41" s="136">
        <v>40.4</v>
      </c>
      <c r="P41" s="135">
        <v>43</v>
      </c>
    </row>
    <row r="42" spans="1:16" ht="15" customHeight="1">
      <c r="A42" s="132" t="s">
        <v>129</v>
      </c>
      <c r="B42" s="128">
        <f t="shared" ref="B42:B47" si="17">SUM(C42:D42)</f>
        <v>5652</v>
      </c>
      <c r="C42" s="127">
        <f>SUM(C43:C47)</f>
        <v>2790</v>
      </c>
      <c r="D42" s="134">
        <f>SUM(D43:D47)</f>
        <v>2862</v>
      </c>
      <c r="E42" s="131" t="s">
        <v>128</v>
      </c>
      <c r="F42" s="128">
        <f t="shared" ref="F42:F47" si="18">SUM(G42:H42)</f>
        <v>5536</v>
      </c>
      <c r="G42" s="127">
        <f>SUM(G43:G47)</f>
        <v>2719</v>
      </c>
      <c r="H42" s="127">
        <f>SUM(H43:H47)</f>
        <v>2817</v>
      </c>
      <c r="I42" s="129" t="s">
        <v>127</v>
      </c>
      <c r="J42" s="128">
        <f t="shared" ref="J42:J47" si="19">SUM(K42:L42)</f>
        <v>1868</v>
      </c>
      <c r="K42" s="127">
        <f>SUM(K43:K47)</f>
        <v>713</v>
      </c>
      <c r="L42" s="134">
        <f>SUM(L43:L47)</f>
        <v>1155</v>
      </c>
      <c r="M42" s="133"/>
      <c r="N42" s="123"/>
      <c r="O42" s="124"/>
      <c r="P42" s="123"/>
    </row>
    <row r="43" spans="1:16" ht="15" customHeight="1">
      <c r="A43" s="132">
        <v>25</v>
      </c>
      <c r="B43" s="128">
        <f t="shared" si="17"/>
        <v>1149</v>
      </c>
      <c r="C43" s="127">
        <v>581</v>
      </c>
      <c r="D43" s="126">
        <v>568</v>
      </c>
      <c r="E43" s="131">
        <v>55</v>
      </c>
      <c r="F43" s="128">
        <f t="shared" si="18"/>
        <v>1180</v>
      </c>
      <c r="G43" s="127">
        <v>548</v>
      </c>
      <c r="H43" s="130">
        <v>632</v>
      </c>
      <c r="I43" s="129">
        <v>85</v>
      </c>
      <c r="J43" s="128">
        <f t="shared" si="19"/>
        <v>544</v>
      </c>
      <c r="K43" s="127">
        <v>230</v>
      </c>
      <c r="L43" s="134">
        <v>314</v>
      </c>
      <c r="M43" s="133"/>
      <c r="N43" s="123"/>
      <c r="O43" s="124"/>
      <c r="P43" s="123"/>
    </row>
    <row r="44" spans="1:16" ht="15" customHeight="1">
      <c r="A44" s="132">
        <v>26</v>
      </c>
      <c r="B44" s="128">
        <f t="shared" si="17"/>
        <v>1120</v>
      </c>
      <c r="C44" s="127">
        <v>544</v>
      </c>
      <c r="D44" s="126">
        <v>576</v>
      </c>
      <c r="E44" s="131">
        <v>56</v>
      </c>
      <c r="F44" s="128">
        <f t="shared" si="18"/>
        <v>1096</v>
      </c>
      <c r="G44" s="127">
        <v>548</v>
      </c>
      <c r="H44" s="130">
        <v>548</v>
      </c>
      <c r="I44" s="129">
        <v>86</v>
      </c>
      <c r="J44" s="128">
        <f t="shared" si="19"/>
        <v>411</v>
      </c>
      <c r="K44" s="127">
        <v>168</v>
      </c>
      <c r="L44" s="126">
        <v>243</v>
      </c>
      <c r="M44" s="125"/>
      <c r="N44" s="123"/>
      <c r="O44" s="124"/>
      <c r="P44" s="123"/>
    </row>
    <row r="45" spans="1:16" ht="15" customHeight="1">
      <c r="A45" s="132">
        <v>27</v>
      </c>
      <c r="B45" s="128">
        <f t="shared" si="17"/>
        <v>1084</v>
      </c>
      <c r="C45" s="127">
        <v>535</v>
      </c>
      <c r="D45" s="126">
        <v>549</v>
      </c>
      <c r="E45" s="131">
        <v>57</v>
      </c>
      <c r="F45" s="128">
        <f t="shared" si="18"/>
        <v>1134</v>
      </c>
      <c r="G45" s="127">
        <v>561</v>
      </c>
      <c r="H45" s="130">
        <v>573</v>
      </c>
      <c r="I45" s="129">
        <v>87</v>
      </c>
      <c r="J45" s="128">
        <f t="shared" si="19"/>
        <v>366</v>
      </c>
      <c r="K45" s="127">
        <v>130</v>
      </c>
      <c r="L45" s="126">
        <v>236</v>
      </c>
      <c r="M45" s="125"/>
      <c r="N45" s="123"/>
      <c r="O45" s="124"/>
      <c r="P45" s="123"/>
    </row>
    <row r="46" spans="1:16" ht="15" customHeight="1">
      <c r="A46" s="132">
        <v>28</v>
      </c>
      <c r="B46" s="128">
        <f t="shared" si="17"/>
        <v>1130</v>
      </c>
      <c r="C46" s="127">
        <v>578</v>
      </c>
      <c r="D46" s="126">
        <v>552</v>
      </c>
      <c r="E46" s="131">
        <v>58</v>
      </c>
      <c r="F46" s="128">
        <f t="shared" si="18"/>
        <v>1032</v>
      </c>
      <c r="G46" s="127">
        <v>500</v>
      </c>
      <c r="H46" s="130">
        <v>532</v>
      </c>
      <c r="I46" s="129">
        <v>88</v>
      </c>
      <c r="J46" s="128">
        <f t="shared" si="19"/>
        <v>292</v>
      </c>
      <c r="K46" s="127">
        <v>109</v>
      </c>
      <c r="L46" s="126">
        <v>183</v>
      </c>
      <c r="M46" s="125"/>
      <c r="N46" s="123"/>
      <c r="O46" s="124"/>
      <c r="P46" s="123"/>
    </row>
    <row r="47" spans="1:16" ht="15" customHeight="1">
      <c r="A47" s="122">
        <v>29</v>
      </c>
      <c r="B47" s="117">
        <f t="shared" si="17"/>
        <v>1169</v>
      </c>
      <c r="C47" s="117">
        <v>552</v>
      </c>
      <c r="D47" s="116">
        <v>617</v>
      </c>
      <c r="E47" s="121">
        <v>59</v>
      </c>
      <c r="F47" s="117">
        <f t="shared" si="18"/>
        <v>1094</v>
      </c>
      <c r="G47" s="117">
        <v>562</v>
      </c>
      <c r="H47" s="120">
        <v>532</v>
      </c>
      <c r="I47" s="119">
        <v>89</v>
      </c>
      <c r="J47" s="118">
        <f t="shared" si="19"/>
        <v>255</v>
      </c>
      <c r="K47" s="117">
        <v>76</v>
      </c>
      <c r="L47" s="116">
        <v>179</v>
      </c>
      <c r="M47" s="115"/>
      <c r="N47" s="113"/>
      <c r="O47" s="114"/>
      <c r="P47" s="113"/>
    </row>
    <row r="48" spans="1:16" s="11" customForma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973" t="s">
        <v>126</v>
      </c>
      <c r="P48" s="973"/>
    </row>
    <row r="49" spans="1:1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</row>
  </sheetData>
  <mergeCells count="19">
    <mergeCell ref="N3:P3"/>
    <mergeCell ref="A1:H1"/>
    <mergeCell ref="I1:P1"/>
    <mergeCell ref="B4:B5"/>
    <mergeCell ref="C4:C5"/>
    <mergeCell ref="D4:D5"/>
    <mergeCell ref="E4:E5"/>
    <mergeCell ref="F4:F5"/>
    <mergeCell ref="G4:G5"/>
    <mergeCell ref="H4:H5"/>
    <mergeCell ref="O48:P48"/>
    <mergeCell ref="I4:I5"/>
    <mergeCell ref="J4:J5"/>
    <mergeCell ref="K4:K5"/>
    <mergeCell ref="L4:L5"/>
    <mergeCell ref="M4:M5"/>
    <mergeCell ref="N4:N5"/>
    <mergeCell ref="O4:O5"/>
    <mergeCell ref="P4:P5"/>
  </mergeCells>
  <phoneticPr fontId="16"/>
  <pageMargins left="0.75" right="0.75" top="1" bottom="1" header="0.51200000000000001" footer="0.51200000000000001"/>
  <pageSetup paperSize="9" scale="91" orientation="portrait" r:id="rId1"/>
  <headerFooter alignWithMargins="0"/>
  <colBreaks count="1" manualBreakCount="1">
    <brk id="8" max="1048575" man="1"/>
  </colBreaks>
  <ignoredErrors>
    <ignoredError sqref="B8:B19 B22:B37 B38:B47 F8:F48 J8:J11 J12:J1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77FA-277E-4F03-83DE-C04880083866}">
  <dimension ref="A1:N34"/>
  <sheetViews>
    <sheetView showGridLines="0" view="pageBreakPreview" topLeftCell="A3" zoomScaleNormal="100" zoomScaleSheetLayoutView="100" workbookViewId="0">
      <selection activeCell="M4" sqref="M4"/>
    </sheetView>
  </sheetViews>
  <sheetFormatPr defaultRowHeight="13.5"/>
  <cols>
    <col min="1" max="1" width="1.125" style="1" customWidth="1"/>
    <col min="2" max="2" width="2.625" style="1" customWidth="1"/>
    <col min="3" max="3" width="15.625" style="1" customWidth="1"/>
    <col min="4" max="6" width="7.625" style="1" customWidth="1"/>
    <col min="7" max="7" width="1.125" style="1" customWidth="1"/>
    <col min="8" max="8" width="2.625" style="1" customWidth="1"/>
    <col min="9" max="9" width="15.625" style="1" customWidth="1"/>
    <col min="10" max="12" width="7.625" style="1" customWidth="1"/>
    <col min="13" max="14" width="9.375" style="1" customWidth="1"/>
    <col min="15" max="16384" width="9" style="1"/>
  </cols>
  <sheetData>
    <row r="1" spans="1:14" ht="21">
      <c r="C1" s="216"/>
      <c r="D1" s="216"/>
      <c r="E1" s="216"/>
      <c r="F1" s="216"/>
      <c r="G1" s="216"/>
      <c r="H1" s="216"/>
      <c r="I1" s="216"/>
      <c r="K1" s="216"/>
      <c r="L1" s="151" t="s">
        <v>207</v>
      </c>
      <c r="M1" s="216"/>
      <c r="N1" s="216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73"/>
      <c r="L2" s="2"/>
      <c r="M2" s="2"/>
      <c r="N2" s="152"/>
    </row>
    <row r="3" spans="1:14" s="2" customFormat="1" ht="13.5" customHeight="1">
      <c r="A3" s="1010" t="s">
        <v>206</v>
      </c>
      <c r="B3" s="1011"/>
      <c r="C3" s="1012"/>
      <c r="D3" s="1013" t="s">
        <v>205</v>
      </c>
      <c r="E3" s="1002"/>
      <c r="F3" s="1014"/>
      <c r="G3" s="1010" t="s">
        <v>204</v>
      </c>
      <c r="H3" s="1011"/>
      <c r="I3" s="1012"/>
      <c r="J3" s="1002" t="s">
        <v>203</v>
      </c>
      <c r="K3" s="1002"/>
      <c r="L3" s="1002"/>
    </row>
    <row r="4" spans="1:14" s="2" customFormat="1" ht="13.5" customHeight="1">
      <c r="A4" s="1003" t="s">
        <v>202</v>
      </c>
      <c r="B4" s="1004"/>
      <c r="C4" s="1005"/>
      <c r="D4" s="213" t="s">
        <v>157</v>
      </c>
      <c r="E4" s="213" t="s">
        <v>79</v>
      </c>
      <c r="F4" s="215" t="s">
        <v>78</v>
      </c>
      <c r="G4" s="1003" t="s">
        <v>201</v>
      </c>
      <c r="H4" s="1004"/>
      <c r="I4" s="1005"/>
      <c r="J4" s="214" t="s">
        <v>157</v>
      </c>
      <c r="K4" s="213" t="s">
        <v>79</v>
      </c>
      <c r="L4" s="212" t="s">
        <v>78</v>
      </c>
      <c r="M4" s="133"/>
      <c r="N4" s="133"/>
    </row>
    <row r="5" spans="1:14" s="11" customFormat="1" ht="15" customHeight="1">
      <c r="A5" s="211"/>
      <c r="B5" s="1017" t="s">
        <v>200</v>
      </c>
      <c r="C5" s="1018"/>
      <c r="D5" s="210">
        <v>35645</v>
      </c>
      <c r="E5" s="210">
        <v>20189</v>
      </c>
      <c r="F5" s="209">
        <v>15456</v>
      </c>
      <c r="G5" s="195"/>
      <c r="H5" s="1019" t="s">
        <v>200</v>
      </c>
      <c r="I5" s="1020"/>
      <c r="J5" s="194">
        <v>37349</v>
      </c>
      <c r="K5" s="193">
        <v>20612</v>
      </c>
      <c r="L5" s="192">
        <v>16737</v>
      </c>
      <c r="M5" s="190"/>
      <c r="N5" s="190"/>
    </row>
    <row r="6" spans="1:14" s="11" customFormat="1" ht="15" customHeight="1">
      <c r="A6" s="172"/>
      <c r="B6" s="171"/>
      <c r="C6" s="206"/>
      <c r="D6" s="169"/>
      <c r="E6" s="169"/>
      <c r="F6" s="168"/>
      <c r="G6" s="208"/>
      <c r="H6" s="207"/>
      <c r="I6" s="206"/>
      <c r="J6" s="165"/>
      <c r="K6" s="164"/>
      <c r="L6" s="163"/>
      <c r="M6" s="155"/>
      <c r="N6" s="155"/>
    </row>
    <row r="7" spans="1:14" s="11" customFormat="1" ht="15" customHeight="1">
      <c r="A7" s="198"/>
      <c r="B7" s="1008" t="s">
        <v>199</v>
      </c>
      <c r="C7" s="1009"/>
      <c r="D7" s="197">
        <v>334</v>
      </c>
      <c r="E7" s="197">
        <v>275</v>
      </c>
      <c r="F7" s="196">
        <v>59</v>
      </c>
      <c r="G7" s="195"/>
      <c r="H7" s="1006" t="s">
        <v>199</v>
      </c>
      <c r="I7" s="1007"/>
      <c r="J7" s="194">
        <v>251</v>
      </c>
      <c r="K7" s="193">
        <v>201</v>
      </c>
      <c r="L7" s="192">
        <v>50</v>
      </c>
      <c r="M7" s="190"/>
      <c r="N7" s="190"/>
    </row>
    <row r="8" spans="1:14" s="11" customFormat="1" ht="15" customHeight="1">
      <c r="A8" s="172"/>
      <c r="B8" s="171"/>
      <c r="C8" s="181" t="s">
        <v>198</v>
      </c>
      <c r="D8" s="169">
        <v>296</v>
      </c>
      <c r="E8" s="169">
        <v>239</v>
      </c>
      <c r="F8" s="168">
        <v>57</v>
      </c>
      <c r="G8" s="159"/>
      <c r="H8" s="167"/>
      <c r="I8" s="181" t="s">
        <v>197</v>
      </c>
      <c r="J8" s="165">
        <v>209</v>
      </c>
      <c r="K8" s="164">
        <v>163</v>
      </c>
      <c r="L8" s="163">
        <v>46</v>
      </c>
      <c r="M8" s="155"/>
      <c r="N8" s="155"/>
    </row>
    <row r="9" spans="1:14" s="11" customFormat="1" ht="15" customHeight="1">
      <c r="A9" s="203"/>
      <c r="B9" s="202"/>
      <c r="C9" s="181" t="s">
        <v>196</v>
      </c>
      <c r="D9" s="205">
        <v>1</v>
      </c>
      <c r="E9" s="205">
        <v>1</v>
      </c>
      <c r="F9" s="204">
        <v>0</v>
      </c>
      <c r="G9" s="159"/>
      <c r="H9" s="167"/>
      <c r="I9" s="181" t="s">
        <v>195</v>
      </c>
      <c r="J9" s="165">
        <v>40</v>
      </c>
      <c r="K9" s="164">
        <v>36</v>
      </c>
      <c r="L9" s="182">
        <v>4</v>
      </c>
      <c r="M9" s="155"/>
      <c r="N9" s="155"/>
    </row>
    <row r="10" spans="1:14" s="11" customFormat="1" ht="15" customHeight="1">
      <c r="A10" s="203"/>
      <c r="B10" s="202"/>
      <c r="C10" s="181" t="s">
        <v>194</v>
      </c>
      <c r="D10" s="201">
        <v>37</v>
      </c>
      <c r="E10" s="201">
        <v>35</v>
      </c>
      <c r="F10" s="199">
        <v>2</v>
      </c>
      <c r="G10" s="159"/>
      <c r="H10" s="167"/>
      <c r="I10" s="181"/>
      <c r="J10" s="165"/>
      <c r="K10" s="164"/>
      <c r="L10" s="182"/>
      <c r="M10" s="155"/>
      <c r="N10" s="155"/>
    </row>
    <row r="11" spans="1:14" s="11" customFormat="1" ht="15" customHeight="1">
      <c r="A11" s="203"/>
      <c r="B11" s="202"/>
      <c r="C11" s="181"/>
      <c r="D11" s="201"/>
      <c r="E11" s="201"/>
      <c r="F11" s="199"/>
      <c r="G11" s="159"/>
      <c r="H11" s="167"/>
      <c r="I11" s="181"/>
      <c r="J11" s="165"/>
      <c r="K11" s="164"/>
      <c r="L11" s="182"/>
      <c r="M11" s="155"/>
      <c r="N11" s="155"/>
    </row>
    <row r="12" spans="1:14" s="11" customFormat="1" ht="15" customHeight="1">
      <c r="A12" s="198"/>
      <c r="B12" s="1008" t="s">
        <v>193</v>
      </c>
      <c r="C12" s="1009"/>
      <c r="D12" s="197">
        <v>5375</v>
      </c>
      <c r="E12" s="197">
        <v>4383</v>
      </c>
      <c r="F12" s="196">
        <v>992</v>
      </c>
      <c r="G12" s="195"/>
      <c r="H12" s="1006" t="s">
        <v>193</v>
      </c>
      <c r="I12" s="1007"/>
      <c r="J12" s="194">
        <v>5032</v>
      </c>
      <c r="K12" s="193">
        <v>3957</v>
      </c>
      <c r="L12" s="192">
        <v>1075</v>
      </c>
      <c r="M12" s="155"/>
      <c r="N12" s="155"/>
    </row>
    <row r="13" spans="1:14" s="11" customFormat="1" ht="22.5" customHeight="1">
      <c r="A13" s="172"/>
      <c r="B13" s="171"/>
      <c r="C13" s="200" t="s">
        <v>192</v>
      </c>
      <c r="D13" s="169">
        <v>5</v>
      </c>
      <c r="E13" s="169">
        <v>1</v>
      </c>
      <c r="F13" s="199">
        <v>4</v>
      </c>
      <c r="G13" s="159"/>
      <c r="H13" s="167"/>
      <c r="I13" s="185" t="s">
        <v>191</v>
      </c>
      <c r="J13" s="184">
        <v>9</v>
      </c>
      <c r="K13" s="183">
        <v>7</v>
      </c>
      <c r="L13" s="182">
        <v>2</v>
      </c>
      <c r="M13" s="190"/>
      <c r="N13" s="190"/>
    </row>
    <row r="14" spans="1:14" s="11" customFormat="1" ht="15" customHeight="1">
      <c r="A14" s="172"/>
      <c r="B14" s="171"/>
      <c r="C14" s="181" t="s">
        <v>190</v>
      </c>
      <c r="D14" s="169">
        <v>4091</v>
      </c>
      <c r="E14" s="169">
        <v>3600</v>
      </c>
      <c r="F14" s="168">
        <v>491</v>
      </c>
      <c r="G14" s="159"/>
      <c r="H14" s="167"/>
      <c r="I14" s="181" t="s">
        <v>190</v>
      </c>
      <c r="J14" s="165">
        <v>3510</v>
      </c>
      <c r="K14" s="164">
        <v>3070</v>
      </c>
      <c r="L14" s="163">
        <v>440</v>
      </c>
      <c r="M14" s="155"/>
      <c r="N14" s="155"/>
    </row>
    <row r="15" spans="1:14" s="11" customFormat="1" ht="15" customHeight="1">
      <c r="A15" s="172"/>
      <c r="B15" s="171"/>
      <c r="C15" s="181" t="s">
        <v>189</v>
      </c>
      <c r="D15" s="169">
        <v>1279</v>
      </c>
      <c r="E15" s="169">
        <v>782</v>
      </c>
      <c r="F15" s="168">
        <v>497</v>
      </c>
      <c r="G15" s="159"/>
      <c r="H15" s="167"/>
      <c r="I15" s="181" t="s">
        <v>189</v>
      </c>
      <c r="J15" s="165">
        <v>1513</v>
      </c>
      <c r="K15" s="164">
        <v>880</v>
      </c>
      <c r="L15" s="163">
        <v>633</v>
      </c>
      <c r="M15" s="155"/>
      <c r="N15" s="155"/>
    </row>
    <row r="16" spans="1:14" s="11" customFormat="1" ht="15" customHeight="1">
      <c r="A16" s="172"/>
      <c r="B16" s="171"/>
      <c r="C16" s="170"/>
      <c r="D16" s="169"/>
      <c r="E16" s="169"/>
      <c r="F16" s="168"/>
      <c r="G16" s="159"/>
      <c r="H16" s="167"/>
      <c r="I16" s="181"/>
      <c r="J16" s="165"/>
      <c r="K16" s="164"/>
      <c r="L16" s="163"/>
      <c r="M16" s="155"/>
    </row>
    <row r="17" spans="1:14" s="11" customFormat="1" ht="15" customHeight="1">
      <c r="A17" s="198"/>
      <c r="B17" s="1008" t="s">
        <v>188</v>
      </c>
      <c r="C17" s="1009"/>
      <c r="D17" s="197">
        <v>29283</v>
      </c>
      <c r="E17" s="197">
        <v>15137</v>
      </c>
      <c r="F17" s="196">
        <v>14146</v>
      </c>
      <c r="G17" s="195"/>
      <c r="H17" s="1006" t="s">
        <v>188</v>
      </c>
      <c r="I17" s="1007"/>
      <c r="J17" s="194">
        <v>28169</v>
      </c>
      <c r="K17" s="193">
        <v>14214</v>
      </c>
      <c r="L17" s="192">
        <v>13955</v>
      </c>
      <c r="M17" s="155"/>
    </row>
    <row r="18" spans="1:14" s="11" customFormat="1" ht="22.5">
      <c r="A18" s="172"/>
      <c r="B18" s="171"/>
      <c r="C18" s="178" t="s">
        <v>187</v>
      </c>
      <c r="D18" s="169">
        <v>262</v>
      </c>
      <c r="E18" s="169">
        <v>211</v>
      </c>
      <c r="F18" s="168">
        <v>51</v>
      </c>
      <c r="G18" s="159"/>
      <c r="H18" s="167"/>
      <c r="I18" s="191" t="s">
        <v>187</v>
      </c>
      <c r="J18" s="165">
        <v>254</v>
      </c>
      <c r="K18" s="164">
        <v>206</v>
      </c>
      <c r="L18" s="163">
        <v>48</v>
      </c>
      <c r="M18" s="190"/>
    </row>
    <row r="19" spans="1:14" s="11" customFormat="1" ht="15" customHeight="1">
      <c r="A19" s="172"/>
      <c r="B19" s="171"/>
      <c r="C19" s="181" t="s">
        <v>186</v>
      </c>
      <c r="D19" s="169">
        <v>1013</v>
      </c>
      <c r="E19" s="169">
        <v>659</v>
      </c>
      <c r="F19" s="168">
        <v>354</v>
      </c>
      <c r="G19" s="159"/>
      <c r="H19" s="167"/>
      <c r="I19" s="181" t="s">
        <v>186</v>
      </c>
      <c r="J19" s="165">
        <v>935</v>
      </c>
      <c r="K19" s="164">
        <v>593</v>
      </c>
      <c r="L19" s="163">
        <v>342</v>
      </c>
      <c r="M19" s="190"/>
    </row>
    <row r="20" spans="1:14" s="11" customFormat="1" ht="15" customHeight="1">
      <c r="A20" s="172"/>
      <c r="B20" s="171"/>
      <c r="C20" s="181" t="s">
        <v>185</v>
      </c>
      <c r="D20" s="169">
        <v>1645</v>
      </c>
      <c r="E20" s="169">
        <v>1407</v>
      </c>
      <c r="F20" s="168">
        <v>238</v>
      </c>
      <c r="G20" s="159"/>
      <c r="H20" s="167"/>
      <c r="I20" s="181" t="s">
        <v>184</v>
      </c>
      <c r="J20" s="184">
        <v>1700</v>
      </c>
      <c r="K20" s="183">
        <v>1424</v>
      </c>
      <c r="L20" s="182">
        <v>276</v>
      </c>
      <c r="M20" s="155"/>
    </row>
    <row r="21" spans="1:14" s="11" customFormat="1" ht="15" customHeight="1">
      <c r="A21" s="172"/>
      <c r="B21" s="171"/>
      <c r="C21" s="181" t="s">
        <v>183</v>
      </c>
      <c r="D21" s="169">
        <v>7386</v>
      </c>
      <c r="E21" s="169">
        <v>3666</v>
      </c>
      <c r="F21" s="168">
        <v>3720</v>
      </c>
      <c r="G21" s="159"/>
      <c r="H21" s="167"/>
      <c r="I21" s="181" t="s">
        <v>182</v>
      </c>
      <c r="J21" s="165">
        <v>6265</v>
      </c>
      <c r="K21" s="164">
        <v>3125</v>
      </c>
      <c r="L21" s="163">
        <v>3140</v>
      </c>
      <c r="M21" s="155"/>
    </row>
    <row r="22" spans="1:14" s="11" customFormat="1" ht="15" customHeight="1">
      <c r="A22" s="172"/>
      <c r="B22" s="171"/>
      <c r="C22" s="181" t="s">
        <v>181</v>
      </c>
      <c r="D22" s="169">
        <v>830</v>
      </c>
      <c r="E22" s="169">
        <v>412</v>
      </c>
      <c r="F22" s="168">
        <v>418</v>
      </c>
      <c r="G22" s="159"/>
      <c r="H22" s="167"/>
      <c r="I22" s="181" t="s">
        <v>180</v>
      </c>
      <c r="J22" s="165">
        <v>742</v>
      </c>
      <c r="K22" s="164">
        <v>357</v>
      </c>
      <c r="L22" s="163">
        <v>385</v>
      </c>
      <c r="M22" s="155"/>
    </row>
    <row r="23" spans="1:14" s="11" customFormat="1" ht="22.5" customHeight="1">
      <c r="A23" s="172"/>
      <c r="B23" s="171"/>
      <c r="C23" s="186" t="s">
        <v>179</v>
      </c>
      <c r="D23" s="169">
        <v>457</v>
      </c>
      <c r="E23" s="169">
        <v>297</v>
      </c>
      <c r="F23" s="168">
        <v>160</v>
      </c>
      <c r="G23" s="159"/>
      <c r="H23" s="167"/>
      <c r="I23" s="189" t="s">
        <v>178</v>
      </c>
      <c r="J23" s="184">
        <v>797</v>
      </c>
      <c r="K23" s="183">
        <v>552</v>
      </c>
      <c r="L23" s="182">
        <v>245</v>
      </c>
      <c r="M23" s="155"/>
    </row>
    <row r="24" spans="1:14" s="11" customFormat="1" ht="22.5" customHeight="1">
      <c r="A24" s="172"/>
      <c r="B24" s="171"/>
      <c r="C24" s="188" t="s">
        <v>177</v>
      </c>
      <c r="D24" s="169">
        <v>2622</v>
      </c>
      <c r="E24" s="169">
        <v>1017</v>
      </c>
      <c r="F24" s="168">
        <v>1605</v>
      </c>
      <c r="G24" s="159"/>
      <c r="H24" s="167"/>
      <c r="I24" s="187" t="s">
        <v>176</v>
      </c>
      <c r="J24" s="184">
        <v>1203</v>
      </c>
      <c r="K24" s="183">
        <v>850</v>
      </c>
      <c r="L24" s="182">
        <v>353</v>
      </c>
      <c r="M24" s="155"/>
    </row>
    <row r="25" spans="1:14" s="11" customFormat="1" ht="22.5" customHeight="1">
      <c r="A25" s="172"/>
      <c r="B25" s="171"/>
      <c r="C25" s="186" t="s">
        <v>170</v>
      </c>
      <c r="D25" s="169">
        <v>3918</v>
      </c>
      <c r="E25" s="169">
        <v>1114</v>
      </c>
      <c r="F25" s="168">
        <v>2804</v>
      </c>
      <c r="G25" s="159"/>
      <c r="H25" s="167"/>
      <c r="I25" s="178" t="s">
        <v>175</v>
      </c>
      <c r="J25" s="184">
        <v>2793</v>
      </c>
      <c r="K25" s="183">
        <v>1167</v>
      </c>
      <c r="L25" s="182">
        <v>1626</v>
      </c>
      <c r="M25" s="155"/>
      <c r="N25" s="155"/>
    </row>
    <row r="26" spans="1:14" s="11" customFormat="1" ht="22.5" customHeight="1">
      <c r="A26" s="172"/>
      <c r="B26" s="171"/>
      <c r="C26" s="181" t="s">
        <v>172</v>
      </c>
      <c r="D26" s="169">
        <v>2590</v>
      </c>
      <c r="E26" s="169">
        <v>1170</v>
      </c>
      <c r="F26" s="168">
        <v>1420</v>
      </c>
      <c r="G26" s="159"/>
      <c r="H26" s="167"/>
      <c r="I26" s="185" t="s">
        <v>174</v>
      </c>
      <c r="J26" s="184">
        <v>1553</v>
      </c>
      <c r="K26" s="183">
        <v>642</v>
      </c>
      <c r="L26" s="182">
        <v>911</v>
      </c>
      <c r="M26" s="155"/>
      <c r="N26" s="155"/>
    </row>
    <row r="27" spans="1:14" s="11" customFormat="1" ht="15" customHeight="1">
      <c r="A27" s="172"/>
      <c r="B27" s="171"/>
      <c r="C27" s="181" t="s">
        <v>173</v>
      </c>
      <c r="D27" s="169">
        <v>285</v>
      </c>
      <c r="E27" s="169">
        <v>174</v>
      </c>
      <c r="F27" s="168">
        <v>111</v>
      </c>
      <c r="G27" s="159"/>
      <c r="H27" s="167"/>
      <c r="I27" s="181" t="s">
        <v>172</v>
      </c>
      <c r="J27" s="165">
        <v>2448</v>
      </c>
      <c r="K27" s="164">
        <v>1091</v>
      </c>
      <c r="L27" s="163">
        <v>1357</v>
      </c>
      <c r="M27" s="155"/>
      <c r="N27" s="155"/>
    </row>
    <row r="28" spans="1:14" s="11" customFormat="1" ht="22.5" customHeight="1">
      <c r="A28" s="172"/>
      <c r="B28" s="171"/>
      <c r="C28" s="175" t="s">
        <v>171</v>
      </c>
      <c r="D28" s="169">
        <v>6734</v>
      </c>
      <c r="E28" s="169">
        <v>3953</v>
      </c>
      <c r="F28" s="168">
        <v>2781</v>
      </c>
      <c r="G28" s="159"/>
      <c r="H28" s="167"/>
      <c r="I28" s="181" t="s">
        <v>170</v>
      </c>
      <c r="J28" s="165">
        <v>4353</v>
      </c>
      <c r="K28" s="164">
        <v>1177</v>
      </c>
      <c r="L28" s="163">
        <v>3176</v>
      </c>
      <c r="M28" s="155"/>
      <c r="N28" s="155"/>
    </row>
    <row r="29" spans="1:14" s="11" customFormat="1" ht="12.6" customHeight="1">
      <c r="A29" s="172"/>
      <c r="B29" s="171"/>
      <c r="C29" s="181"/>
      <c r="D29" s="169"/>
      <c r="E29" s="169"/>
      <c r="F29" s="168"/>
      <c r="G29" s="159"/>
      <c r="H29" s="167"/>
      <c r="I29" s="181" t="s">
        <v>169</v>
      </c>
      <c r="J29" s="165">
        <v>164</v>
      </c>
      <c r="K29" s="164">
        <v>91</v>
      </c>
      <c r="L29" s="163">
        <v>73</v>
      </c>
      <c r="M29" s="155"/>
      <c r="N29" s="155"/>
    </row>
    <row r="30" spans="1:14" s="173" customFormat="1" ht="22.5" customHeight="1">
      <c r="A30" s="180"/>
      <c r="B30" s="179"/>
      <c r="C30" s="178" t="s">
        <v>168</v>
      </c>
      <c r="D30" s="177">
        <v>1541</v>
      </c>
      <c r="E30" s="177">
        <v>1057</v>
      </c>
      <c r="F30" s="176">
        <v>484</v>
      </c>
      <c r="G30" s="159"/>
      <c r="H30" s="167"/>
      <c r="I30" s="175" t="s">
        <v>167</v>
      </c>
      <c r="J30" s="165">
        <v>3435</v>
      </c>
      <c r="K30" s="164">
        <v>1947</v>
      </c>
      <c r="L30" s="163">
        <v>1488</v>
      </c>
      <c r="M30" s="174"/>
      <c r="N30" s="174"/>
    </row>
    <row r="31" spans="1:14" s="11" customFormat="1" ht="15" customHeight="1">
      <c r="A31" s="172"/>
      <c r="B31" s="171"/>
      <c r="C31" s="170"/>
      <c r="D31" s="169"/>
      <c r="E31" s="169"/>
      <c r="F31" s="168"/>
      <c r="G31" s="159"/>
      <c r="H31" s="167"/>
      <c r="I31" s="166" t="s">
        <v>166</v>
      </c>
      <c r="J31" s="165">
        <v>1527</v>
      </c>
      <c r="K31" s="164">
        <v>992</v>
      </c>
      <c r="L31" s="163">
        <v>535</v>
      </c>
      <c r="M31" s="155"/>
      <c r="N31" s="155"/>
    </row>
    <row r="32" spans="1:14" s="11" customFormat="1" ht="15" customHeight="1">
      <c r="A32" s="162"/>
      <c r="B32" s="1015" t="s">
        <v>165</v>
      </c>
      <c r="C32" s="1016"/>
      <c r="D32" s="161">
        <v>653</v>
      </c>
      <c r="E32" s="161">
        <v>394</v>
      </c>
      <c r="F32" s="160">
        <v>259</v>
      </c>
      <c r="G32" s="159"/>
      <c r="H32" s="1021" t="s">
        <v>165</v>
      </c>
      <c r="I32" s="1022"/>
      <c r="J32" s="158">
        <v>3897</v>
      </c>
      <c r="K32" s="157">
        <v>2240</v>
      </c>
      <c r="L32" s="156">
        <v>1657</v>
      </c>
      <c r="M32" s="155"/>
      <c r="N32" s="155"/>
    </row>
    <row r="33" spans="1:14" ht="13.5" customHeight="1">
      <c r="A33" s="2"/>
      <c r="B33" s="2"/>
      <c r="C33" s="75" t="s">
        <v>164</v>
      </c>
      <c r="D33" s="2"/>
      <c r="E33" s="2"/>
      <c r="F33" s="2"/>
      <c r="G33" s="154"/>
      <c r="M33" s="153"/>
      <c r="N33" s="152"/>
    </row>
    <row r="34" spans="1:14" ht="15" customHeight="1">
      <c r="C34" s="75" t="s">
        <v>163</v>
      </c>
    </row>
  </sheetData>
  <mergeCells count="16">
    <mergeCell ref="B17:C17"/>
    <mergeCell ref="B32:C32"/>
    <mergeCell ref="B5:C5"/>
    <mergeCell ref="H5:I5"/>
    <mergeCell ref="H17:I17"/>
    <mergeCell ref="H32:I32"/>
    <mergeCell ref="J3:L3"/>
    <mergeCell ref="A4:C4"/>
    <mergeCell ref="H7:I7"/>
    <mergeCell ref="H12:I12"/>
    <mergeCell ref="B7:C7"/>
    <mergeCell ref="G3:I3"/>
    <mergeCell ref="G4:I4"/>
    <mergeCell ref="B12:C12"/>
    <mergeCell ref="A3:C3"/>
    <mergeCell ref="D3:F3"/>
  </mergeCells>
  <phoneticPr fontId="16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5B55-B096-49BA-BEA3-F9AFAB0127AD}">
  <dimension ref="A1:T34"/>
  <sheetViews>
    <sheetView showGridLines="0" view="pageBreakPreview" topLeftCell="A28" zoomScaleNormal="100" zoomScaleSheetLayoutView="100" workbookViewId="0">
      <selection activeCell="D3" sqref="D3:F3"/>
    </sheetView>
  </sheetViews>
  <sheetFormatPr defaultRowHeight="13.5"/>
  <cols>
    <col min="1" max="1" width="1.125" style="1" customWidth="1"/>
    <col min="2" max="2" width="2.625" style="1" customWidth="1"/>
    <col min="3" max="3" width="15.625" style="1" customWidth="1"/>
    <col min="4" max="6" width="7.625" style="1" customWidth="1"/>
    <col min="7" max="7" width="1.125" style="1" customWidth="1"/>
    <col min="8" max="8" width="2.625" style="1" customWidth="1"/>
    <col min="9" max="9" width="15.625" style="2" customWidth="1"/>
    <col min="10" max="10" width="7.625" style="217" customWidth="1"/>
    <col min="11" max="12" width="7.625" style="1" customWidth="1"/>
    <col min="13" max="13" width="9.375" style="1" customWidth="1"/>
    <col min="14" max="14" width="17.625" style="1" customWidth="1"/>
    <col min="15" max="15" width="9.375" style="1" customWidth="1"/>
    <col min="16" max="16384" width="9" style="1"/>
  </cols>
  <sheetData>
    <row r="1" spans="1:18" s="2" customFormat="1" ht="21" customHeight="1">
      <c r="A1" s="216" t="s">
        <v>238</v>
      </c>
      <c r="B1" s="216"/>
      <c r="C1" s="216"/>
      <c r="D1" s="216"/>
      <c r="E1" s="216"/>
      <c r="F1" s="216"/>
      <c r="G1" s="216"/>
      <c r="H1" s="216"/>
      <c r="I1" s="216"/>
      <c r="J1" s="207"/>
      <c r="K1" s="150"/>
      <c r="L1" s="150"/>
      <c r="M1" s="216"/>
      <c r="N1" s="216"/>
      <c r="O1" s="216"/>
      <c r="P1" s="14"/>
      <c r="Q1" s="150"/>
      <c r="R1" s="150"/>
    </row>
    <row r="2" spans="1:18">
      <c r="A2" s="2"/>
      <c r="B2" s="2"/>
      <c r="C2" s="2"/>
      <c r="D2" s="2"/>
      <c r="E2" s="1031"/>
      <c r="F2" s="1031"/>
      <c r="G2" s="274"/>
      <c r="H2" s="274"/>
      <c r="I2" s="152"/>
      <c r="K2" s="273"/>
      <c r="L2" s="111" t="s">
        <v>237</v>
      </c>
      <c r="M2" s="2"/>
      <c r="N2" s="152"/>
      <c r="O2" s="2"/>
    </row>
    <row r="3" spans="1:18" s="2" customFormat="1" ht="13.5" customHeight="1">
      <c r="A3" s="1029" t="s">
        <v>206</v>
      </c>
      <c r="B3" s="1011"/>
      <c r="C3" s="1012"/>
      <c r="D3" s="1023" t="s">
        <v>236</v>
      </c>
      <c r="E3" s="1023"/>
      <c r="F3" s="1024"/>
      <c r="G3" s="1029" t="s">
        <v>206</v>
      </c>
      <c r="H3" s="1011"/>
      <c r="I3" s="1012"/>
      <c r="J3" s="1023" t="s">
        <v>235</v>
      </c>
      <c r="K3" s="1023"/>
      <c r="L3" s="1024"/>
      <c r="M3" s="269"/>
    </row>
    <row r="4" spans="1:18" s="2" customFormat="1" ht="13.5" customHeight="1">
      <c r="A4" s="1030" t="s">
        <v>202</v>
      </c>
      <c r="B4" s="1004"/>
      <c r="C4" s="1005"/>
      <c r="D4" s="272" t="s">
        <v>200</v>
      </c>
      <c r="E4" s="213" t="s">
        <v>79</v>
      </c>
      <c r="F4" s="215" t="s">
        <v>78</v>
      </c>
      <c r="G4" s="1030" t="s">
        <v>202</v>
      </c>
      <c r="H4" s="1004"/>
      <c r="I4" s="1004"/>
      <c r="J4" s="271" t="s">
        <v>200</v>
      </c>
      <c r="K4" s="213" t="s">
        <v>79</v>
      </c>
      <c r="L4" s="270" t="s">
        <v>78</v>
      </c>
      <c r="M4" s="269"/>
      <c r="N4" s="133"/>
      <c r="O4" s="133"/>
    </row>
    <row r="5" spans="1:18" s="11" customFormat="1" ht="15" customHeight="1">
      <c r="A5" s="256"/>
      <c r="B5" s="1025" t="s">
        <v>234</v>
      </c>
      <c r="C5" s="1026"/>
      <c r="D5" s="255">
        <v>37853</v>
      </c>
      <c r="E5" s="193">
        <v>20493</v>
      </c>
      <c r="F5" s="254">
        <v>17360</v>
      </c>
      <c r="G5" s="268"/>
      <c r="H5" s="1025" t="s">
        <v>234</v>
      </c>
      <c r="I5" s="1026"/>
      <c r="J5" s="267">
        <v>36086</v>
      </c>
      <c r="K5" s="267">
        <v>18981</v>
      </c>
      <c r="L5" s="266">
        <v>17105</v>
      </c>
      <c r="M5" s="265"/>
      <c r="N5" s="265"/>
      <c r="O5" s="265"/>
    </row>
    <row r="6" spans="1:18" s="11" customFormat="1" ht="15" customHeight="1">
      <c r="A6" s="234"/>
      <c r="B6" s="229"/>
      <c r="C6" s="257"/>
      <c r="D6" s="232"/>
      <c r="E6" s="164"/>
      <c r="F6" s="231"/>
      <c r="G6" s="230"/>
      <c r="H6" s="14"/>
      <c r="I6" s="14"/>
      <c r="J6" s="205"/>
      <c r="K6" s="205"/>
      <c r="L6" s="235"/>
      <c r="M6" s="219"/>
      <c r="N6" s="243"/>
      <c r="O6" s="243"/>
    </row>
    <row r="7" spans="1:18" s="11" customFormat="1" ht="15" customHeight="1">
      <c r="A7" s="256"/>
      <c r="B7" s="1027" t="s">
        <v>233</v>
      </c>
      <c r="C7" s="1028"/>
      <c r="D7" s="255">
        <v>267</v>
      </c>
      <c r="E7" s="193">
        <v>220</v>
      </c>
      <c r="F7" s="254">
        <v>47</v>
      </c>
      <c r="G7" s="253"/>
      <c r="H7" s="1027" t="s">
        <v>233</v>
      </c>
      <c r="I7" s="1027"/>
      <c r="J7" s="205">
        <v>264</v>
      </c>
      <c r="K7" s="205">
        <v>203</v>
      </c>
      <c r="L7" s="264">
        <v>61</v>
      </c>
      <c r="M7" s="250"/>
      <c r="N7" s="243"/>
      <c r="O7" s="243"/>
    </row>
    <row r="8" spans="1:18" s="11" customFormat="1" ht="15" customHeight="1">
      <c r="A8" s="234"/>
      <c r="B8" s="229"/>
      <c r="C8" s="242" t="s">
        <v>197</v>
      </c>
      <c r="D8" s="232">
        <v>230</v>
      </c>
      <c r="E8" s="164">
        <v>185</v>
      </c>
      <c r="F8" s="231">
        <v>45</v>
      </c>
      <c r="G8" s="230"/>
      <c r="H8" s="14"/>
      <c r="I8" s="242" t="s">
        <v>197</v>
      </c>
      <c r="J8" s="205">
        <v>221</v>
      </c>
      <c r="K8" s="205">
        <v>164</v>
      </c>
      <c r="L8" s="235">
        <v>57</v>
      </c>
      <c r="M8" s="219"/>
      <c r="N8" s="243"/>
      <c r="O8" s="243"/>
    </row>
    <row r="9" spans="1:18" s="11" customFormat="1" ht="15" customHeight="1">
      <c r="A9" s="246"/>
      <c r="B9" s="244"/>
      <c r="C9" s="242" t="s">
        <v>195</v>
      </c>
      <c r="D9" s="232">
        <v>37</v>
      </c>
      <c r="E9" s="164">
        <v>35</v>
      </c>
      <c r="F9" s="231">
        <v>2</v>
      </c>
      <c r="G9" s="245"/>
      <c r="H9" s="14"/>
      <c r="I9" s="258" t="s">
        <v>194</v>
      </c>
      <c r="J9" s="205">
        <v>43</v>
      </c>
      <c r="K9" s="205">
        <v>39</v>
      </c>
      <c r="L9" s="235">
        <v>4</v>
      </c>
      <c r="M9" s="219"/>
      <c r="N9" s="243"/>
      <c r="O9" s="243"/>
    </row>
    <row r="10" spans="1:18" s="11" customFormat="1" ht="15" customHeight="1">
      <c r="A10" s="246"/>
      <c r="B10" s="244"/>
      <c r="C10" s="242"/>
      <c r="D10" s="232"/>
      <c r="E10" s="164"/>
      <c r="F10" s="231"/>
      <c r="G10" s="245"/>
      <c r="H10" s="244"/>
      <c r="I10" s="263"/>
      <c r="J10" s="164"/>
      <c r="K10" s="164"/>
      <c r="L10" s="227"/>
      <c r="M10" s="219"/>
      <c r="N10" s="243"/>
      <c r="O10" s="243"/>
    </row>
    <row r="11" spans="1:18" s="11" customFormat="1" ht="5.0999999999999996" customHeight="1">
      <c r="A11" s="246"/>
      <c r="B11" s="244"/>
      <c r="C11" s="262"/>
      <c r="D11" s="232"/>
      <c r="E11" s="164"/>
      <c r="F11" s="231"/>
      <c r="G11" s="245"/>
      <c r="H11" s="244"/>
      <c r="I11" s="244"/>
      <c r="J11" s="164"/>
      <c r="K11" s="164"/>
      <c r="L11" s="227"/>
      <c r="M11" s="219"/>
      <c r="N11" s="243"/>
      <c r="O11" s="243"/>
    </row>
    <row r="12" spans="1:18" s="11" customFormat="1" ht="15" customHeight="1">
      <c r="A12" s="256"/>
      <c r="B12" s="1027" t="s">
        <v>232</v>
      </c>
      <c r="C12" s="1028"/>
      <c r="D12" s="255">
        <v>4964</v>
      </c>
      <c r="E12" s="193">
        <v>3846</v>
      </c>
      <c r="F12" s="254">
        <v>1118</v>
      </c>
      <c r="G12" s="253"/>
      <c r="H12" s="1027" t="s">
        <v>232</v>
      </c>
      <c r="I12" s="1027"/>
      <c r="J12" s="252">
        <v>4906</v>
      </c>
      <c r="K12" s="252">
        <v>3700</v>
      </c>
      <c r="L12" s="251">
        <v>1206</v>
      </c>
      <c r="M12" s="250"/>
      <c r="N12" s="243"/>
      <c r="O12" s="243"/>
    </row>
    <row r="13" spans="1:18" s="11" customFormat="1" ht="22.5">
      <c r="A13" s="246"/>
      <c r="B13" s="244"/>
      <c r="C13" s="261" t="s">
        <v>191</v>
      </c>
      <c r="D13" s="232">
        <v>4</v>
      </c>
      <c r="E13" s="164">
        <v>4</v>
      </c>
      <c r="F13" s="260" t="s">
        <v>114</v>
      </c>
      <c r="G13" s="245"/>
      <c r="H13" s="14"/>
      <c r="I13" s="259" t="s">
        <v>231</v>
      </c>
      <c r="J13" s="205">
        <v>9</v>
      </c>
      <c r="K13" s="205">
        <v>7</v>
      </c>
      <c r="L13" s="235">
        <v>2</v>
      </c>
      <c r="M13" s="219"/>
      <c r="N13" s="249"/>
      <c r="O13" s="243"/>
    </row>
    <row r="14" spans="1:18" s="11" customFormat="1" ht="15" customHeight="1">
      <c r="A14" s="234"/>
      <c r="B14" s="229"/>
      <c r="C14" s="242" t="s">
        <v>190</v>
      </c>
      <c r="D14" s="232">
        <v>3338</v>
      </c>
      <c r="E14" s="164">
        <v>2889</v>
      </c>
      <c r="F14" s="231">
        <v>449</v>
      </c>
      <c r="G14" s="230"/>
      <c r="H14" s="14"/>
      <c r="I14" s="258" t="s">
        <v>230</v>
      </c>
      <c r="J14" s="236">
        <v>3338</v>
      </c>
      <c r="K14" s="236">
        <v>2814</v>
      </c>
      <c r="L14" s="235">
        <v>524</v>
      </c>
      <c r="M14" s="219"/>
      <c r="N14" s="243"/>
      <c r="O14" s="243"/>
    </row>
    <row r="15" spans="1:18" s="11" customFormat="1" ht="15" customHeight="1">
      <c r="A15" s="234"/>
      <c r="B15" s="229"/>
      <c r="C15" s="242" t="s">
        <v>189</v>
      </c>
      <c r="D15" s="232">
        <v>1622</v>
      </c>
      <c r="E15" s="164">
        <v>953</v>
      </c>
      <c r="F15" s="231">
        <v>669</v>
      </c>
      <c r="G15" s="230"/>
      <c r="H15" s="14"/>
      <c r="I15" s="258" t="s">
        <v>229</v>
      </c>
      <c r="J15" s="236">
        <v>1559</v>
      </c>
      <c r="K15" s="205">
        <v>879</v>
      </c>
      <c r="L15" s="235">
        <v>680</v>
      </c>
      <c r="M15" s="219"/>
      <c r="N15" s="243"/>
      <c r="O15" s="243"/>
    </row>
    <row r="16" spans="1:18" s="11" customFormat="1" ht="5.0999999999999996" customHeight="1">
      <c r="A16" s="234"/>
      <c r="B16" s="229"/>
      <c r="C16" s="257"/>
      <c r="D16" s="232"/>
      <c r="E16" s="164"/>
      <c r="F16" s="231"/>
      <c r="G16" s="230"/>
      <c r="H16" s="229"/>
      <c r="I16" s="229"/>
      <c r="J16" s="164"/>
      <c r="K16" s="164"/>
      <c r="L16" s="227"/>
      <c r="M16" s="219"/>
      <c r="N16" s="243"/>
      <c r="O16" s="243"/>
    </row>
    <row r="17" spans="1:17" s="11" customFormat="1" ht="15" customHeight="1">
      <c r="A17" s="256"/>
      <c r="B17" s="1027" t="s">
        <v>228</v>
      </c>
      <c r="C17" s="1028"/>
      <c r="D17" s="255">
        <v>28864</v>
      </c>
      <c r="E17" s="193">
        <v>14246</v>
      </c>
      <c r="F17" s="254">
        <v>14618</v>
      </c>
      <c r="G17" s="253"/>
      <c r="H17" s="1027" t="s">
        <v>228</v>
      </c>
      <c r="I17" s="1027"/>
      <c r="J17" s="252">
        <v>29268</v>
      </c>
      <c r="K17" s="252">
        <v>14185</v>
      </c>
      <c r="L17" s="251">
        <v>15083</v>
      </c>
      <c r="M17" s="250"/>
      <c r="N17" s="249"/>
      <c r="O17" s="243"/>
    </row>
    <row r="18" spans="1:17" s="11" customFormat="1" ht="22.5">
      <c r="A18" s="234"/>
      <c r="B18" s="229"/>
      <c r="C18" s="237" t="s">
        <v>227</v>
      </c>
      <c r="D18" s="164">
        <v>279</v>
      </c>
      <c r="E18" s="164">
        <v>229</v>
      </c>
      <c r="F18" s="231">
        <v>50</v>
      </c>
      <c r="G18" s="230"/>
      <c r="H18" s="229"/>
      <c r="I18" s="237" t="s">
        <v>226</v>
      </c>
      <c r="J18" s="205">
        <v>254</v>
      </c>
      <c r="K18" s="205">
        <v>200</v>
      </c>
      <c r="L18" s="235">
        <v>54</v>
      </c>
      <c r="N18" s="243"/>
      <c r="O18" s="243"/>
    </row>
    <row r="19" spans="1:17" s="11" customFormat="1" ht="15" customHeight="1">
      <c r="A19" s="234"/>
      <c r="B19" s="229"/>
      <c r="C19" s="242" t="s">
        <v>186</v>
      </c>
      <c r="D19" s="232">
        <v>1068</v>
      </c>
      <c r="E19" s="164">
        <v>717</v>
      </c>
      <c r="F19" s="231">
        <v>351</v>
      </c>
      <c r="G19" s="230"/>
      <c r="H19" s="229"/>
      <c r="I19" s="237" t="s">
        <v>225</v>
      </c>
      <c r="J19" s="236">
        <v>1154</v>
      </c>
      <c r="K19" s="205">
        <v>748</v>
      </c>
      <c r="L19" s="235">
        <v>406</v>
      </c>
      <c r="N19" s="243"/>
      <c r="O19" s="243"/>
    </row>
    <row r="20" spans="1:17" s="11" customFormat="1" ht="15" customHeight="1">
      <c r="A20" s="246"/>
      <c r="B20" s="244"/>
      <c r="C20" s="242" t="s">
        <v>184</v>
      </c>
      <c r="D20" s="232">
        <v>1510</v>
      </c>
      <c r="E20" s="164">
        <v>1250</v>
      </c>
      <c r="F20" s="231">
        <v>260</v>
      </c>
      <c r="G20" s="245"/>
      <c r="H20" s="244"/>
      <c r="I20" s="237" t="s">
        <v>224</v>
      </c>
      <c r="J20" s="236">
        <v>1502</v>
      </c>
      <c r="K20" s="236">
        <v>1214</v>
      </c>
      <c r="L20" s="235">
        <v>288</v>
      </c>
      <c r="N20" s="243"/>
      <c r="O20" s="243"/>
    </row>
    <row r="21" spans="1:17" s="11" customFormat="1" ht="15" customHeight="1">
      <c r="A21" s="234"/>
      <c r="B21" s="229"/>
      <c r="C21" s="242" t="s">
        <v>182</v>
      </c>
      <c r="D21" s="232">
        <v>5926</v>
      </c>
      <c r="E21" s="164">
        <v>2837</v>
      </c>
      <c r="F21" s="231">
        <v>3089</v>
      </c>
      <c r="G21" s="230"/>
      <c r="H21" s="229"/>
      <c r="I21" s="237" t="s">
        <v>223</v>
      </c>
      <c r="J21" s="236">
        <v>5915</v>
      </c>
      <c r="K21" s="236">
        <v>2814</v>
      </c>
      <c r="L21" s="239">
        <v>3101</v>
      </c>
      <c r="N21" s="243"/>
      <c r="O21" s="243"/>
    </row>
    <row r="22" spans="1:17" s="11" customFormat="1" ht="15" customHeight="1">
      <c r="A22" s="234"/>
      <c r="B22" s="229"/>
      <c r="C22" s="242" t="s">
        <v>180</v>
      </c>
      <c r="D22" s="232">
        <v>778</v>
      </c>
      <c r="E22" s="164">
        <v>371</v>
      </c>
      <c r="F22" s="231">
        <v>407</v>
      </c>
      <c r="G22" s="230"/>
      <c r="H22" s="229"/>
      <c r="I22" s="237" t="s">
        <v>222</v>
      </c>
      <c r="J22" s="205">
        <v>721</v>
      </c>
      <c r="K22" s="205">
        <v>326</v>
      </c>
      <c r="L22" s="235">
        <v>395</v>
      </c>
      <c r="N22" s="243"/>
      <c r="O22" s="243"/>
    </row>
    <row r="23" spans="1:17" s="11" customFormat="1" ht="22.5" customHeight="1">
      <c r="A23" s="246"/>
      <c r="B23" s="244"/>
      <c r="C23" s="238" t="s">
        <v>178</v>
      </c>
      <c r="D23" s="232">
        <v>886</v>
      </c>
      <c r="E23" s="164">
        <v>575</v>
      </c>
      <c r="F23" s="231">
        <v>311</v>
      </c>
      <c r="G23" s="245"/>
      <c r="H23" s="244"/>
      <c r="I23" s="237" t="s">
        <v>221</v>
      </c>
      <c r="J23" s="205">
        <v>914</v>
      </c>
      <c r="K23" s="205">
        <v>586</v>
      </c>
      <c r="L23" s="235">
        <v>328</v>
      </c>
      <c r="N23" s="243"/>
      <c r="O23" s="243"/>
    </row>
    <row r="24" spans="1:17" s="11" customFormat="1" ht="22.5" customHeight="1">
      <c r="A24" s="246"/>
      <c r="B24" s="244"/>
      <c r="C24" s="238" t="s">
        <v>220</v>
      </c>
      <c r="D24" s="232">
        <v>1326</v>
      </c>
      <c r="E24" s="164">
        <v>901</v>
      </c>
      <c r="F24" s="231">
        <v>425</v>
      </c>
      <c r="G24" s="245"/>
      <c r="H24" s="244"/>
      <c r="I24" s="237" t="s">
        <v>219</v>
      </c>
      <c r="J24" s="236">
        <v>1411</v>
      </c>
      <c r="K24" s="205">
        <v>910</v>
      </c>
      <c r="L24" s="235">
        <v>501</v>
      </c>
      <c r="N24" s="243"/>
      <c r="O24" s="243"/>
    </row>
    <row r="25" spans="1:17" s="11" customFormat="1" ht="22.5" customHeight="1">
      <c r="A25" s="246"/>
      <c r="B25" s="244"/>
      <c r="C25" s="248" t="s">
        <v>175</v>
      </c>
      <c r="D25" s="232">
        <v>2642</v>
      </c>
      <c r="E25" s="164">
        <v>1101</v>
      </c>
      <c r="F25" s="231">
        <v>1541</v>
      </c>
      <c r="G25" s="245"/>
      <c r="H25" s="244"/>
      <c r="I25" s="247" t="s">
        <v>218</v>
      </c>
      <c r="J25" s="236">
        <v>2446</v>
      </c>
      <c r="K25" s="236">
        <v>1037</v>
      </c>
      <c r="L25" s="239">
        <v>1409</v>
      </c>
      <c r="N25" s="243"/>
      <c r="O25" s="243"/>
      <c r="P25" s="243"/>
      <c r="Q25" s="243"/>
    </row>
    <row r="26" spans="1:17" s="11" customFormat="1" ht="22.5" customHeight="1">
      <c r="A26" s="246"/>
      <c r="B26" s="244"/>
      <c r="C26" s="238" t="s">
        <v>174</v>
      </c>
      <c r="D26" s="232">
        <v>1428</v>
      </c>
      <c r="E26" s="164">
        <v>626</v>
      </c>
      <c r="F26" s="231">
        <v>802</v>
      </c>
      <c r="G26" s="245"/>
      <c r="H26" s="244"/>
      <c r="I26" s="237" t="s">
        <v>217</v>
      </c>
      <c r="J26" s="236">
        <v>1377</v>
      </c>
      <c r="K26" s="205">
        <v>583</v>
      </c>
      <c r="L26" s="235">
        <v>794</v>
      </c>
      <c r="N26" s="243"/>
      <c r="O26" s="243"/>
      <c r="P26" s="243"/>
      <c r="Q26" s="243"/>
    </row>
    <row r="27" spans="1:17" s="11" customFormat="1" ht="15" customHeight="1">
      <c r="A27" s="234"/>
      <c r="B27" s="229"/>
      <c r="C27" s="242" t="s">
        <v>172</v>
      </c>
      <c r="D27" s="232">
        <v>2484</v>
      </c>
      <c r="E27" s="164">
        <v>1057</v>
      </c>
      <c r="F27" s="231">
        <v>1427</v>
      </c>
      <c r="G27" s="230"/>
      <c r="H27" s="229"/>
      <c r="I27" s="237" t="s">
        <v>216</v>
      </c>
      <c r="J27" s="236">
        <v>2589</v>
      </c>
      <c r="K27" s="236">
        <v>1115</v>
      </c>
      <c r="L27" s="239">
        <v>1474</v>
      </c>
      <c r="N27" s="243"/>
      <c r="O27" s="243"/>
    </row>
    <row r="28" spans="1:17" s="11" customFormat="1" ht="22.5" customHeight="1">
      <c r="A28" s="234"/>
      <c r="B28" s="229"/>
      <c r="C28" s="242" t="s">
        <v>170</v>
      </c>
      <c r="D28" s="232">
        <v>5145</v>
      </c>
      <c r="E28" s="164">
        <v>1449</v>
      </c>
      <c r="F28" s="231">
        <v>3696</v>
      </c>
      <c r="G28" s="230"/>
      <c r="H28" s="229"/>
      <c r="I28" s="237" t="s">
        <v>215</v>
      </c>
      <c r="J28" s="236">
        <v>5578</v>
      </c>
      <c r="K28" s="236">
        <v>1562</v>
      </c>
      <c r="L28" s="239">
        <v>4016</v>
      </c>
      <c r="N28" s="219"/>
      <c r="O28" s="219"/>
    </row>
    <row r="29" spans="1:17" s="11" customFormat="1" ht="22.5" customHeight="1">
      <c r="A29" s="234"/>
      <c r="B29" s="229"/>
      <c r="C29" s="242" t="s">
        <v>169</v>
      </c>
      <c r="D29" s="232">
        <v>291</v>
      </c>
      <c r="E29" s="164">
        <v>178</v>
      </c>
      <c r="F29" s="231">
        <v>113</v>
      </c>
      <c r="G29" s="230"/>
      <c r="H29" s="229"/>
      <c r="I29" s="237" t="s">
        <v>214</v>
      </c>
      <c r="J29" s="205">
        <v>250</v>
      </c>
      <c r="K29" s="205">
        <v>152</v>
      </c>
      <c r="L29" s="235">
        <v>98</v>
      </c>
      <c r="N29" s="219"/>
      <c r="O29" s="219"/>
    </row>
    <row r="30" spans="1:17" s="11" customFormat="1" ht="22.5" customHeight="1">
      <c r="A30" s="234"/>
      <c r="B30" s="229"/>
      <c r="C30" s="241" t="s">
        <v>167</v>
      </c>
      <c r="D30" s="240">
        <v>3455</v>
      </c>
      <c r="E30" s="164">
        <v>1928</v>
      </c>
      <c r="F30" s="231">
        <v>1527</v>
      </c>
      <c r="G30" s="230"/>
      <c r="H30" s="229"/>
      <c r="I30" s="237" t="s">
        <v>213</v>
      </c>
      <c r="J30" s="236">
        <v>3496</v>
      </c>
      <c r="K30" s="236">
        <v>1912</v>
      </c>
      <c r="L30" s="239">
        <v>1584</v>
      </c>
      <c r="N30" s="219"/>
      <c r="O30" s="219"/>
    </row>
    <row r="31" spans="1:17" s="11" customFormat="1" ht="22.5" customHeight="1">
      <c r="A31" s="234"/>
      <c r="B31" s="229"/>
      <c r="C31" s="238" t="s">
        <v>212</v>
      </c>
      <c r="D31" s="232">
        <v>1646</v>
      </c>
      <c r="E31" s="164">
        <v>1027</v>
      </c>
      <c r="F31" s="231">
        <v>619</v>
      </c>
      <c r="G31" s="230"/>
      <c r="H31" s="229"/>
      <c r="I31" s="237" t="s">
        <v>211</v>
      </c>
      <c r="J31" s="236">
        <v>1661</v>
      </c>
      <c r="K31" s="236">
        <v>1026</v>
      </c>
      <c r="L31" s="235">
        <v>635</v>
      </c>
      <c r="N31" s="219"/>
      <c r="O31" s="219"/>
    </row>
    <row r="32" spans="1:17" s="11" customFormat="1" ht="5.0999999999999996" customHeight="1">
      <c r="A32" s="234"/>
      <c r="B32" s="229"/>
      <c r="C32" s="233"/>
      <c r="D32" s="232"/>
      <c r="E32" s="164"/>
      <c r="F32" s="231"/>
      <c r="G32" s="230"/>
      <c r="H32" s="229"/>
      <c r="I32" s="228"/>
      <c r="J32" s="164"/>
      <c r="K32" s="164"/>
      <c r="L32" s="227"/>
      <c r="M32" s="219"/>
      <c r="N32" s="219"/>
      <c r="O32" s="219"/>
    </row>
    <row r="33" spans="1:20" s="11" customFormat="1" ht="15" customHeight="1">
      <c r="A33" s="226"/>
      <c r="B33" s="1032" t="s">
        <v>210</v>
      </c>
      <c r="C33" s="1033"/>
      <c r="D33" s="225">
        <v>3758</v>
      </c>
      <c r="E33" s="157">
        <v>2181</v>
      </c>
      <c r="F33" s="224">
        <v>1577</v>
      </c>
      <c r="G33" s="223"/>
      <c r="H33" s="1034" t="s">
        <v>209</v>
      </c>
      <c r="I33" s="1035"/>
      <c r="J33" s="222">
        <v>1648</v>
      </c>
      <c r="K33" s="221">
        <v>893</v>
      </c>
      <c r="L33" s="220">
        <v>755</v>
      </c>
      <c r="M33" s="219"/>
      <c r="N33" s="219"/>
      <c r="O33" s="219"/>
      <c r="P33" s="1"/>
      <c r="Q33" s="1"/>
      <c r="R33" s="1"/>
      <c r="S33" s="1"/>
      <c r="T33" s="1"/>
    </row>
    <row r="34" spans="1:20" ht="13.5" customHeight="1">
      <c r="A34" s="2"/>
      <c r="B34" s="2"/>
      <c r="C34" s="2"/>
      <c r="D34" s="2"/>
      <c r="E34" s="2"/>
      <c r="F34" s="38"/>
      <c r="G34" s="153"/>
      <c r="H34" s="153"/>
      <c r="I34" s="153"/>
      <c r="J34" s="218"/>
      <c r="K34" s="2"/>
      <c r="L34" s="153" t="s">
        <v>208</v>
      </c>
      <c r="M34" s="153"/>
      <c r="N34" s="152"/>
      <c r="O34" s="2"/>
    </row>
  </sheetData>
  <mergeCells count="17">
    <mergeCell ref="E2:F2"/>
    <mergeCell ref="B33:C33"/>
    <mergeCell ref="H33:I33"/>
    <mergeCell ref="G3:I3"/>
    <mergeCell ref="G4:I4"/>
    <mergeCell ref="J3:L3"/>
    <mergeCell ref="B5:C5"/>
    <mergeCell ref="B7:C7"/>
    <mergeCell ref="B12:C12"/>
    <mergeCell ref="B17:C17"/>
    <mergeCell ref="H7:I7"/>
    <mergeCell ref="H5:I5"/>
    <mergeCell ref="H12:I12"/>
    <mergeCell ref="H17:I17"/>
    <mergeCell ref="A3:C3"/>
    <mergeCell ref="D3:F3"/>
    <mergeCell ref="A4:C4"/>
  </mergeCells>
  <phoneticPr fontId="16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C4F3-ADD7-4FDE-8B57-4E7F8286F412}">
  <dimension ref="A1:P14"/>
  <sheetViews>
    <sheetView showGridLines="0" view="pageBreakPreview" zoomScaleNormal="100" zoomScaleSheetLayoutView="100" workbookViewId="0">
      <selection activeCell="B16" sqref="B16"/>
    </sheetView>
  </sheetViews>
  <sheetFormatPr defaultRowHeight="13.5"/>
  <cols>
    <col min="1" max="16" width="10.875" style="1" customWidth="1"/>
    <col min="17" max="16384" width="9" style="1"/>
  </cols>
  <sheetData>
    <row r="1" spans="1:16" ht="21">
      <c r="A1" s="1000" t="s">
        <v>251</v>
      </c>
      <c r="B1" s="1000"/>
      <c r="C1" s="1000"/>
      <c r="D1" s="1000"/>
      <c r="E1" s="1000"/>
      <c r="F1" s="1000"/>
      <c r="G1" s="1000"/>
      <c r="H1" s="1000"/>
      <c r="I1" s="216" t="s">
        <v>250</v>
      </c>
      <c r="J1" s="216"/>
      <c r="K1" s="216"/>
      <c r="L1" s="216"/>
      <c r="M1" s="216"/>
      <c r="N1" s="216"/>
      <c r="O1" s="216"/>
      <c r="P1" s="216"/>
    </row>
    <row r="2" spans="1:16" ht="9" hidden="1" customHeight="1">
      <c r="A2" s="151"/>
      <c r="B2" s="151"/>
      <c r="C2" s="151"/>
      <c r="D2" s="151"/>
      <c r="E2" s="151"/>
      <c r="F2" s="151"/>
      <c r="G2" s="151"/>
      <c r="H2" s="151"/>
      <c r="I2" s="150"/>
      <c r="J2" s="150"/>
      <c r="K2" s="150"/>
      <c r="L2" s="150"/>
      <c r="M2" s="150"/>
      <c r="N2" s="150"/>
      <c r="O2" s="150"/>
      <c r="P2" s="150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991" t="s">
        <v>249</v>
      </c>
      <c r="P3" s="991"/>
    </row>
    <row r="4" spans="1:16" ht="17.100000000000001" customHeight="1">
      <c r="A4" s="1036"/>
      <c r="B4" s="1039" t="s">
        <v>157</v>
      </c>
      <c r="C4" s="1040"/>
      <c r="D4" s="1040"/>
      <c r="E4" s="1040"/>
      <c r="F4" s="1040"/>
      <c r="G4" s="294"/>
      <c r="H4" s="293"/>
      <c r="I4" s="293" t="s">
        <v>79</v>
      </c>
      <c r="J4" s="293"/>
      <c r="K4" s="292"/>
      <c r="L4" s="988" t="s">
        <v>78</v>
      </c>
      <c r="M4" s="988"/>
      <c r="N4" s="988"/>
      <c r="O4" s="988"/>
      <c r="P4" s="1041"/>
    </row>
    <row r="5" spans="1:16" ht="17.100000000000001" customHeight="1">
      <c r="A5" s="1037"/>
      <c r="B5" s="1042" t="s">
        <v>247</v>
      </c>
      <c r="C5" s="1044" t="s">
        <v>246</v>
      </c>
      <c r="D5" s="1044"/>
      <c r="E5" s="1044"/>
      <c r="F5" s="288" t="s">
        <v>245</v>
      </c>
      <c r="G5" s="1044" t="s">
        <v>247</v>
      </c>
      <c r="H5" s="291"/>
      <c r="I5" s="290" t="s">
        <v>248</v>
      </c>
      <c r="J5" s="289"/>
      <c r="K5" s="288" t="s">
        <v>245</v>
      </c>
      <c r="L5" s="1044" t="s">
        <v>247</v>
      </c>
      <c r="M5" s="1044" t="s">
        <v>246</v>
      </c>
      <c r="N5" s="1044"/>
      <c r="O5" s="1044"/>
      <c r="P5" s="287" t="s">
        <v>245</v>
      </c>
    </row>
    <row r="6" spans="1:16" ht="17.100000000000001" customHeight="1">
      <c r="A6" s="1038"/>
      <c r="B6" s="1043"/>
      <c r="C6" s="285" t="s">
        <v>157</v>
      </c>
      <c r="D6" s="285" t="s">
        <v>244</v>
      </c>
      <c r="E6" s="285" t="s">
        <v>243</v>
      </c>
      <c r="F6" s="286" t="s">
        <v>242</v>
      </c>
      <c r="G6" s="1045"/>
      <c r="H6" s="285" t="s">
        <v>157</v>
      </c>
      <c r="I6" s="285" t="s">
        <v>244</v>
      </c>
      <c r="J6" s="285" t="s">
        <v>243</v>
      </c>
      <c r="K6" s="286" t="s">
        <v>242</v>
      </c>
      <c r="L6" s="1045"/>
      <c r="M6" s="285" t="s">
        <v>157</v>
      </c>
      <c r="N6" s="285" t="s">
        <v>244</v>
      </c>
      <c r="O6" s="285" t="s">
        <v>243</v>
      </c>
      <c r="P6" s="284" t="s">
        <v>242</v>
      </c>
    </row>
    <row r="7" spans="1:16" s="11" customFormat="1" ht="17.100000000000001" customHeight="1">
      <c r="A7" s="92" t="s">
        <v>97</v>
      </c>
      <c r="B7" s="283">
        <v>68187</v>
      </c>
      <c r="C7" s="282">
        <v>39679</v>
      </c>
      <c r="D7" s="282">
        <v>35726</v>
      </c>
      <c r="E7" s="282">
        <v>3953</v>
      </c>
      <c r="F7" s="282">
        <v>26410</v>
      </c>
      <c r="G7" s="282">
        <v>33271</v>
      </c>
      <c r="H7" s="282">
        <v>23442</v>
      </c>
      <c r="I7" s="282">
        <v>20882</v>
      </c>
      <c r="J7" s="282">
        <v>2560</v>
      </c>
      <c r="K7" s="282">
        <v>8456</v>
      </c>
      <c r="L7" s="282">
        <v>34916</v>
      </c>
      <c r="M7" s="282">
        <v>16237</v>
      </c>
      <c r="N7" s="282">
        <v>14844</v>
      </c>
      <c r="O7" s="282">
        <v>1393</v>
      </c>
      <c r="P7" s="281">
        <v>17954</v>
      </c>
    </row>
    <row r="8" spans="1:16" s="11" customFormat="1" ht="17.100000000000001" customHeight="1">
      <c r="A8" s="92" t="s">
        <v>96</v>
      </c>
      <c r="B8" s="283">
        <v>72424</v>
      </c>
      <c r="C8" s="282">
        <v>40760</v>
      </c>
      <c r="D8" s="282">
        <v>35645</v>
      </c>
      <c r="E8" s="282">
        <v>5115</v>
      </c>
      <c r="F8" s="282">
        <v>27334</v>
      </c>
      <c r="G8" s="282">
        <v>35001</v>
      </c>
      <c r="H8" s="282">
        <v>23537</v>
      </c>
      <c r="I8" s="282">
        <v>20189</v>
      </c>
      <c r="J8" s="282">
        <v>3348</v>
      </c>
      <c r="K8" s="282">
        <v>8822</v>
      </c>
      <c r="L8" s="282">
        <v>37423</v>
      </c>
      <c r="M8" s="282">
        <v>17223</v>
      </c>
      <c r="N8" s="282">
        <v>15456</v>
      </c>
      <c r="O8" s="282">
        <v>1767</v>
      </c>
      <c r="P8" s="281">
        <v>18512</v>
      </c>
    </row>
    <row r="9" spans="1:16" s="11" customFormat="1" ht="17.100000000000001" customHeight="1">
      <c r="A9" s="92" t="s">
        <v>95</v>
      </c>
      <c r="B9" s="283">
        <v>74292</v>
      </c>
      <c r="C9" s="282">
        <v>41735</v>
      </c>
      <c r="D9" s="282">
        <v>37349</v>
      </c>
      <c r="E9" s="282">
        <v>4386</v>
      </c>
      <c r="F9" s="282">
        <v>25738</v>
      </c>
      <c r="G9" s="282">
        <v>35678</v>
      </c>
      <c r="H9" s="282">
        <v>23524</v>
      </c>
      <c r="I9" s="282">
        <v>20612</v>
      </c>
      <c r="J9" s="282">
        <v>2912</v>
      </c>
      <c r="K9" s="282">
        <v>8821</v>
      </c>
      <c r="L9" s="282">
        <v>38614</v>
      </c>
      <c r="M9" s="282">
        <v>18211</v>
      </c>
      <c r="N9" s="282">
        <v>16737</v>
      </c>
      <c r="O9" s="282">
        <v>1474</v>
      </c>
      <c r="P9" s="281">
        <v>16917</v>
      </c>
    </row>
    <row r="10" spans="1:16" s="11" customFormat="1" ht="17.100000000000001" customHeight="1">
      <c r="A10" s="92" t="s">
        <v>94</v>
      </c>
      <c r="B10" s="283">
        <v>77540</v>
      </c>
      <c r="C10" s="282">
        <v>40438</v>
      </c>
      <c r="D10" s="282">
        <v>37853</v>
      </c>
      <c r="E10" s="282">
        <v>2585</v>
      </c>
      <c r="F10" s="282">
        <v>24674</v>
      </c>
      <c r="G10" s="282">
        <v>37423</v>
      </c>
      <c r="H10" s="282">
        <v>22149</v>
      </c>
      <c r="I10" s="282">
        <v>20493</v>
      </c>
      <c r="J10" s="282">
        <v>1656</v>
      </c>
      <c r="K10" s="282">
        <v>9006</v>
      </c>
      <c r="L10" s="282">
        <v>40117</v>
      </c>
      <c r="M10" s="282">
        <v>18289</v>
      </c>
      <c r="N10" s="282">
        <v>17360</v>
      </c>
      <c r="O10" s="282">
        <v>929</v>
      </c>
      <c r="P10" s="281">
        <v>15668</v>
      </c>
    </row>
    <row r="11" spans="1:16" s="11" customFormat="1" ht="17.100000000000001" customHeight="1">
      <c r="A11" s="280" t="s">
        <v>241</v>
      </c>
      <c r="B11" s="279">
        <v>79417</v>
      </c>
      <c r="C11" s="278">
        <v>38238</v>
      </c>
      <c r="D11" s="278">
        <v>36086</v>
      </c>
      <c r="E11" s="278">
        <v>2152</v>
      </c>
      <c r="F11" s="278">
        <v>20621</v>
      </c>
      <c r="G11" s="278">
        <v>38172</v>
      </c>
      <c r="H11" s="278">
        <v>20272</v>
      </c>
      <c r="I11" s="278">
        <v>18981</v>
      </c>
      <c r="J11" s="278">
        <v>1291</v>
      </c>
      <c r="K11" s="278">
        <v>7688</v>
      </c>
      <c r="L11" s="278">
        <v>41245</v>
      </c>
      <c r="M11" s="278">
        <v>17966</v>
      </c>
      <c r="N11" s="278">
        <v>17105</v>
      </c>
      <c r="O11" s="278">
        <v>861</v>
      </c>
      <c r="P11" s="277">
        <v>12933</v>
      </c>
    </row>
    <row r="12" spans="1:16" s="11" customFormat="1">
      <c r="A12" s="75" t="s">
        <v>240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973" t="s">
        <v>239</v>
      </c>
      <c r="P12" s="973"/>
    </row>
    <row r="13" spans="1:16">
      <c r="A13" s="7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276"/>
      <c r="D14" s="275"/>
      <c r="N14" s="275"/>
    </row>
  </sheetData>
  <mergeCells count="11">
    <mergeCell ref="O12:P12"/>
    <mergeCell ref="A1:H1"/>
    <mergeCell ref="O3:P3"/>
    <mergeCell ref="A4:A6"/>
    <mergeCell ref="B4:F4"/>
    <mergeCell ref="L4:P4"/>
    <mergeCell ref="B5:B6"/>
    <mergeCell ref="C5:E5"/>
    <mergeCell ref="G5:G6"/>
    <mergeCell ref="L5:L6"/>
    <mergeCell ref="M5:O5"/>
  </mergeCells>
  <phoneticPr fontId="16"/>
  <pageMargins left="0.75" right="0.75" top="1" bottom="1" header="0.51200000000000001" footer="0.51200000000000001"/>
  <pageSetup paperSize="9" scale="91" orientation="portrait" r:id="rId1"/>
  <headerFooter alignWithMargins="0"/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0A22-D0A1-480C-91D5-7E9F018E3F4C}">
  <dimension ref="A1:L26"/>
  <sheetViews>
    <sheetView showGridLines="0" view="pageBreakPreview" zoomScaleNormal="100" zoomScaleSheetLayoutView="100" workbookViewId="0">
      <selection activeCell="M6" sqref="M6"/>
    </sheetView>
  </sheetViews>
  <sheetFormatPr defaultRowHeight="13.5"/>
  <cols>
    <col min="1" max="1" width="9" style="1"/>
    <col min="2" max="2" width="9.75" style="1" bestFit="1" customWidth="1"/>
    <col min="3" max="7" width="6.875" style="1" customWidth="1"/>
    <col min="8" max="10" width="7" style="1" customWidth="1"/>
    <col min="11" max="12" width="6.75" style="1" customWidth="1"/>
    <col min="13" max="16384" width="9" style="1"/>
  </cols>
  <sheetData>
    <row r="1" spans="1:12" ht="18.75">
      <c r="A1" s="1046" t="s">
        <v>265</v>
      </c>
      <c r="B1" s="1046"/>
      <c r="C1" s="1046"/>
      <c r="D1" s="1046"/>
      <c r="E1" s="1046"/>
      <c r="F1" s="1046"/>
      <c r="G1" s="1046"/>
      <c r="H1" s="1046"/>
      <c r="I1" s="1046"/>
      <c r="J1" s="1046"/>
      <c r="K1" s="1046"/>
      <c r="L1" s="1046"/>
    </row>
    <row r="2" spans="1:12" ht="9" customHeight="1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>
      <c r="A3" s="2"/>
      <c r="B3" s="2"/>
      <c r="C3" s="2"/>
      <c r="D3" s="2"/>
      <c r="E3" s="2"/>
      <c r="F3" s="2"/>
      <c r="G3" s="2"/>
      <c r="H3" s="2"/>
      <c r="I3" s="1051" t="s">
        <v>264</v>
      </c>
      <c r="J3" s="1051"/>
      <c r="K3" s="1051"/>
      <c r="L3" s="1051"/>
    </row>
    <row r="4" spans="1:12" ht="17.100000000000001" customHeight="1">
      <c r="A4" s="318" t="s">
        <v>263</v>
      </c>
      <c r="B4" s="976" t="s">
        <v>261</v>
      </c>
      <c r="C4" s="1048" t="s">
        <v>79</v>
      </c>
      <c r="D4" s="1048"/>
      <c r="E4" s="1048"/>
      <c r="F4" s="1048"/>
      <c r="G4" s="1048"/>
      <c r="H4" s="1048" t="s">
        <v>78</v>
      </c>
      <c r="I4" s="1048"/>
      <c r="J4" s="1048"/>
      <c r="K4" s="1048"/>
      <c r="L4" s="1049"/>
    </row>
    <row r="5" spans="1:12" ht="17.100000000000001" customHeight="1">
      <c r="A5" s="317" t="s">
        <v>262</v>
      </c>
      <c r="B5" s="1047"/>
      <c r="C5" s="66" t="s">
        <v>261</v>
      </c>
      <c r="D5" s="66" t="s">
        <v>260</v>
      </c>
      <c r="E5" s="66" t="s">
        <v>259</v>
      </c>
      <c r="F5" s="66" t="s">
        <v>258</v>
      </c>
      <c r="G5" s="66" t="s">
        <v>257</v>
      </c>
      <c r="H5" s="66" t="s">
        <v>261</v>
      </c>
      <c r="I5" s="66" t="s">
        <v>260</v>
      </c>
      <c r="J5" s="66" t="s">
        <v>259</v>
      </c>
      <c r="K5" s="66" t="s">
        <v>258</v>
      </c>
      <c r="L5" s="316" t="s">
        <v>257</v>
      </c>
    </row>
    <row r="6" spans="1:12" ht="17.100000000000001" customHeight="1">
      <c r="A6" s="315" t="s">
        <v>256</v>
      </c>
      <c r="B6" s="314">
        <f t="shared" ref="B6:B21" si="0">SUM(C6,H6)</f>
        <v>83474</v>
      </c>
      <c r="C6" s="313">
        <f>SUM(C7:C21)+2256</f>
        <v>40428</v>
      </c>
      <c r="D6" s="313">
        <f>SUM(D7:D21)</f>
        <v>12519</v>
      </c>
      <c r="E6" s="313">
        <f>SUM(E7:E21)</f>
        <v>20220</v>
      </c>
      <c r="F6" s="313">
        <f>SUM(F7:F21)</f>
        <v>620</v>
      </c>
      <c r="G6" s="313">
        <f>SUM(G7:G21)</f>
        <v>1553</v>
      </c>
      <c r="H6" s="313">
        <f>SUM(H7:H21)+1801</f>
        <v>43046</v>
      </c>
      <c r="I6" s="313">
        <f>SUM(I7:I21)</f>
        <v>10878</v>
      </c>
      <c r="J6" s="313">
        <f>SUM(J7:J21)</f>
        <v>20681</v>
      </c>
      <c r="K6" s="313">
        <f>SUM(K7:K21)</f>
        <v>2998</v>
      </c>
      <c r="L6" s="312">
        <f>SUM(L7:L21)</f>
        <v>3239</v>
      </c>
    </row>
    <row r="7" spans="1:12" ht="17.100000000000001" customHeight="1">
      <c r="A7" s="48" t="s">
        <v>255</v>
      </c>
      <c r="B7" s="308">
        <f t="shared" si="0"/>
        <v>5311</v>
      </c>
      <c r="C7" s="310">
        <v>2764</v>
      </c>
      <c r="D7" s="310">
        <v>2702</v>
      </c>
      <c r="E7" s="307">
        <v>23</v>
      </c>
      <c r="F7" s="311" t="s">
        <v>114</v>
      </c>
      <c r="G7" s="307">
        <v>1</v>
      </c>
      <c r="H7" s="310">
        <v>2547</v>
      </c>
      <c r="I7" s="310">
        <v>2500</v>
      </c>
      <c r="J7" s="307">
        <v>26</v>
      </c>
      <c r="K7" s="311" t="s">
        <v>114</v>
      </c>
      <c r="L7" s="309">
        <v>2</v>
      </c>
    </row>
    <row r="8" spans="1:12" ht="17.100000000000001" customHeight="1">
      <c r="A8" s="48" t="s">
        <v>138</v>
      </c>
      <c r="B8" s="308">
        <f t="shared" si="0"/>
        <v>5583</v>
      </c>
      <c r="C8" s="310">
        <v>2965</v>
      </c>
      <c r="D8" s="310">
        <v>2429</v>
      </c>
      <c r="E8" s="307">
        <v>228</v>
      </c>
      <c r="F8" s="311" t="s">
        <v>114</v>
      </c>
      <c r="G8" s="307">
        <v>8</v>
      </c>
      <c r="H8" s="310">
        <v>2618</v>
      </c>
      <c r="I8" s="310">
        <v>2117</v>
      </c>
      <c r="J8" s="307">
        <v>308</v>
      </c>
      <c r="K8" s="307">
        <v>1</v>
      </c>
      <c r="L8" s="309">
        <v>16</v>
      </c>
    </row>
    <row r="9" spans="1:12" ht="17.100000000000001" customHeight="1">
      <c r="A9" s="48" t="s">
        <v>129</v>
      </c>
      <c r="B9" s="308">
        <f t="shared" si="0"/>
        <v>5652</v>
      </c>
      <c r="C9" s="310">
        <v>2790</v>
      </c>
      <c r="D9" s="310">
        <v>1597</v>
      </c>
      <c r="E9" s="307">
        <v>852</v>
      </c>
      <c r="F9" s="311" t="s">
        <v>114</v>
      </c>
      <c r="G9" s="307">
        <v>14</v>
      </c>
      <c r="H9" s="310">
        <v>2862</v>
      </c>
      <c r="I9" s="310">
        <v>1503</v>
      </c>
      <c r="J9" s="310">
        <v>1041</v>
      </c>
      <c r="K9" s="307">
        <v>1</v>
      </c>
      <c r="L9" s="309">
        <v>55</v>
      </c>
    </row>
    <row r="10" spans="1:12" ht="17.100000000000001" customHeight="1">
      <c r="A10" s="48" t="s">
        <v>154</v>
      </c>
      <c r="B10" s="308">
        <f t="shared" si="0"/>
        <v>5977</v>
      </c>
      <c r="C10" s="310">
        <v>2854</v>
      </c>
      <c r="D10" s="310">
        <v>1014</v>
      </c>
      <c r="E10" s="310">
        <v>1488</v>
      </c>
      <c r="F10" s="307">
        <v>1</v>
      </c>
      <c r="G10" s="307">
        <v>64</v>
      </c>
      <c r="H10" s="310">
        <v>3123</v>
      </c>
      <c r="I10" s="307">
        <v>969</v>
      </c>
      <c r="J10" s="310">
        <v>1765</v>
      </c>
      <c r="K10" s="311" t="s">
        <v>107</v>
      </c>
      <c r="L10" s="309">
        <v>114</v>
      </c>
    </row>
    <row r="11" spans="1:12" ht="17.100000000000001" customHeight="1">
      <c r="A11" s="48" t="s">
        <v>150</v>
      </c>
      <c r="B11" s="308">
        <f t="shared" si="0"/>
        <v>6538</v>
      </c>
      <c r="C11" s="310">
        <v>3235</v>
      </c>
      <c r="D11" s="307">
        <v>867</v>
      </c>
      <c r="E11" s="310">
        <v>1957</v>
      </c>
      <c r="F11" s="307">
        <v>4</v>
      </c>
      <c r="G11" s="307">
        <v>111</v>
      </c>
      <c r="H11" s="310">
        <v>3303</v>
      </c>
      <c r="I11" s="307">
        <v>691</v>
      </c>
      <c r="J11" s="310">
        <v>2161</v>
      </c>
      <c r="K11" s="307">
        <v>5</v>
      </c>
      <c r="L11" s="309">
        <v>184</v>
      </c>
    </row>
    <row r="12" spans="1:12" ht="17.100000000000001" customHeight="1">
      <c r="A12" s="48" t="s">
        <v>146</v>
      </c>
      <c r="B12" s="308">
        <f t="shared" si="0"/>
        <v>6879</v>
      </c>
      <c r="C12" s="310">
        <v>3386</v>
      </c>
      <c r="D12" s="307">
        <v>844</v>
      </c>
      <c r="E12" s="310">
        <v>2108</v>
      </c>
      <c r="F12" s="307">
        <v>6</v>
      </c>
      <c r="G12" s="307">
        <v>150</v>
      </c>
      <c r="H12" s="310">
        <v>3493</v>
      </c>
      <c r="I12" s="307">
        <v>630</v>
      </c>
      <c r="J12" s="310">
        <v>2274</v>
      </c>
      <c r="K12" s="307">
        <v>13</v>
      </c>
      <c r="L12" s="309">
        <v>285</v>
      </c>
    </row>
    <row r="13" spans="1:12" ht="16.5" customHeight="1">
      <c r="A13" s="48" t="s">
        <v>141</v>
      </c>
      <c r="B13" s="308">
        <f t="shared" si="0"/>
        <v>7445</v>
      </c>
      <c r="C13" s="310">
        <v>3621</v>
      </c>
      <c r="D13" s="307">
        <v>877</v>
      </c>
      <c r="E13" s="310">
        <v>2248</v>
      </c>
      <c r="F13" s="307">
        <v>13</v>
      </c>
      <c r="G13" s="307">
        <v>187</v>
      </c>
      <c r="H13" s="310">
        <v>3824</v>
      </c>
      <c r="I13" s="307">
        <v>661</v>
      </c>
      <c r="J13" s="310">
        <v>2414</v>
      </c>
      <c r="K13" s="307">
        <v>21</v>
      </c>
      <c r="L13" s="309">
        <v>401</v>
      </c>
    </row>
    <row r="14" spans="1:12" ht="17.100000000000001" customHeight="1">
      <c r="A14" s="48" t="s">
        <v>137</v>
      </c>
      <c r="B14" s="308">
        <f t="shared" si="0"/>
        <v>6347</v>
      </c>
      <c r="C14" s="310">
        <v>3043</v>
      </c>
      <c r="D14" s="307">
        <v>633</v>
      </c>
      <c r="E14" s="310">
        <v>1897</v>
      </c>
      <c r="F14" s="307">
        <v>15</v>
      </c>
      <c r="G14" s="307">
        <v>182</v>
      </c>
      <c r="H14" s="310">
        <v>3304</v>
      </c>
      <c r="I14" s="307">
        <v>522</v>
      </c>
      <c r="J14" s="310">
        <v>2048</v>
      </c>
      <c r="K14" s="307">
        <v>56</v>
      </c>
      <c r="L14" s="309">
        <v>394</v>
      </c>
    </row>
    <row r="15" spans="1:12" ht="17.100000000000001" customHeight="1">
      <c r="A15" s="48" t="s">
        <v>128</v>
      </c>
      <c r="B15" s="308">
        <f t="shared" si="0"/>
        <v>5536</v>
      </c>
      <c r="C15" s="310">
        <v>2719</v>
      </c>
      <c r="D15" s="307">
        <v>492</v>
      </c>
      <c r="E15" s="310">
        <v>1797</v>
      </c>
      <c r="F15" s="307">
        <v>18</v>
      </c>
      <c r="G15" s="307">
        <v>190</v>
      </c>
      <c r="H15" s="310">
        <v>2817</v>
      </c>
      <c r="I15" s="307">
        <v>353</v>
      </c>
      <c r="J15" s="310">
        <v>1780</v>
      </c>
      <c r="K15" s="307">
        <v>78</v>
      </c>
      <c r="L15" s="309">
        <v>389</v>
      </c>
    </row>
    <row r="16" spans="1:12" ht="17.100000000000001" customHeight="1">
      <c r="A16" s="48" t="s">
        <v>153</v>
      </c>
      <c r="B16" s="308">
        <f t="shared" si="0"/>
        <v>5224</v>
      </c>
      <c r="C16" s="310">
        <v>2536</v>
      </c>
      <c r="D16" s="307">
        <v>422</v>
      </c>
      <c r="E16" s="310">
        <v>1639</v>
      </c>
      <c r="F16" s="307">
        <v>34</v>
      </c>
      <c r="G16" s="307">
        <v>194</v>
      </c>
      <c r="H16" s="310">
        <v>2688</v>
      </c>
      <c r="I16" s="307">
        <v>270</v>
      </c>
      <c r="J16" s="310">
        <v>1707</v>
      </c>
      <c r="K16" s="307">
        <v>148</v>
      </c>
      <c r="L16" s="309">
        <v>353</v>
      </c>
    </row>
    <row r="17" spans="1:12" ht="17.100000000000001" customHeight="1">
      <c r="A17" s="48" t="s">
        <v>149</v>
      </c>
      <c r="B17" s="308">
        <f t="shared" si="0"/>
        <v>5581</v>
      </c>
      <c r="C17" s="310">
        <v>2696</v>
      </c>
      <c r="D17" s="307">
        <v>339</v>
      </c>
      <c r="E17" s="310">
        <v>1862</v>
      </c>
      <c r="F17" s="307">
        <v>56</v>
      </c>
      <c r="G17" s="307">
        <v>188</v>
      </c>
      <c r="H17" s="310">
        <v>2885</v>
      </c>
      <c r="I17" s="307">
        <v>251</v>
      </c>
      <c r="J17" s="310">
        <v>1745</v>
      </c>
      <c r="K17" s="307">
        <v>276</v>
      </c>
      <c r="L17" s="309">
        <v>402</v>
      </c>
    </row>
    <row r="18" spans="1:12" ht="17.100000000000001" customHeight="1">
      <c r="A18" s="48" t="s">
        <v>145</v>
      </c>
      <c r="B18" s="308">
        <f t="shared" si="0"/>
        <v>4375</v>
      </c>
      <c r="C18" s="310">
        <v>2011</v>
      </c>
      <c r="D18" s="307">
        <v>168</v>
      </c>
      <c r="E18" s="310">
        <v>1488</v>
      </c>
      <c r="F18" s="307">
        <v>85</v>
      </c>
      <c r="G18" s="307">
        <v>113</v>
      </c>
      <c r="H18" s="310">
        <v>2364</v>
      </c>
      <c r="I18" s="307">
        <v>155</v>
      </c>
      <c r="J18" s="310">
        <v>1375</v>
      </c>
      <c r="K18" s="307">
        <v>323</v>
      </c>
      <c r="L18" s="309">
        <v>289</v>
      </c>
    </row>
    <row r="19" spans="1:12" ht="17.100000000000001" customHeight="1">
      <c r="A19" s="48" t="s">
        <v>140</v>
      </c>
      <c r="B19" s="308">
        <f t="shared" si="0"/>
        <v>3097</v>
      </c>
      <c r="C19" s="310">
        <v>1375</v>
      </c>
      <c r="D19" s="307">
        <v>77</v>
      </c>
      <c r="E19" s="310">
        <v>1043</v>
      </c>
      <c r="F19" s="307">
        <v>91</v>
      </c>
      <c r="G19" s="307">
        <v>75</v>
      </c>
      <c r="H19" s="310">
        <v>1722</v>
      </c>
      <c r="I19" s="307">
        <v>92</v>
      </c>
      <c r="J19" s="307">
        <v>904</v>
      </c>
      <c r="K19" s="307">
        <v>392</v>
      </c>
      <c r="L19" s="309">
        <v>140</v>
      </c>
    </row>
    <row r="20" spans="1:12" ht="17.100000000000001" customHeight="1">
      <c r="A20" s="48" t="s">
        <v>136</v>
      </c>
      <c r="B20" s="308">
        <f t="shared" si="0"/>
        <v>2921</v>
      </c>
      <c r="C20" s="310">
        <v>1213</v>
      </c>
      <c r="D20" s="307">
        <v>41</v>
      </c>
      <c r="E20" s="307">
        <v>912</v>
      </c>
      <c r="F20" s="307">
        <v>122</v>
      </c>
      <c r="G20" s="307">
        <v>50</v>
      </c>
      <c r="H20" s="310">
        <v>1708</v>
      </c>
      <c r="I20" s="307">
        <v>81</v>
      </c>
      <c r="J20" s="307">
        <v>722</v>
      </c>
      <c r="K20" s="307">
        <v>574</v>
      </c>
      <c r="L20" s="309">
        <v>106</v>
      </c>
    </row>
    <row r="21" spans="1:12" ht="17.100000000000001" customHeight="1">
      <c r="A21" s="64" t="s">
        <v>254</v>
      </c>
      <c r="B21" s="308">
        <f t="shared" si="0"/>
        <v>2951</v>
      </c>
      <c r="C21" s="307">
        <v>964</v>
      </c>
      <c r="D21" s="306">
        <v>17</v>
      </c>
      <c r="E21" s="306">
        <v>678</v>
      </c>
      <c r="F21" s="306">
        <v>175</v>
      </c>
      <c r="G21" s="306">
        <v>26</v>
      </c>
      <c r="H21" s="305">
        <v>1987</v>
      </c>
      <c r="I21" s="304">
        <v>83</v>
      </c>
      <c r="J21" s="304">
        <v>411</v>
      </c>
      <c r="K21" s="304">
        <v>1110</v>
      </c>
      <c r="L21" s="303">
        <v>109</v>
      </c>
    </row>
    <row r="22" spans="1:12" ht="7.5" customHeight="1">
      <c r="A22" s="302"/>
      <c r="B22" s="301"/>
      <c r="C22" s="300"/>
      <c r="D22" s="300"/>
      <c r="E22" s="300"/>
      <c r="F22" s="300"/>
      <c r="G22" s="300"/>
      <c r="H22" s="300"/>
      <c r="I22" s="300"/>
      <c r="J22" s="300"/>
      <c r="K22" s="300"/>
      <c r="L22" s="299"/>
    </row>
    <row r="23" spans="1:12" ht="17.100000000000001" customHeight="1">
      <c r="A23" s="298" t="s">
        <v>131</v>
      </c>
      <c r="B23" s="297">
        <v>48.8</v>
      </c>
      <c r="C23" s="296">
        <v>47.6</v>
      </c>
      <c r="D23" s="296">
        <v>33.700000000000003</v>
      </c>
      <c r="E23" s="296">
        <v>54.5</v>
      </c>
      <c r="F23" s="296">
        <v>77.2</v>
      </c>
      <c r="G23" s="296">
        <v>56.6</v>
      </c>
      <c r="H23" s="296">
        <v>49.9</v>
      </c>
      <c r="I23" s="296">
        <v>33.200000000000003</v>
      </c>
      <c r="J23" s="296">
        <v>52.5</v>
      </c>
      <c r="K23" s="296">
        <v>79.8</v>
      </c>
      <c r="L23" s="295">
        <v>57.5</v>
      </c>
    </row>
    <row r="24" spans="1:12" s="11" customFormat="1">
      <c r="A24" s="75" t="s">
        <v>253</v>
      </c>
      <c r="B24" s="14"/>
      <c r="C24" s="14"/>
      <c r="D24" s="14"/>
      <c r="E24" s="14"/>
      <c r="F24" s="14"/>
      <c r="G24" s="14"/>
      <c r="H24" s="14"/>
      <c r="I24" s="14"/>
      <c r="J24" s="1050" t="s">
        <v>252</v>
      </c>
      <c r="K24" s="1050"/>
      <c r="L24" s="1050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6">
    <mergeCell ref="A1:L1"/>
    <mergeCell ref="B4:B5"/>
    <mergeCell ref="C4:G4"/>
    <mergeCell ref="H4:L4"/>
    <mergeCell ref="J24:L24"/>
    <mergeCell ref="I3:L3"/>
  </mergeCells>
  <phoneticPr fontId="16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0C37D-95FF-4D48-96AA-2BD566A24BF7}">
  <dimension ref="A1:R24"/>
  <sheetViews>
    <sheetView showGridLines="0" view="pageBreakPreview" topLeftCell="A3" zoomScaleNormal="100" zoomScaleSheetLayoutView="100" workbookViewId="0">
      <selection activeCell="O6" sqref="O6"/>
    </sheetView>
  </sheetViews>
  <sheetFormatPr defaultRowHeight="13.5"/>
  <cols>
    <col min="1" max="1" width="1.625" style="1" customWidth="1"/>
    <col min="2" max="2" width="8.125" style="1" customWidth="1"/>
    <col min="3" max="3" width="9.375" style="1" customWidth="1"/>
    <col min="4" max="5" width="6.125" style="1" customWidth="1"/>
    <col min="6" max="6" width="7.625" style="1" customWidth="1"/>
    <col min="7" max="7" width="7.375" style="1" customWidth="1"/>
    <col min="8" max="8" width="1.625" style="1" customWidth="1"/>
    <col min="9" max="9" width="8.125" style="1" customWidth="1"/>
    <col min="10" max="10" width="7.625" style="1" customWidth="1"/>
    <col min="11" max="12" width="6.125" style="1" customWidth="1"/>
    <col min="13" max="13" width="7.625" style="1" customWidth="1"/>
    <col min="14" max="14" width="7.375" style="1" customWidth="1"/>
    <col min="15" max="16384" width="9" style="1"/>
  </cols>
  <sheetData>
    <row r="1" spans="1:18" ht="23.25" customHeight="1">
      <c r="A1" s="1046" t="s">
        <v>301</v>
      </c>
      <c r="B1" s="1046"/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</row>
    <row r="2" spans="1:18" ht="9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8">
      <c r="A3" s="2"/>
      <c r="B3" s="2"/>
      <c r="C3" s="2"/>
      <c r="D3" s="2"/>
      <c r="E3" s="2"/>
      <c r="F3" s="2"/>
      <c r="G3" s="2"/>
      <c r="H3" s="2"/>
      <c r="I3" s="1055" t="s">
        <v>300</v>
      </c>
      <c r="J3" s="1055"/>
      <c r="K3" s="1055"/>
      <c r="L3" s="1055"/>
      <c r="M3" s="1055"/>
      <c r="N3" s="1055"/>
    </row>
    <row r="4" spans="1:18">
      <c r="A4" s="1076" t="s">
        <v>297</v>
      </c>
      <c r="B4" s="1077"/>
      <c r="C4" s="1052" t="s">
        <v>296</v>
      </c>
      <c r="D4" s="1062" t="s">
        <v>299</v>
      </c>
      <c r="E4" s="1062" t="s">
        <v>298</v>
      </c>
      <c r="F4" s="1056" t="s">
        <v>293</v>
      </c>
      <c r="G4" s="1065" t="s">
        <v>292</v>
      </c>
      <c r="H4" s="381"/>
      <c r="I4" s="380" t="s">
        <v>297</v>
      </c>
      <c r="J4" s="1052" t="s">
        <v>296</v>
      </c>
      <c r="K4" s="1062" t="s">
        <v>295</v>
      </c>
      <c r="L4" s="1062" t="s">
        <v>294</v>
      </c>
      <c r="M4" s="1056" t="s">
        <v>293</v>
      </c>
      <c r="N4" s="1059" t="s">
        <v>292</v>
      </c>
    </row>
    <row r="5" spans="1:18">
      <c r="A5" s="379"/>
      <c r="B5" s="378"/>
      <c r="C5" s="1053"/>
      <c r="D5" s="1063"/>
      <c r="E5" s="1063"/>
      <c r="F5" s="1057"/>
      <c r="G5" s="1066"/>
      <c r="H5" s="142"/>
      <c r="I5" s="378"/>
      <c r="J5" s="1053"/>
      <c r="K5" s="1063"/>
      <c r="L5" s="1063"/>
      <c r="M5" s="1057"/>
      <c r="N5" s="1060"/>
    </row>
    <row r="6" spans="1:18" ht="13.5" customHeight="1">
      <c r="A6" s="379"/>
      <c r="B6" s="378"/>
      <c r="C6" s="1053"/>
      <c r="D6" s="1063"/>
      <c r="E6" s="1063"/>
      <c r="F6" s="1057"/>
      <c r="G6" s="1066"/>
      <c r="H6" s="142"/>
      <c r="I6" s="378"/>
      <c r="J6" s="1053"/>
      <c r="K6" s="1063"/>
      <c r="L6" s="1063"/>
      <c r="M6" s="1057"/>
      <c r="N6" s="1060"/>
    </row>
    <row r="7" spans="1:18">
      <c r="A7" s="1074" t="s">
        <v>291</v>
      </c>
      <c r="B7" s="1075"/>
      <c r="C7" s="1054"/>
      <c r="D7" s="1064"/>
      <c r="E7" s="1064"/>
      <c r="F7" s="1058"/>
      <c r="G7" s="1067"/>
      <c r="H7" s="377"/>
      <c r="I7" s="376" t="s">
        <v>291</v>
      </c>
      <c r="J7" s="1054"/>
      <c r="K7" s="1064"/>
      <c r="L7" s="1064"/>
      <c r="M7" s="1058"/>
      <c r="N7" s="1061"/>
    </row>
    <row r="8" spans="1:18" s="11" customFormat="1" ht="16.5" customHeight="1">
      <c r="A8" s="1070" t="s">
        <v>74</v>
      </c>
      <c r="B8" s="1071"/>
      <c r="C8" s="375">
        <v>1467480</v>
      </c>
      <c r="D8" s="374" t="s">
        <v>114</v>
      </c>
      <c r="E8" s="373">
        <v>100</v>
      </c>
      <c r="F8" s="372">
        <v>2282.59</v>
      </c>
      <c r="G8" s="371">
        <v>642.9</v>
      </c>
      <c r="H8" s="1068" t="s">
        <v>290</v>
      </c>
      <c r="I8" s="1069"/>
      <c r="J8" s="370">
        <v>332201</v>
      </c>
      <c r="K8" s="365">
        <v>100</v>
      </c>
      <c r="L8" s="365">
        <v>22.637514650966281</v>
      </c>
      <c r="M8" s="369">
        <v>1304.76</v>
      </c>
      <c r="N8" s="350">
        <v>254.6</v>
      </c>
    </row>
    <row r="9" spans="1:18" s="11" customFormat="1" ht="16.5" customHeight="1">
      <c r="A9" s="1072" t="s">
        <v>289</v>
      </c>
      <c r="B9" s="1073"/>
      <c r="C9" s="367">
        <v>1135279</v>
      </c>
      <c r="D9" s="366">
        <v>100</v>
      </c>
      <c r="E9" s="365">
        <v>77.362485349033719</v>
      </c>
      <c r="F9" s="364">
        <v>977.7</v>
      </c>
      <c r="G9" s="363">
        <v>1161.2</v>
      </c>
      <c r="H9" s="339"/>
      <c r="I9" s="357" t="s">
        <v>288</v>
      </c>
      <c r="J9" s="337">
        <v>62257</v>
      </c>
      <c r="K9" s="336">
        <v>18.74076236977011</v>
      </c>
      <c r="L9" s="336">
        <v>4.2424428271594845</v>
      </c>
      <c r="M9" s="335">
        <v>577.28</v>
      </c>
      <c r="N9" s="334">
        <v>107.8</v>
      </c>
      <c r="Q9" s="358"/>
    </row>
    <row r="10" spans="1:18" s="11" customFormat="1" ht="16.5" customHeight="1">
      <c r="A10" s="362"/>
      <c r="B10" s="361" t="s">
        <v>287</v>
      </c>
      <c r="C10" s="337">
        <v>100125</v>
      </c>
      <c r="D10" s="342">
        <v>8.8194179580526022</v>
      </c>
      <c r="E10" s="336">
        <v>6.8229209256684937</v>
      </c>
      <c r="F10" s="347">
        <v>19.8</v>
      </c>
      <c r="G10" s="346">
        <v>5056.8</v>
      </c>
      <c r="H10" s="339"/>
      <c r="I10" s="357" t="s">
        <v>59</v>
      </c>
      <c r="J10" s="337">
        <v>158038</v>
      </c>
      <c r="K10" s="336">
        <v>47.573005499682417</v>
      </c>
      <c r="L10" s="336">
        <v>10.769346089895604</v>
      </c>
      <c r="M10" s="356">
        <v>107.3</v>
      </c>
      <c r="N10" s="334">
        <v>1472.9</v>
      </c>
      <c r="O10" s="360"/>
      <c r="R10" s="358"/>
    </row>
    <row r="11" spans="1:18" s="11" customFormat="1" ht="16.5" customHeight="1">
      <c r="A11" s="345"/>
      <c r="B11" s="348" t="s">
        <v>286</v>
      </c>
      <c r="C11" s="337">
        <v>317625</v>
      </c>
      <c r="D11" s="342">
        <v>27.977704159065748</v>
      </c>
      <c r="E11" s="336">
        <v>21.644247281053232</v>
      </c>
      <c r="F11" s="347">
        <v>41.42</v>
      </c>
      <c r="G11" s="346">
        <v>7668.4</v>
      </c>
      <c r="H11" s="339"/>
      <c r="I11" s="357" t="s">
        <v>285</v>
      </c>
      <c r="J11" s="337">
        <v>105230</v>
      </c>
      <c r="K11" s="336">
        <v>31.676605428641093</v>
      </c>
      <c r="L11" s="336">
        <v>7.1707961948374086</v>
      </c>
      <c r="M11" s="335">
        <v>234.88</v>
      </c>
      <c r="N11" s="359">
        <v>448</v>
      </c>
      <c r="R11" s="358"/>
    </row>
    <row r="12" spans="1:18" s="11" customFormat="1" ht="16.5" customHeight="1">
      <c r="A12" s="345"/>
      <c r="B12" s="344" t="s">
        <v>284</v>
      </c>
      <c r="C12" s="343">
        <v>47637</v>
      </c>
      <c r="D12" s="342">
        <v>4.1960610563570722</v>
      </c>
      <c r="E12" s="336">
        <v>3.2461771199607492</v>
      </c>
      <c r="F12" s="341">
        <v>229.15</v>
      </c>
      <c r="G12" s="340">
        <v>207.9</v>
      </c>
      <c r="H12" s="339"/>
      <c r="I12" s="357" t="s">
        <v>283</v>
      </c>
      <c r="J12" s="337">
        <v>1058</v>
      </c>
      <c r="K12" s="336">
        <v>0.3184818829564029</v>
      </c>
      <c r="L12" s="336">
        <v>7.2096382914928994E-2</v>
      </c>
      <c r="M12" s="356">
        <v>22</v>
      </c>
      <c r="N12" s="334">
        <v>48.1</v>
      </c>
    </row>
    <row r="13" spans="1:18" s="11" customFormat="1" ht="16.5" customHeight="1">
      <c r="A13" s="345"/>
      <c r="B13" s="348" t="s">
        <v>282</v>
      </c>
      <c r="C13" s="337">
        <v>115690</v>
      </c>
      <c r="D13" s="342">
        <v>10.190446577449244</v>
      </c>
      <c r="E13" s="336">
        <v>7.8835827404802785</v>
      </c>
      <c r="F13" s="347">
        <v>19.5</v>
      </c>
      <c r="G13" s="346">
        <v>5932.8</v>
      </c>
      <c r="H13" s="328"/>
      <c r="I13" s="355" t="s">
        <v>281</v>
      </c>
      <c r="J13" s="326">
        <v>5618</v>
      </c>
      <c r="K13" s="325">
        <v>1.6911448189499731</v>
      </c>
      <c r="L13" s="325">
        <v>0.38283315615885738</v>
      </c>
      <c r="M13" s="324">
        <v>363.3</v>
      </c>
      <c r="N13" s="323">
        <v>15.5</v>
      </c>
    </row>
    <row r="14" spans="1:18" s="11" customFormat="1" ht="16.5" customHeight="1">
      <c r="A14" s="345"/>
      <c r="B14" s="348" t="s">
        <v>280</v>
      </c>
      <c r="C14" s="337">
        <v>63554</v>
      </c>
      <c r="D14" s="342">
        <v>5.5980952699732844</v>
      </c>
      <c r="E14" s="336">
        <v>4.3308256330580317</v>
      </c>
      <c r="F14" s="347">
        <v>210.94</v>
      </c>
      <c r="G14" s="346">
        <v>301.3</v>
      </c>
      <c r="H14" s="1068" t="s">
        <v>279</v>
      </c>
      <c r="I14" s="1069"/>
      <c r="J14" s="354">
        <v>158038</v>
      </c>
      <c r="K14" s="353">
        <v>47.6</v>
      </c>
      <c r="L14" s="352">
        <v>10.8</v>
      </c>
      <c r="M14" s="351">
        <v>107.3</v>
      </c>
      <c r="N14" s="350">
        <v>1472.9</v>
      </c>
    </row>
    <row r="15" spans="1:18" s="11" customFormat="1" ht="16.5" customHeight="1">
      <c r="A15" s="345"/>
      <c r="B15" s="348" t="s">
        <v>278</v>
      </c>
      <c r="C15" s="337">
        <v>61007</v>
      </c>
      <c r="D15" s="342">
        <v>5.3737451322538332</v>
      </c>
      <c r="E15" s="336">
        <v>4.1572627906342845</v>
      </c>
      <c r="F15" s="347">
        <v>46.63</v>
      </c>
      <c r="G15" s="346">
        <v>1308.3</v>
      </c>
      <c r="H15" s="339"/>
      <c r="I15" s="338" t="s">
        <v>277</v>
      </c>
      <c r="J15" s="337">
        <v>41206</v>
      </c>
      <c r="K15" s="336">
        <v>12.403936171173477</v>
      </c>
      <c r="L15" s="336">
        <v>2.807942868045902</v>
      </c>
      <c r="M15" s="335">
        <v>35.28</v>
      </c>
      <c r="N15" s="349">
        <v>1168</v>
      </c>
    </row>
    <row r="16" spans="1:18" s="11" customFormat="1" ht="16.5" customHeight="1">
      <c r="A16" s="345"/>
      <c r="B16" s="348" t="s">
        <v>276</v>
      </c>
      <c r="C16" s="337">
        <v>142752</v>
      </c>
      <c r="D16" s="342">
        <v>12.574177801227716</v>
      </c>
      <c r="E16" s="336">
        <v>9.7276964592362418</v>
      </c>
      <c r="F16" s="347">
        <v>49.72</v>
      </c>
      <c r="G16" s="346">
        <v>2871.1</v>
      </c>
      <c r="H16" s="339"/>
      <c r="I16" s="338" t="s">
        <v>275</v>
      </c>
      <c r="J16" s="337">
        <v>13521</v>
      </c>
      <c r="K16" s="336">
        <v>4.0701262187651448</v>
      </c>
      <c r="L16" s="336">
        <v>0.9213754190857798</v>
      </c>
      <c r="M16" s="335">
        <v>15.12</v>
      </c>
      <c r="N16" s="334">
        <v>894.2</v>
      </c>
    </row>
    <row r="17" spans="1:15" s="11" customFormat="1" ht="16.5" customHeight="1">
      <c r="A17" s="345"/>
      <c r="B17" s="348" t="s">
        <v>274</v>
      </c>
      <c r="C17" s="337">
        <v>64612</v>
      </c>
      <c r="D17" s="342">
        <v>5.6912882207809714</v>
      </c>
      <c r="E17" s="336">
        <v>4.402922015972961</v>
      </c>
      <c r="F17" s="347">
        <v>19.309999999999999</v>
      </c>
      <c r="G17" s="346">
        <v>3346</v>
      </c>
      <c r="H17" s="339"/>
      <c r="I17" s="338" t="s">
        <v>273</v>
      </c>
      <c r="J17" s="337">
        <v>28201</v>
      </c>
      <c r="K17" s="336">
        <v>8.4891376004286556</v>
      </c>
      <c r="L17" s="336">
        <v>1.9217297680377246</v>
      </c>
      <c r="M17" s="335">
        <v>13.93</v>
      </c>
      <c r="N17" s="334">
        <v>2024.5</v>
      </c>
    </row>
    <row r="18" spans="1:15" s="11" customFormat="1" ht="16.5" customHeight="1">
      <c r="A18" s="345"/>
      <c r="B18" s="348" t="s">
        <v>272</v>
      </c>
      <c r="C18" s="337">
        <v>125303</v>
      </c>
      <c r="D18" s="342">
        <v>11.037198785496781</v>
      </c>
      <c r="E18" s="336">
        <v>8.5386512933736753</v>
      </c>
      <c r="F18" s="347">
        <v>87.02</v>
      </c>
      <c r="G18" s="346">
        <v>1439.9</v>
      </c>
      <c r="H18" s="339"/>
      <c r="I18" s="338" t="s">
        <v>271</v>
      </c>
      <c r="J18" s="337">
        <v>17969</v>
      </c>
      <c r="K18" s="336">
        <v>5.4090746265062419</v>
      </c>
      <c r="L18" s="336">
        <v>1.2244800610570503</v>
      </c>
      <c r="M18" s="335">
        <v>11.54</v>
      </c>
      <c r="N18" s="334">
        <v>1557.1</v>
      </c>
    </row>
    <row r="19" spans="1:15" s="11" customFormat="1" ht="16.5" customHeight="1">
      <c r="A19" s="345"/>
      <c r="B19" s="344" t="s">
        <v>270</v>
      </c>
      <c r="C19" s="343">
        <v>52931</v>
      </c>
      <c r="D19" s="342">
        <v>4.662378146693456</v>
      </c>
      <c r="E19" s="336">
        <v>3.6069316106522744</v>
      </c>
      <c r="F19" s="341">
        <v>204.27</v>
      </c>
      <c r="G19" s="340">
        <v>259.10000000000002</v>
      </c>
      <c r="H19" s="339"/>
      <c r="I19" s="338" t="s">
        <v>269</v>
      </c>
      <c r="J19" s="337">
        <v>22157</v>
      </c>
      <c r="K19" s="336">
        <v>6.66975716508981</v>
      </c>
      <c r="L19" s="336">
        <v>1.509867255431079</v>
      </c>
      <c r="M19" s="335">
        <v>15.53</v>
      </c>
      <c r="N19" s="334">
        <v>1426.7</v>
      </c>
    </row>
    <row r="20" spans="1:15">
      <c r="A20" s="333"/>
      <c r="B20" s="332" t="s">
        <v>61</v>
      </c>
      <c r="C20" s="326">
        <v>44043</v>
      </c>
      <c r="D20" s="331">
        <v>3.8794868926492962</v>
      </c>
      <c r="E20" s="325">
        <v>3.001267478943495</v>
      </c>
      <c r="F20" s="330">
        <v>49.94</v>
      </c>
      <c r="G20" s="329">
        <v>881.9</v>
      </c>
      <c r="H20" s="328"/>
      <c r="I20" s="327" t="s">
        <v>268</v>
      </c>
      <c r="J20" s="326">
        <v>34984</v>
      </c>
      <c r="K20" s="325">
        <v>10.530973717719091</v>
      </c>
      <c r="L20" s="325">
        <v>2.3839507182380681</v>
      </c>
      <c r="M20" s="324">
        <v>15.9</v>
      </c>
      <c r="N20" s="323">
        <v>2200.3000000000002</v>
      </c>
      <c r="O20" s="75"/>
    </row>
    <row r="21" spans="1:15">
      <c r="A21" s="322" t="s">
        <v>267</v>
      </c>
      <c r="B21" s="322"/>
      <c r="C21" s="321"/>
      <c r="F21" s="321"/>
      <c r="G21" s="321"/>
      <c r="H21" s="321"/>
      <c r="N21" s="153" t="s">
        <v>266</v>
      </c>
    </row>
    <row r="24" spans="1:15">
      <c r="E24" s="320"/>
    </row>
  </sheetData>
  <mergeCells count="18">
    <mergeCell ref="H14:I14"/>
    <mergeCell ref="A8:B8"/>
    <mergeCell ref="A9:B9"/>
    <mergeCell ref="A7:B7"/>
    <mergeCell ref="A4:B4"/>
    <mergeCell ref="H8:I8"/>
    <mergeCell ref="A1:N1"/>
    <mergeCell ref="C4:C7"/>
    <mergeCell ref="J4:J7"/>
    <mergeCell ref="I3:N3"/>
    <mergeCell ref="M4:M7"/>
    <mergeCell ref="N4:N7"/>
    <mergeCell ref="L4:L7"/>
    <mergeCell ref="K4:K7"/>
    <mergeCell ref="G4:G7"/>
    <mergeCell ref="F4:F7"/>
    <mergeCell ref="E4:E7"/>
    <mergeCell ref="D4:D7"/>
  </mergeCells>
  <phoneticPr fontId="16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48577-D469-4D7E-9B21-B5E8131DB736}">
  <dimension ref="A1:G20"/>
  <sheetViews>
    <sheetView showGridLines="0" view="pageBreakPreview" zoomScaleNormal="100" zoomScaleSheetLayoutView="100" workbookViewId="0">
      <selection activeCell="K12" sqref="K12"/>
    </sheetView>
  </sheetViews>
  <sheetFormatPr defaultRowHeight="13.5"/>
  <cols>
    <col min="1" max="3" width="1.75" style="1" customWidth="1"/>
    <col min="4" max="4" width="24.625" style="1" customWidth="1"/>
    <col min="5" max="7" width="15.625" style="1" customWidth="1"/>
    <col min="8" max="8" width="7.375" style="1" customWidth="1"/>
    <col min="9" max="9" width="7.125" style="1" customWidth="1"/>
    <col min="10" max="16384" width="9" style="1"/>
  </cols>
  <sheetData>
    <row r="1" spans="1:7" ht="16.5">
      <c r="A1" s="1081" t="s">
        <v>321</v>
      </c>
      <c r="B1" s="1081"/>
      <c r="C1" s="1081"/>
      <c r="D1" s="1082"/>
      <c r="E1" s="1082"/>
      <c r="F1" s="1082"/>
      <c r="G1" s="1082"/>
    </row>
    <row r="2" spans="1:7" ht="16.5">
      <c r="A2" s="416"/>
      <c r="B2" s="416"/>
      <c r="C2" s="416"/>
      <c r="D2" s="415" t="s">
        <v>320</v>
      </c>
      <c r="E2" s="415"/>
      <c r="F2" s="415"/>
      <c r="G2" s="415"/>
    </row>
    <row r="3" spans="1:7" ht="9" customHeight="1">
      <c r="A3" s="414"/>
      <c r="B3" s="414"/>
      <c r="C3" s="414"/>
      <c r="D3" s="413"/>
      <c r="E3" s="413"/>
      <c r="F3" s="413"/>
      <c r="G3" s="413"/>
    </row>
    <row r="4" spans="1:7">
      <c r="A4" s="2"/>
      <c r="B4" s="2"/>
      <c r="C4" s="2"/>
      <c r="D4" s="2"/>
      <c r="E4" s="2"/>
      <c r="F4" s="983" t="s">
        <v>319</v>
      </c>
      <c r="G4" s="983"/>
    </row>
    <row r="5" spans="1:7" ht="13.5" customHeight="1">
      <c r="A5" s="1099" t="s">
        <v>318</v>
      </c>
      <c r="B5" s="1100"/>
      <c r="C5" s="1100"/>
      <c r="D5" s="1101"/>
      <c r="E5" s="412"/>
      <c r="F5" s="411"/>
      <c r="G5" s="1078" t="s">
        <v>317</v>
      </c>
    </row>
    <row r="6" spans="1:7">
      <c r="A6" s="1102"/>
      <c r="B6" s="1103"/>
      <c r="C6" s="1103"/>
      <c r="D6" s="1104"/>
      <c r="E6" s="410" t="s">
        <v>316</v>
      </c>
      <c r="F6" s="409" t="s">
        <v>315</v>
      </c>
      <c r="G6" s="1079"/>
    </row>
    <row r="7" spans="1:7">
      <c r="A7" s="1105"/>
      <c r="B7" s="1106"/>
      <c r="C7" s="1106"/>
      <c r="D7" s="1107"/>
      <c r="E7" s="408"/>
      <c r="F7" s="286"/>
      <c r="G7" s="1080"/>
    </row>
    <row r="8" spans="1:7" s="11" customFormat="1" ht="17.100000000000001" customHeight="1">
      <c r="A8" s="1083" t="s">
        <v>314</v>
      </c>
      <c r="B8" s="1084"/>
      <c r="C8" s="1084"/>
      <c r="D8" s="1085"/>
      <c r="E8" s="407">
        <v>44113</v>
      </c>
      <c r="F8" s="406">
        <v>98885</v>
      </c>
      <c r="G8" s="405">
        <v>2.2416299999999998</v>
      </c>
    </row>
    <row r="9" spans="1:7" s="11" customFormat="1" ht="17.100000000000001" customHeight="1">
      <c r="A9" s="389"/>
      <c r="B9" s="1086" t="s">
        <v>313</v>
      </c>
      <c r="C9" s="1087"/>
      <c r="D9" s="1088"/>
      <c r="E9" s="404">
        <v>43879</v>
      </c>
      <c r="F9" s="403">
        <v>98324</v>
      </c>
      <c r="G9" s="402">
        <v>2.2408000000000001</v>
      </c>
    </row>
    <row r="10" spans="1:7" s="11" customFormat="1" ht="17.100000000000001" customHeight="1">
      <c r="A10" s="389"/>
      <c r="B10" s="393"/>
      <c r="C10" s="1089" t="s">
        <v>312</v>
      </c>
      <c r="D10" s="1090"/>
      <c r="E10" s="404">
        <v>43254</v>
      </c>
      <c r="F10" s="403">
        <v>97088</v>
      </c>
      <c r="G10" s="402">
        <v>2.2446000000000002</v>
      </c>
    </row>
    <row r="11" spans="1:7" s="11" customFormat="1" ht="17.100000000000001" customHeight="1">
      <c r="A11" s="399"/>
      <c r="B11" s="398"/>
      <c r="C11" s="398"/>
      <c r="D11" s="400" t="s">
        <v>311</v>
      </c>
      <c r="E11" s="396">
        <v>16818</v>
      </c>
      <c r="F11" s="395">
        <v>43833</v>
      </c>
      <c r="G11" s="394">
        <v>2.6063100000000001</v>
      </c>
    </row>
    <row r="12" spans="1:7" s="11" customFormat="1" ht="21">
      <c r="A12" s="399"/>
      <c r="B12" s="398"/>
      <c r="C12" s="398"/>
      <c r="D12" s="401" t="s">
        <v>310</v>
      </c>
      <c r="E12" s="396">
        <v>1025</v>
      </c>
      <c r="F12" s="395">
        <v>2400</v>
      </c>
      <c r="G12" s="394">
        <v>2.3414600000000001</v>
      </c>
    </row>
    <row r="13" spans="1:7" s="11" customFormat="1" ht="17.100000000000001" customHeight="1">
      <c r="A13" s="399"/>
      <c r="B13" s="398"/>
      <c r="C13" s="398"/>
      <c r="D13" s="400" t="s">
        <v>309</v>
      </c>
      <c r="E13" s="396">
        <v>24864</v>
      </c>
      <c r="F13" s="395">
        <v>49761</v>
      </c>
      <c r="G13" s="394">
        <v>2.0013299999999998</v>
      </c>
    </row>
    <row r="14" spans="1:7" s="11" customFormat="1" ht="17.100000000000001" customHeight="1">
      <c r="A14" s="399"/>
      <c r="B14" s="398"/>
      <c r="C14" s="398"/>
      <c r="D14" s="397" t="s">
        <v>308</v>
      </c>
      <c r="E14" s="396">
        <v>547</v>
      </c>
      <c r="F14" s="395">
        <v>1094</v>
      </c>
      <c r="G14" s="394">
        <v>2</v>
      </c>
    </row>
    <row r="15" spans="1:7" s="11" customFormat="1" ht="17.100000000000001" customHeight="1">
      <c r="A15" s="389"/>
      <c r="B15" s="393"/>
      <c r="C15" s="1097" t="s">
        <v>307</v>
      </c>
      <c r="D15" s="1098"/>
      <c r="E15" s="392">
        <v>625</v>
      </c>
      <c r="F15" s="391">
        <v>1236</v>
      </c>
      <c r="G15" s="390">
        <v>1.9776</v>
      </c>
    </row>
    <row r="16" spans="1:7" s="11" customFormat="1" ht="17.100000000000001" customHeight="1">
      <c r="A16" s="389"/>
      <c r="B16" s="1094" t="s">
        <v>306</v>
      </c>
      <c r="C16" s="1095"/>
      <c r="D16" s="1096"/>
      <c r="E16" s="388">
        <v>234</v>
      </c>
      <c r="F16" s="387">
        <v>561</v>
      </c>
      <c r="G16" s="386">
        <v>2.39744</v>
      </c>
    </row>
    <row r="17" spans="1:7" s="11" customFormat="1" ht="17.100000000000001" customHeight="1">
      <c r="A17" s="385"/>
      <c r="B17" s="1091" t="s">
        <v>305</v>
      </c>
      <c r="C17" s="1092"/>
      <c r="D17" s="1093"/>
      <c r="E17" s="384" t="s">
        <v>114</v>
      </c>
      <c r="F17" s="383" t="s">
        <v>114</v>
      </c>
      <c r="G17" s="382" t="s">
        <v>114</v>
      </c>
    </row>
    <row r="18" spans="1:7" s="11" customFormat="1">
      <c r="A18" s="75" t="s">
        <v>304</v>
      </c>
      <c r="B18" s="14"/>
      <c r="C18" s="14"/>
      <c r="D18" s="14"/>
      <c r="E18" s="14"/>
      <c r="F18" s="1050" t="s">
        <v>126</v>
      </c>
      <c r="G18" s="1050"/>
    </row>
    <row r="19" spans="1:7">
      <c r="A19" s="152" t="s">
        <v>303</v>
      </c>
      <c r="B19" s="2"/>
      <c r="C19" s="2"/>
      <c r="D19" s="2"/>
      <c r="E19" s="2"/>
      <c r="F19" s="2"/>
      <c r="G19" s="2"/>
    </row>
    <row r="20" spans="1:7">
      <c r="A20" s="152" t="s">
        <v>302</v>
      </c>
      <c r="B20" s="2"/>
      <c r="C20" s="2"/>
      <c r="D20" s="2"/>
      <c r="E20" s="2"/>
      <c r="F20" s="2"/>
      <c r="G20" s="2"/>
    </row>
  </sheetData>
  <mergeCells count="11">
    <mergeCell ref="G5:G7"/>
    <mergeCell ref="F18:G18"/>
    <mergeCell ref="A1:G1"/>
    <mergeCell ref="F4:G4"/>
    <mergeCell ref="A8:D8"/>
    <mergeCell ref="B9:D9"/>
    <mergeCell ref="C10:D10"/>
    <mergeCell ref="B17:D17"/>
    <mergeCell ref="B16:D16"/>
    <mergeCell ref="C15:D15"/>
    <mergeCell ref="A5:D7"/>
  </mergeCells>
  <phoneticPr fontId="16"/>
  <pageMargins left="0.75" right="0.64322916666666663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07E7A-58C1-4449-95D4-F17FFF624099}">
  <dimension ref="A1:O17"/>
  <sheetViews>
    <sheetView showGridLines="0" view="pageBreakPreview" zoomScaleNormal="100" zoomScaleSheetLayoutView="100" workbookViewId="0">
      <selection activeCell="N6" sqref="N6"/>
    </sheetView>
  </sheetViews>
  <sheetFormatPr defaultRowHeight="13.5"/>
  <cols>
    <col min="1" max="1" width="10.125" style="1" customWidth="1"/>
    <col min="2" max="2" width="9.5" style="1" bestFit="1" customWidth="1"/>
    <col min="3" max="3" width="12.75" style="1" bestFit="1" customWidth="1"/>
    <col min="4" max="12" width="5.125" style="1" customWidth="1"/>
    <col min="13" max="13" width="8.125" style="1" customWidth="1"/>
    <col min="14" max="16384" width="9" style="1"/>
  </cols>
  <sheetData>
    <row r="1" spans="1:15" s="2" customFormat="1" ht="17.25">
      <c r="A1" s="1120" t="s">
        <v>341</v>
      </c>
      <c r="B1" s="1120"/>
      <c r="C1" s="1120"/>
      <c r="D1" s="1120"/>
      <c r="E1" s="1120"/>
      <c r="F1" s="1120"/>
      <c r="G1" s="1120"/>
      <c r="H1" s="1120"/>
      <c r="I1" s="1120"/>
      <c r="J1" s="1120"/>
      <c r="K1" s="1120"/>
      <c r="L1" s="1120"/>
      <c r="M1" s="433"/>
    </row>
    <row r="2" spans="1:15" s="2" customFormat="1" ht="17.25">
      <c r="A2" s="1120" t="s">
        <v>340</v>
      </c>
      <c r="B2" s="1120"/>
      <c r="C2" s="1120"/>
      <c r="D2" s="1120"/>
      <c r="E2" s="1120"/>
      <c r="F2" s="1120"/>
      <c r="G2" s="1120"/>
      <c r="H2" s="1120"/>
      <c r="I2" s="1120"/>
      <c r="J2" s="1120"/>
      <c r="K2" s="1120"/>
      <c r="L2" s="1120"/>
      <c r="M2" s="433"/>
    </row>
    <row r="3" spans="1:15" s="2" customFormat="1" ht="9" customHeight="1">
      <c r="A3" s="432"/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5" s="2" customFormat="1">
      <c r="A4" s="431"/>
      <c r="B4" s="431"/>
      <c r="C4" s="431"/>
      <c r="D4" s="431"/>
      <c r="E4" s="428"/>
      <c r="F4" s="428"/>
      <c r="G4" s="430"/>
      <c r="H4" s="430"/>
      <c r="I4" s="430"/>
      <c r="J4" s="430"/>
      <c r="K4" s="430"/>
      <c r="L4" s="429" t="s">
        <v>339</v>
      </c>
      <c r="M4" s="428"/>
    </row>
    <row r="5" spans="1:15" s="2" customFormat="1" ht="15" customHeight="1">
      <c r="A5" s="1147" t="s">
        <v>338</v>
      </c>
      <c r="B5" s="1135"/>
      <c r="C5" s="1145"/>
      <c r="D5" s="1135" t="s">
        <v>337</v>
      </c>
      <c r="E5" s="1135"/>
      <c r="F5" s="1136"/>
      <c r="G5" s="1140" t="s">
        <v>336</v>
      </c>
      <c r="H5" s="1135"/>
      <c r="I5" s="1136"/>
      <c r="J5" s="1140" t="s">
        <v>335</v>
      </c>
      <c r="K5" s="1135"/>
      <c r="L5" s="1145"/>
      <c r="M5" s="426"/>
    </row>
    <row r="6" spans="1:15" s="2" customFormat="1" ht="15" customHeight="1">
      <c r="A6" s="1132"/>
      <c r="B6" s="1122"/>
      <c r="C6" s="1123"/>
      <c r="D6" s="1122"/>
      <c r="E6" s="1122"/>
      <c r="F6" s="1137"/>
      <c r="G6" s="1121"/>
      <c r="H6" s="1122"/>
      <c r="I6" s="1137"/>
      <c r="J6" s="1121" t="s">
        <v>334</v>
      </c>
      <c r="K6" s="1122"/>
      <c r="L6" s="1123"/>
      <c r="M6" s="426"/>
    </row>
    <row r="7" spans="1:15" s="2" customFormat="1" ht="15" customHeight="1">
      <c r="A7" s="1148"/>
      <c r="B7" s="1138"/>
      <c r="C7" s="1146"/>
      <c r="D7" s="1138"/>
      <c r="E7" s="1138"/>
      <c r="F7" s="1139"/>
      <c r="G7" s="1141"/>
      <c r="H7" s="1138"/>
      <c r="I7" s="1139"/>
      <c r="J7" s="1141" t="s">
        <v>333</v>
      </c>
      <c r="K7" s="1138"/>
      <c r="L7" s="1146"/>
      <c r="M7" s="426"/>
    </row>
    <row r="8" spans="1:15" ht="20.100000000000001" customHeight="1">
      <c r="A8" s="1132" t="s">
        <v>329</v>
      </c>
      <c r="B8" s="1122"/>
      <c r="C8" s="1123"/>
      <c r="D8" s="1158">
        <v>43879</v>
      </c>
      <c r="E8" s="1125"/>
      <c r="F8" s="1126"/>
      <c r="G8" s="1124">
        <v>98324</v>
      </c>
      <c r="H8" s="1125"/>
      <c r="I8" s="1126"/>
      <c r="J8" s="1149">
        <v>2.2400000000000002</v>
      </c>
      <c r="K8" s="1150"/>
      <c r="L8" s="1151"/>
      <c r="M8" s="427"/>
    </row>
    <row r="9" spans="1:15" s="11" customFormat="1" ht="20.100000000000001" customHeight="1">
      <c r="A9" s="1159" t="s">
        <v>332</v>
      </c>
      <c r="B9" s="1160"/>
      <c r="C9" s="1161"/>
      <c r="D9" s="1142">
        <v>13484</v>
      </c>
      <c r="E9" s="1143"/>
      <c r="F9" s="1144"/>
      <c r="G9" s="1162">
        <v>35441</v>
      </c>
      <c r="H9" s="1143"/>
      <c r="I9" s="1144"/>
      <c r="J9" s="1152">
        <v>2.63</v>
      </c>
      <c r="K9" s="1153"/>
      <c r="L9" s="1154"/>
      <c r="M9" s="422"/>
      <c r="O9" s="425"/>
    </row>
    <row r="10" spans="1:15" s="11" customFormat="1" ht="20.100000000000001" customHeight="1">
      <c r="A10" s="1132" t="s">
        <v>331</v>
      </c>
      <c r="B10" s="1122"/>
      <c r="C10" s="1123"/>
      <c r="D10" s="1131">
        <v>218</v>
      </c>
      <c r="E10" s="1113"/>
      <c r="F10" s="1113"/>
      <c r="G10" s="1113">
        <v>475</v>
      </c>
      <c r="H10" s="1113"/>
      <c r="I10" s="1113"/>
      <c r="J10" s="1108">
        <v>2.1800000000000002</v>
      </c>
      <c r="K10" s="1108"/>
      <c r="L10" s="1109"/>
      <c r="M10" s="422"/>
      <c r="O10" s="425"/>
    </row>
    <row r="11" spans="1:15" s="11" customFormat="1" ht="20.100000000000001" customHeight="1">
      <c r="A11" s="1129" t="s">
        <v>330</v>
      </c>
      <c r="B11" s="1127" t="s">
        <v>329</v>
      </c>
      <c r="C11" s="1128"/>
      <c r="D11" s="1131">
        <v>30126</v>
      </c>
      <c r="E11" s="1113"/>
      <c r="F11" s="1113"/>
      <c r="G11" s="1113">
        <v>62271</v>
      </c>
      <c r="H11" s="1113"/>
      <c r="I11" s="1113"/>
      <c r="J11" s="1108">
        <v>2.0699999999999998</v>
      </c>
      <c r="K11" s="1108"/>
      <c r="L11" s="1109"/>
      <c r="M11" s="422"/>
      <c r="O11" s="425"/>
    </row>
    <row r="12" spans="1:15" s="11" customFormat="1" ht="20.100000000000001" customHeight="1">
      <c r="A12" s="1129"/>
      <c r="B12" s="1133" t="s">
        <v>328</v>
      </c>
      <c r="C12" s="424" t="s">
        <v>327</v>
      </c>
      <c r="D12" s="1131">
        <v>3538</v>
      </c>
      <c r="E12" s="1113"/>
      <c r="F12" s="1113"/>
      <c r="G12" s="1113">
        <v>7064</v>
      </c>
      <c r="H12" s="1113"/>
      <c r="I12" s="1113"/>
      <c r="J12" s="1108">
        <v>2</v>
      </c>
      <c r="K12" s="1108"/>
      <c r="L12" s="1109"/>
      <c r="M12" s="423"/>
      <c r="O12" s="422"/>
    </row>
    <row r="13" spans="1:15" s="11" customFormat="1" ht="20.100000000000001" customHeight="1">
      <c r="A13" s="1129"/>
      <c r="B13" s="1133"/>
      <c r="C13" s="420" t="s">
        <v>326</v>
      </c>
      <c r="D13" s="1131">
        <v>19699</v>
      </c>
      <c r="E13" s="1113"/>
      <c r="F13" s="1113"/>
      <c r="G13" s="1113">
        <v>40093</v>
      </c>
      <c r="H13" s="1113"/>
      <c r="I13" s="1113"/>
      <c r="J13" s="1108">
        <v>2.04</v>
      </c>
      <c r="K13" s="1108"/>
      <c r="L13" s="1109"/>
      <c r="M13" s="421"/>
      <c r="O13" s="1119"/>
    </row>
    <row r="14" spans="1:15" s="11" customFormat="1" ht="20.100000000000001" customHeight="1">
      <c r="A14" s="1129"/>
      <c r="B14" s="1133"/>
      <c r="C14" s="420" t="s">
        <v>325</v>
      </c>
      <c r="D14" s="1131">
        <v>5897</v>
      </c>
      <c r="E14" s="1113"/>
      <c r="F14" s="1113"/>
      <c r="G14" s="1113">
        <v>12380</v>
      </c>
      <c r="H14" s="1113"/>
      <c r="I14" s="1113"/>
      <c r="J14" s="1108">
        <v>2.1</v>
      </c>
      <c r="K14" s="1108"/>
      <c r="L14" s="1109"/>
      <c r="M14" s="421"/>
      <c r="O14" s="1119"/>
    </row>
    <row r="15" spans="1:15" ht="20.100000000000001" customHeight="1">
      <c r="A15" s="1130"/>
      <c r="B15" s="1134"/>
      <c r="C15" s="420" t="s">
        <v>324</v>
      </c>
      <c r="D15" s="1131">
        <v>992</v>
      </c>
      <c r="E15" s="1113"/>
      <c r="F15" s="1113"/>
      <c r="G15" s="1113">
        <v>2734</v>
      </c>
      <c r="H15" s="1113"/>
      <c r="I15" s="1113"/>
      <c r="J15" s="1108">
        <v>2.76</v>
      </c>
      <c r="K15" s="1108"/>
      <c r="L15" s="1109"/>
      <c r="M15" s="419"/>
    </row>
    <row r="16" spans="1:15" ht="20.100000000000001" customHeight="1">
      <c r="A16" s="1155" t="s">
        <v>323</v>
      </c>
      <c r="B16" s="1156"/>
      <c r="C16" s="1157"/>
      <c r="D16" s="1110">
        <v>51</v>
      </c>
      <c r="E16" s="1111"/>
      <c r="F16" s="1112"/>
      <c r="G16" s="1114">
        <v>137</v>
      </c>
      <c r="H16" s="1111"/>
      <c r="I16" s="1112"/>
      <c r="J16" s="1115">
        <v>2.69</v>
      </c>
      <c r="K16" s="1116"/>
      <c r="L16" s="1117"/>
      <c r="M16" s="419"/>
    </row>
    <row r="17" spans="1:13">
      <c r="A17" s="75" t="s">
        <v>322</v>
      </c>
      <c r="B17" s="418"/>
      <c r="C17" s="418"/>
      <c r="D17" s="418"/>
      <c r="E17" s="417"/>
      <c r="F17" s="417"/>
      <c r="G17" s="417"/>
      <c r="H17" s="417"/>
      <c r="I17" s="1118" t="s">
        <v>126</v>
      </c>
      <c r="J17" s="1118"/>
      <c r="K17" s="1118"/>
      <c r="L17" s="1118"/>
      <c r="M17" s="417"/>
    </row>
  </sheetData>
  <mergeCells count="44">
    <mergeCell ref="A16:C16"/>
    <mergeCell ref="D8:F8"/>
    <mergeCell ref="A8:C8"/>
    <mergeCell ref="A9:C9"/>
    <mergeCell ref="G9:I9"/>
    <mergeCell ref="J5:L5"/>
    <mergeCell ref="J7:L7"/>
    <mergeCell ref="A5:C7"/>
    <mergeCell ref="D12:F12"/>
    <mergeCell ref="D13:F13"/>
    <mergeCell ref="D10:F10"/>
    <mergeCell ref="D11:F11"/>
    <mergeCell ref="J8:L8"/>
    <mergeCell ref="J9:L9"/>
    <mergeCell ref="I17:L17"/>
    <mergeCell ref="O13:O14"/>
    <mergeCell ref="A1:L1"/>
    <mergeCell ref="A2:L2"/>
    <mergeCell ref="J6:L6"/>
    <mergeCell ref="G8:I8"/>
    <mergeCell ref="B11:C11"/>
    <mergeCell ref="A11:A15"/>
    <mergeCell ref="G15:I15"/>
    <mergeCell ref="D15:F15"/>
    <mergeCell ref="A10:C10"/>
    <mergeCell ref="B12:B15"/>
    <mergeCell ref="D5:F7"/>
    <mergeCell ref="G5:I7"/>
    <mergeCell ref="D14:F14"/>
    <mergeCell ref="D9:F9"/>
    <mergeCell ref="J14:L14"/>
    <mergeCell ref="J15:L15"/>
    <mergeCell ref="D16:F16"/>
    <mergeCell ref="G10:I10"/>
    <mergeCell ref="G11:I11"/>
    <mergeCell ref="G13:I13"/>
    <mergeCell ref="G14:I14"/>
    <mergeCell ref="G12:I12"/>
    <mergeCell ref="G16:I16"/>
    <mergeCell ref="J16:L16"/>
    <mergeCell ref="J10:L10"/>
    <mergeCell ref="J11:L11"/>
    <mergeCell ref="J12:L12"/>
    <mergeCell ref="J13:L13"/>
  </mergeCells>
  <phoneticPr fontId="16"/>
  <printOptions horizontalCentered="1"/>
  <pageMargins left="0.65454545454545454" right="0.43636363636363634" top="0.98425196850393704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917D-C490-45CF-957E-A43A75CAD398}">
  <dimension ref="A1:Y25"/>
  <sheetViews>
    <sheetView showGridLines="0" view="pageBreakPreview" topLeftCell="A17" zoomScaleNormal="100" zoomScaleSheetLayoutView="100" workbookViewId="0">
      <selection activeCell="Y21" sqref="Y21"/>
    </sheetView>
  </sheetViews>
  <sheetFormatPr defaultRowHeight="13.5"/>
  <cols>
    <col min="1" max="1" width="2" style="1" customWidth="1"/>
    <col min="2" max="2" width="11.625" style="1" customWidth="1"/>
    <col min="3" max="13" width="6.625" style="1" customWidth="1"/>
    <col min="14" max="14" width="8.625" style="1" customWidth="1"/>
    <col min="15" max="17" width="9.125" style="1" customWidth="1"/>
    <col min="18" max="18" width="8.625" style="1" customWidth="1"/>
    <col min="19" max="20" width="6.625" style="1" customWidth="1"/>
    <col min="21" max="21" width="5.625" style="1" customWidth="1"/>
    <col min="22" max="22" width="6.625" style="1" customWidth="1"/>
    <col min="23" max="23" width="5.125" style="1" customWidth="1"/>
    <col min="24" max="16384" width="9" style="1"/>
  </cols>
  <sheetData>
    <row r="1" spans="1:25" ht="18" customHeight="1">
      <c r="A1" s="1165" t="s">
        <v>379</v>
      </c>
      <c r="B1" s="1165"/>
      <c r="C1" s="1165"/>
      <c r="D1" s="1165"/>
      <c r="E1" s="1165"/>
      <c r="F1" s="1165"/>
      <c r="G1" s="1165"/>
      <c r="H1" s="1165"/>
      <c r="I1" s="1165"/>
      <c r="J1" s="1165"/>
      <c r="K1" s="1165"/>
      <c r="L1" s="1165"/>
      <c r="M1" s="1164" t="s">
        <v>378</v>
      </c>
      <c r="N1" s="1164"/>
      <c r="O1" s="1164"/>
      <c r="P1" s="1164"/>
      <c r="Q1" s="1164"/>
      <c r="R1" s="1164"/>
      <c r="S1" s="1164"/>
      <c r="T1" s="1164"/>
      <c r="U1" s="1164"/>
      <c r="V1" s="1164"/>
      <c r="W1" s="1164"/>
    </row>
    <row r="2" spans="1:25" ht="18" customHeight="1">
      <c r="A2" s="466" t="s">
        <v>377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163" t="s">
        <v>319</v>
      </c>
      <c r="S3" s="1163"/>
      <c r="T3" s="1163"/>
      <c r="U3" s="1163"/>
      <c r="V3" s="1163"/>
      <c r="W3" s="1163"/>
    </row>
    <row r="4" spans="1:25" ht="15" customHeight="1">
      <c r="A4" s="1187" t="s">
        <v>376</v>
      </c>
      <c r="B4" s="1188"/>
      <c r="C4" s="1174" t="s">
        <v>256</v>
      </c>
      <c r="D4" s="1175" t="s">
        <v>375</v>
      </c>
      <c r="E4" s="1176"/>
      <c r="F4" s="1176"/>
      <c r="G4" s="1176"/>
      <c r="H4" s="1176"/>
      <c r="I4" s="1176"/>
      <c r="J4" s="1176"/>
      <c r="K4" s="1176"/>
      <c r="L4" s="1172"/>
      <c r="M4" s="1172" t="s">
        <v>374</v>
      </c>
      <c r="N4" s="1023"/>
      <c r="O4" s="1023"/>
      <c r="P4" s="1023"/>
      <c r="Q4" s="1023"/>
      <c r="R4" s="1023"/>
      <c r="S4" s="1023"/>
      <c r="T4" s="1173"/>
      <c r="U4" s="465"/>
      <c r="V4" s="464"/>
      <c r="W4" s="463"/>
    </row>
    <row r="5" spans="1:25" ht="15" customHeight="1">
      <c r="A5" s="1189"/>
      <c r="B5" s="1189"/>
      <c r="C5" s="1174"/>
      <c r="D5" s="941" t="s">
        <v>256</v>
      </c>
      <c r="E5" s="1178" t="s">
        <v>373</v>
      </c>
      <c r="F5" s="1179"/>
      <c r="G5" s="1179"/>
      <c r="H5" s="1179"/>
      <c r="I5" s="1179"/>
      <c r="J5" s="1166" t="s">
        <v>372</v>
      </c>
      <c r="K5" s="1167"/>
      <c r="L5" s="1168"/>
      <c r="M5" s="1169" t="s">
        <v>371</v>
      </c>
      <c r="N5" s="1170"/>
      <c r="O5" s="1170"/>
      <c r="P5" s="1170"/>
      <c r="Q5" s="1170"/>
      <c r="R5" s="1170"/>
      <c r="S5" s="1170"/>
      <c r="T5" s="1171"/>
      <c r="U5" s="462" t="s">
        <v>370</v>
      </c>
      <c r="V5" s="460" t="s">
        <v>369</v>
      </c>
      <c r="W5" s="459"/>
    </row>
    <row r="6" spans="1:25" ht="15" customHeight="1">
      <c r="A6" s="1189"/>
      <c r="B6" s="1189"/>
      <c r="C6" s="1174"/>
      <c r="D6" s="1177"/>
      <c r="E6" s="941" t="s">
        <v>364</v>
      </c>
      <c r="F6" s="1186" t="s">
        <v>368</v>
      </c>
      <c r="G6" s="1186" t="s">
        <v>367</v>
      </c>
      <c r="H6" s="1186" t="s">
        <v>366</v>
      </c>
      <c r="I6" s="1186" t="s">
        <v>365</v>
      </c>
      <c r="J6" s="941" t="s">
        <v>364</v>
      </c>
      <c r="K6" s="1180" t="s">
        <v>363</v>
      </c>
      <c r="L6" s="1180" t="s">
        <v>362</v>
      </c>
      <c r="M6" s="1180" t="s">
        <v>361</v>
      </c>
      <c r="N6" s="1192" t="s">
        <v>360</v>
      </c>
      <c r="O6" s="1192" t="s">
        <v>359</v>
      </c>
      <c r="P6" s="1192" t="s">
        <v>358</v>
      </c>
      <c r="Q6" s="1192" t="s">
        <v>357</v>
      </c>
      <c r="R6" s="1186" t="s">
        <v>356</v>
      </c>
      <c r="S6" s="1186" t="s">
        <v>355</v>
      </c>
      <c r="T6" s="1186" t="s">
        <v>354</v>
      </c>
      <c r="U6" s="1191" t="s">
        <v>353</v>
      </c>
      <c r="V6" s="460"/>
      <c r="W6" s="459"/>
    </row>
    <row r="7" spans="1:25" ht="15" customHeight="1">
      <c r="A7" s="1189"/>
      <c r="B7" s="1189"/>
      <c r="C7" s="1174"/>
      <c r="D7" s="1177"/>
      <c r="E7" s="1177"/>
      <c r="F7" s="1181"/>
      <c r="G7" s="1181"/>
      <c r="H7" s="1181"/>
      <c r="I7" s="1181"/>
      <c r="J7" s="1177"/>
      <c r="K7" s="1181"/>
      <c r="L7" s="1181"/>
      <c r="M7" s="1181"/>
      <c r="N7" s="1193"/>
      <c r="O7" s="1193"/>
      <c r="P7" s="1193"/>
      <c r="Q7" s="1193"/>
      <c r="R7" s="1181"/>
      <c r="S7" s="1181"/>
      <c r="T7" s="1181"/>
      <c r="U7" s="1191"/>
      <c r="V7" s="460"/>
      <c r="W7" s="459" t="s">
        <v>352</v>
      </c>
    </row>
    <row r="8" spans="1:25" ht="15" customHeight="1">
      <c r="A8" s="1189"/>
      <c r="B8" s="1189"/>
      <c r="C8" s="1174"/>
      <c r="D8" s="1177"/>
      <c r="E8" s="1177"/>
      <c r="F8" s="1181"/>
      <c r="G8" s="1181"/>
      <c r="H8" s="1181"/>
      <c r="I8" s="1181"/>
      <c r="J8" s="1177"/>
      <c r="K8" s="1181"/>
      <c r="L8" s="1181"/>
      <c r="M8" s="1181"/>
      <c r="N8" s="1193"/>
      <c r="O8" s="1193"/>
      <c r="P8" s="1193"/>
      <c r="Q8" s="1193"/>
      <c r="R8" s="1181"/>
      <c r="S8" s="1181"/>
      <c r="T8" s="1181"/>
      <c r="U8" s="461" t="s">
        <v>351</v>
      </c>
      <c r="V8" s="460" t="s">
        <v>351</v>
      </c>
      <c r="W8" s="459"/>
    </row>
    <row r="9" spans="1:25" ht="15" customHeight="1">
      <c r="A9" s="1190"/>
      <c r="B9" s="1190"/>
      <c r="C9" s="1174"/>
      <c r="D9" s="1177"/>
      <c r="E9" s="1177"/>
      <c r="F9" s="1181"/>
      <c r="G9" s="1181"/>
      <c r="H9" s="1181"/>
      <c r="I9" s="1181"/>
      <c r="J9" s="1177"/>
      <c r="K9" s="1181"/>
      <c r="L9" s="1181"/>
      <c r="M9" s="1181"/>
      <c r="N9" s="1193"/>
      <c r="O9" s="1193"/>
      <c r="P9" s="1193"/>
      <c r="Q9" s="1193"/>
      <c r="R9" s="1181"/>
      <c r="S9" s="1181"/>
      <c r="T9" s="1181"/>
      <c r="U9" s="458"/>
      <c r="V9" s="457"/>
      <c r="W9" s="456"/>
    </row>
    <row r="10" spans="1:25" s="11" customFormat="1" ht="24" customHeight="1">
      <c r="A10" s="1182" t="s">
        <v>316</v>
      </c>
      <c r="B10" s="1183"/>
      <c r="C10" s="451">
        <v>44113</v>
      </c>
      <c r="D10" s="446">
        <v>25195</v>
      </c>
      <c r="E10" s="446">
        <v>23148</v>
      </c>
      <c r="F10" s="446">
        <v>6323</v>
      </c>
      <c r="G10" s="446">
        <v>11728</v>
      </c>
      <c r="H10" s="446">
        <v>695</v>
      </c>
      <c r="I10" s="446">
        <v>4402</v>
      </c>
      <c r="J10" s="446">
        <v>2047</v>
      </c>
      <c r="K10" s="446">
        <v>32</v>
      </c>
      <c r="L10" s="446">
        <v>159</v>
      </c>
      <c r="M10" s="451">
        <v>96</v>
      </c>
      <c r="N10" s="446">
        <v>333</v>
      </c>
      <c r="O10" s="446">
        <v>87</v>
      </c>
      <c r="P10" s="446">
        <v>259</v>
      </c>
      <c r="Q10" s="446">
        <v>32</v>
      </c>
      <c r="R10" s="446">
        <v>71</v>
      </c>
      <c r="S10" s="446">
        <v>418</v>
      </c>
      <c r="T10" s="446">
        <v>560</v>
      </c>
      <c r="U10" s="446">
        <v>763</v>
      </c>
      <c r="V10" s="454">
        <v>18087</v>
      </c>
      <c r="W10" s="449">
        <v>68</v>
      </c>
      <c r="Y10" s="455"/>
    </row>
    <row r="11" spans="1:25" s="11" customFormat="1" ht="24" customHeight="1">
      <c r="A11" s="1182" t="s">
        <v>315</v>
      </c>
      <c r="B11" s="1183"/>
      <c r="C11" s="451">
        <v>98885</v>
      </c>
      <c r="D11" s="446">
        <v>78644</v>
      </c>
      <c r="E11" s="446">
        <v>70849</v>
      </c>
      <c r="F11" s="446">
        <v>12646</v>
      </c>
      <c r="G11" s="446">
        <v>45441</v>
      </c>
      <c r="H11" s="446">
        <v>1698</v>
      </c>
      <c r="I11" s="446">
        <v>11064</v>
      </c>
      <c r="J11" s="446">
        <v>7795</v>
      </c>
      <c r="K11" s="446">
        <v>128</v>
      </c>
      <c r="L11" s="446">
        <v>477</v>
      </c>
      <c r="M11" s="451">
        <v>586</v>
      </c>
      <c r="N11" s="446">
        <v>1631</v>
      </c>
      <c r="O11" s="446">
        <v>281</v>
      </c>
      <c r="P11" s="446">
        <v>1255</v>
      </c>
      <c r="Q11" s="446">
        <v>149</v>
      </c>
      <c r="R11" s="446">
        <v>487</v>
      </c>
      <c r="S11" s="446">
        <v>913</v>
      </c>
      <c r="T11" s="446">
        <v>1888</v>
      </c>
      <c r="U11" s="446">
        <v>1949</v>
      </c>
      <c r="V11" s="454">
        <v>18087</v>
      </c>
      <c r="W11" s="449">
        <v>205</v>
      </c>
    </row>
    <row r="12" spans="1:25" s="11" customFormat="1" ht="24" customHeight="1">
      <c r="A12" s="1184" t="s">
        <v>350</v>
      </c>
      <c r="B12" s="1185"/>
      <c r="C12" s="451"/>
      <c r="D12" s="446"/>
      <c r="E12" s="446"/>
      <c r="F12" s="446"/>
      <c r="G12" s="446"/>
      <c r="H12" s="446"/>
      <c r="I12" s="446"/>
      <c r="J12" s="446"/>
      <c r="K12" s="446"/>
      <c r="L12" s="446"/>
      <c r="M12" s="451"/>
      <c r="N12" s="446"/>
      <c r="O12" s="446"/>
      <c r="P12" s="446"/>
      <c r="Q12" s="446"/>
      <c r="R12" s="446"/>
      <c r="S12" s="446"/>
      <c r="T12" s="446"/>
      <c r="U12" s="446"/>
      <c r="V12" s="454"/>
      <c r="W12" s="449"/>
    </row>
    <row r="13" spans="1:25" s="11" customFormat="1" ht="24" customHeight="1">
      <c r="A13" s="1182" t="s">
        <v>349</v>
      </c>
      <c r="B13" s="1183"/>
      <c r="C13" s="451"/>
      <c r="D13" s="446"/>
      <c r="E13" s="451"/>
      <c r="F13" s="451"/>
      <c r="G13" s="451"/>
      <c r="H13" s="446"/>
      <c r="I13" s="446"/>
      <c r="J13" s="446"/>
      <c r="K13" s="446"/>
      <c r="L13" s="446"/>
      <c r="M13" s="451"/>
      <c r="N13" s="446"/>
      <c r="O13" s="451"/>
      <c r="P13" s="446"/>
      <c r="Q13" s="446"/>
      <c r="R13" s="446"/>
      <c r="S13" s="446"/>
      <c r="T13" s="446"/>
      <c r="U13" s="451"/>
      <c r="V13" s="450"/>
      <c r="W13" s="449"/>
    </row>
    <row r="14" spans="1:25" s="11" customFormat="1" ht="24" customHeight="1">
      <c r="A14" s="448"/>
      <c r="B14" s="447" t="s">
        <v>344</v>
      </c>
      <c r="C14" s="451">
        <v>4796</v>
      </c>
      <c r="D14" s="444">
        <v>4754</v>
      </c>
      <c r="E14" s="445">
        <v>4449</v>
      </c>
      <c r="F14" s="445" t="s">
        <v>107</v>
      </c>
      <c r="G14" s="445">
        <v>4000</v>
      </c>
      <c r="H14" s="445">
        <v>29</v>
      </c>
      <c r="I14" s="443">
        <v>420</v>
      </c>
      <c r="J14" s="446">
        <v>305</v>
      </c>
      <c r="K14" s="444" t="s">
        <v>107</v>
      </c>
      <c r="L14" s="445" t="s">
        <v>107</v>
      </c>
      <c r="M14" s="445">
        <v>30</v>
      </c>
      <c r="N14" s="444">
        <v>77</v>
      </c>
      <c r="O14" s="444">
        <v>4</v>
      </c>
      <c r="P14" s="444">
        <v>73</v>
      </c>
      <c r="Q14" s="444">
        <v>1</v>
      </c>
      <c r="R14" s="444">
        <v>35</v>
      </c>
      <c r="S14" s="444" t="s">
        <v>107</v>
      </c>
      <c r="T14" s="444">
        <v>85</v>
      </c>
      <c r="U14" s="445">
        <v>42</v>
      </c>
      <c r="V14" s="443" t="s">
        <v>114</v>
      </c>
      <c r="W14" s="442" t="s">
        <v>107</v>
      </c>
    </row>
    <row r="15" spans="1:25" s="11" customFormat="1" ht="24" customHeight="1">
      <c r="A15" s="448"/>
      <c r="B15" s="447" t="s">
        <v>343</v>
      </c>
      <c r="C15" s="451">
        <v>19484</v>
      </c>
      <c r="D15" s="444">
        <v>19286</v>
      </c>
      <c r="E15" s="445">
        <v>17681</v>
      </c>
      <c r="F15" s="445" t="s">
        <v>107</v>
      </c>
      <c r="G15" s="445">
        <v>16305</v>
      </c>
      <c r="H15" s="445">
        <v>83</v>
      </c>
      <c r="I15" s="443">
        <v>1293</v>
      </c>
      <c r="J15" s="446">
        <v>1605</v>
      </c>
      <c r="K15" s="444" t="s">
        <v>114</v>
      </c>
      <c r="L15" s="445" t="s">
        <v>107</v>
      </c>
      <c r="M15" s="445">
        <v>194</v>
      </c>
      <c r="N15" s="444">
        <v>411</v>
      </c>
      <c r="O15" s="444">
        <v>17</v>
      </c>
      <c r="P15" s="444">
        <v>384</v>
      </c>
      <c r="Q15" s="444">
        <v>5</v>
      </c>
      <c r="R15" s="444">
        <v>239</v>
      </c>
      <c r="S15" s="444" t="s">
        <v>107</v>
      </c>
      <c r="T15" s="444">
        <v>355</v>
      </c>
      <c r="U15" s="444">
        <v>198</v>
      </c>
      <c r="V15" s="443" t="s">
        <v>114</v>
      </c>
      <c r="W15" s="442" t="s">
        <v>107</v>
      </c>
    </row>
    <row r="16" spans="1:25" s="11" customFormat="1" ht="24" customHeight="1">
      <c r="A16" s="448"/>
      <c r="B16" s="453" t="s">
        <v>348</v>
      </c>
      <c r="C16" s="451">
        <v>6654</v>
      </c>
      <c r="D16" s="444">
        <v>6596</v>
      </c>
      <c r="E16" s="445">
        <v>6188</v>
      </c>
      <c r="F16" s="445" t="s">
        <v>107</v>
      </c>
      <c r="G16" s="445">
        <v>5628</v>
      </c>
      <c r="H16" s="445">
        <v>33</v>
      </c>
      <c r="I16" s="443">
        <v>527</v>
      </c>
      <c r="J16" s="446">
        <v>408</v>
      </c>
      <c r="K16" s="444" t="s">
        <v>107</v>
      </c>
      <c r="L16" s="445" t="s">
        <v>107</v>
      </c>
      <c r="M16" s="445">
        <v>48</v>
      </c>
      <c r="N16" s="444">
        <v>104</v>
      </c>
      <c r="O16" s="444">
        <v>6</v>
      </c>
      <c r="P16" s="444">
        <v>90</v>
      </c>
      <c r="Q16" s="444">
        <v>1</v>
      </c>
      <c r="R16" s="444">
        <v>53</v>
      </c>
      <c r="S16" s="444" t="s">
        <v>107</v>
      </c>
      <c r="T16" s="444">
        <v>106</v>
      </c>
      <c r="U16" s="444">
        <v>58</v>
      </c>
      <c r="V16" s="443" t="s">
        <v>114</v>
      </c>
      <c r="W16" s="442" t="s">
        <v>107</v>
      </c>
    </row>
    <row r="17" spans="1:23" s="11" customFormat="1" ht="24" customHeight="1">
      <c r="A17" s="1182" t="s">
        <v>347</v>
      </c>
      <c r="B17" s="1183"/>
      <c r="C17" s="451"/>
      <c r="D17" s="451"/>
      <c r="E17" s="446"/>
      <c r="F17" s="446"/>
      <c r="G17" s="446"/>
      <c r="H17" s="446"/>
      <c r="I17" s="451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50"/>
      <c r="W17" s="449"/>
    </row>
    <row r="18" spans="1:23" s="11" customFormat="1" ht="24" customHeight="1">
      <c r="A18" s="448"/>
      <c r="B18" s="447" t="s">
        <v>344</v>
      </c>
      <c r="C18" s="445">
        <v>10567</v>
      </c>
      <c r="D18" s="445">
        <v>10460</v>
      </c>
      <c r="E18" s="444">
        <v>9637</v>
      </c>
      <c r="F18" s="452" t="s">
        <v>107</v>
      </c>
      <c r="G18" s="444">
        <v>7796</v>
      </c>
      <c r="H18" s="444">
        <v>184</v>
      </c>
      <c r="I18" s="443">
        <v>1657</v>
      </c>
      <c r="J18" s="446">
        <v>823</v>
      </c>
      <c r="K18" s="444" t="s">
        <v>107</v>
      </c>
      <c r="L18" s="444">
        <v>1</v>
      </c>
      <c r="M18" s="444">
        <v>76</v>
      </c>
      <c r="N18" s="444">
        <v>207</v>
      </c>
      <c r="O18" s="444">
        <v>18</v>
      </c>
      <c r="P18" s="444">
        <v>187</v>
      </c>
      <c r="Q18" s="444">
        <v>2</v>
      </c>
      <c r="R18" s="444">
        <v>58</v>
      </c>
      <c r="S18" s="444">
        <v>5</v>
      </c>
      <c r="T18" s="444">
        <v>269</v>
      </c>
      <c r="U18" s="444">
        <v>102</v>
      </c>
      <c r="V18" s="443">
        <v>5</v>
      </c>
      <c r="W18" s="442" t="s">
        <v>107</v>
      </c>
    </row>
    <row r="19" spans="1:23" s="11" customFormat="1" ht="24" customHeight="1">
      <c r="A19" s="448"/>
      <c r="B19" s="447" t="s">
        <v>343</v>
      </c>
      <c r="C19" s="445">
        <v>41983</v>
      </c>
      <c r="D19" s="445">
        <v>41512</v>
      </c>
      <c r="E19" s="444">
        <v>37488</v>
      </c>
      <c r="F19" s="452" t="s">
        <v>107</v>
      </c>
      <c r="G19" s="444">
        <v>32117</v>
      </c>
      <c r="H19" s="444">
        <v>547</v>
      </c>
      <c r="I19" s="443">
        <v>4824</v>
      </c>
      <c r="J19" s="446">
        <v>4024</v>
      </c>
      <c r="K19" s="444" t="s">
        <v>107</v>
      </c>
      <c r="L19" s="444">
        <v>3</v>
      </c>
      <c r="M19" s="444">
        <v>479</v>
      </c>
      <c r="N19" s="444">
        <v>1078</v>
      </c>
      <c r="O19" s="444">
        <v>67</v>
      </c>
      <c r="P19" s="444">
        <v>939</v>
      </c>
      <c r="Q19" s="444">
        <v>17</v>
      </c>
      <c r="R19" s="444">
        <v>407</v>
      </c>
      <c r="S19" s="444">
        <v>12</v>
      </c>
      <c r="T19" s="444">
        <v>1022</v>
      </c>
      <c r="U19" s="444">
        <v>466</v>
      </c>
      <c r="V19" s="443">
        <v>5</v>
      </c>
      <c r="W19" s="442" t="s">
        <v>107</v>
      </c>
    </row>
    <row r="20" spans="1:23" s="11" customFormat="1" ht="24" customHeight="1">
      <c r="A20" s="448"/>
      <c r="B20" s="453" t="s">
        <v>346</v>
      </c>
      <c r="C20" s="445">
        <v>19742</v>
      </c>
      <c r="D20" s="445">
        <v>19551</v>
      </c>
      <c r="E20" s="444">
        <v>18137</v>
      </c>
      <c r="F20" s="452" t="s">
        <v>107</v>
      </c>
      <c r="G20" s="444">
        <v>15074</v>
      </c>
      <c r="H20" s="444">
        <v>311</v>
      </c>
      <c r="I20" s="443">
        <v>2752</v>
      </c>
      <c r="J20" s="446">
        <v>1414</v>
      </c>
      <c r="K20" s="444" t="s">
        <v>107</v>
      </c>
      <c r="L20" s="444">
        <v>1</v>
      </c>
      <c r="M20" s="444">
        <v>159</v>
      </c>
      <c r="N20" s="444">
        <v>404</v>
      </c>
      <c r="O20" s="444">
        <v>23</v>
      </c>
      <c r="P20" s="444">
        <v>300</v>
      </c>
      <c r="Q20" s="444">
        <v>5</v>
      </c>
      <c r="R20" s="444">
        <v>116</v>
      </c>
      <c r="S20" s="444">
        <v>5</v>
      </c>
      <c r="T20" s="444">
        <v>401</v>
      </c>
      <c r="U20" s="444">
        <v>186</v>
      </c>
      <c r="V20" s="443">
        <v>5</v>
      </c>
      <c r="W20" s="442" t="s">
        <v>107</v>
      </c>
    </row>
    <row r="21" spans="1:23" s="11" customFormat="1" ht="24" customHeight="1">
      <c r="A21" s="1182" t="s">
        <v>345</v>
      </c>
      <c r="B21" s="1183"/>
      <c r="C21" s="451"/>
      <c r="D21" s="451"/>
      <c r="E21" s="446"/>
      <c r="F21" s="446"/>
      <c r="G21" s="446"/>
      <c r="H21" s="446"/>
      <c r="I21" s="451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50"/>
      <c r="W21" s="449"/>
    </row>
    <row r="22" spans="1:23" s="11" customFormat="1" ht="24" customHeight="1">
      <c r="A22" s="448"/>
      <c r="B22" s="447" t="s">
        <v>344</v>
      </c>
      <c r="C22" s="445">
        <v>1104</v>
      </c>
      <c r="D22" s="445">
        <v>1096</v>
      </c>
      <c r="E22" s="444" t="s">
        <v>107</v>
      </c>
      <c r="F22" s="444" t="s">
        <v>107</v>
      </c>
      <c r="G22" s="444" t="s">
        <v>107</v>
      </c>
      <c r="H22" s="444" t="s">
        <v>107</v>
      </c>
      <c r="I22" s="443" t="s">
        <v>107</v>
      </c>
      <c r="J22" s="446">
        <v>1096</v>
      </c>
      <c r="K22" s="444" t="s">
        <v>107</v>
      </c>
      <c r="L22" s="444" t="s">
        <v>107</v>
      </c>
      <c r="M22" s="445">
        <v>96</v>
      </c>
      <c r="N22" s="444">
        <v>333</v>
      </c>
      <c r="O22" s="444" t="s">
        <v>107</v>
      </c>
      <c r="P22" s="444">
        <v>220</v>
      </c>
      <c r="Q22" s="444">
        <v>3</v>
      </c>
      <c r="R22" s="444">
        <v>71</v>
      </c>
      <c r="S22" s="444" t="s">
        <v>114</v>
      </c>
      <c r="T22" s="444">
        <v>373</v>
      </c>
      <c r="U22" s="444">
        <v>8</v>
      </c>
      <c r="V22" s="443" t="s">
        <v>114</v>
      </c>
      <c r="W22" s="442" t="s">
        <v>107</v>
      </c>
    </row>
    <row r="23" spans="1:23" s="11" customFormat="1" ht="24" customHeight="1">
      <c r="A23" s="441"/>
      <c r="B23" s="440" t="s">
        <v>343</v>
      </c>
      <c r="C23" s="438">
        <v>5214</v>
      </c>
      <c r="D23" s="438">
        <v>5170</v>
      </c>
      <c r="E23" s="437" t="s">
        <v>107</v>
      </c>
      <c r="F23" s="437" t="s">
        <v>107</v>
      </c>
      <c r="G23" s="437" t="s">
        <v>107</v>
      </c>
      <c r="H23" s="437" t="s">
        <v>107</v>
      </c>
      <c r="I23" s="436" t="s">
        <v>107</v>
      </c>
      <c r="J23" s="439">
        <v>5170</v>
      </c>
      <c r="K23" s="437" t="s">
        <v>107</v>
      </c>
      <c r="L23" s="437" t="s">
        <v>107</v>
      </c>
      <c r="M23" s="438">
        <v>586</v>
      </c>
      <c r="N23" s="437">
        <v>1631</v>
      </c>
      <c r="O23" s="437" t="s">
        <v>107</v>
      </c>
      <c r="P23" s="437">
        <v>1059</v>
      </c>
      <c r="Q23" s="437">
        <v>21</v>
      </c>
      <c r="R23" s="437">
        <v>487</v>
      </c>
      <c r="S23" s="437" t="s">
        <v>114</v>
      </c>
      <c r="T23" s="437">
        <v>1386</v>
      </c>
      <c r="U23" s="437">
        <v>44</v>
      </c>
      <c r="V23" s="436" t="s">
        <v>114</v>
      </c>
      <c r="W23" s="435" t="s">
        <v>107</v>
      </c>
    </row>
    <row r="24" spans="1:23" s="14" customFormat="1" ht="13.5" customHeight="1">
      <c r="B24" s="75" t="s">
        <v>342</v>
      </c>
      <c r="J24" s="75"/>
      <c r="T24" s="973" t="s">
        <v>126</v>
      </c>
      <c r="U24" s="973"/>
      <c r="V24" s="973"/>
      <c r="W24" s="973"/>
    </row>
    <row r="25" spans="1:23">
      <c r="A25" s="2"/>
      <c r="B25" s="43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</sheetData>
  <mergeCells count="35">
    <mergeCell ref="T24:W24"/>
    <mergeCell ref="S6:S9"/>
    <mergeCell ref="T6:T9"/>
    <mergeCell ref="U6:U7"/>
    <mergeCell ref="N6:N9"/>
    <mergeCell ref="O6:O9"/>
    <mergeCell ref="P6:P9"/>
    <mergeCell ref="Q6:Q9"/>
    <mergeCell ref="R6:R9"/>
    <mergeCell ref="A17:B17"/>
    <mergeCell ref="L6:L9"/>
    <mergeCell ref="A21:B21"/>
    <mergeCell ref="A10:B10"/>
    <mergeCell ref="A11:B11"/>
    <mergeCell ref="A12:B12"/>
    <mergeCell ref="I6:I9"/>
    <mergeCell ref="K6:K9"/>
    <mergeCell ref="A13:B13"/>
    <mergeCell ref="A4:B9"/>
    <mergeCell ref="E6:E9"/>
    <mergeCell ref="G6:G9"/>
    <mergeCell ref="F6:F9"/>
    <mergeCell ref="H6:H9"/>
    <mergeCell ref="J6:J9"/>
    <mergeCell ref="R3:W3"/>
    <mergeCell ref="M1:W1"/>
    <mergeCell ref="A1:L1"/>
    <mergeCell ref="J5:L5"/>
    <mergeCell ref="M5:T5"/>
    <mergeCell ref="M4:T4"/>
    <mergeCell ref="C4:C9"/>
    <mergeCell ref="D4:L4"/>
    <mergeCell ref="D5:D9"/>
    <mergeCell ref="E5:I5"/>
    <mergeCell ref="M6:M9"/>
  </mergeCells>
  <phoneticPr fontId="16"/>
  <pageMargins left="0.78740157480314965" right="0.59055118110236227" top="0.98425196850393704" bottom="0.98425196850393704" header="0.51181102362204722" footer="0.51181102362204722"/>
  <pageSetup paperSize="9" scale="87" orientation="portrait" r:id="rId1"/>
  <headerFooter alignWithMargins="0"/>
  <colBreaks count="1" manualBreakCount="1">
    <brk id="12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65D4-CE87-44F3-885E-2829F4A5BEE8}">
  <dimension ref="A1:Q39"/>
  <sheetViews>
    <sheetView showGridLines="0" zoomScaleNormal="100" zoomScaleSheetLayoutView="118" workbookViewId="0">
      <selection activeCell="N12" sqref="N11:N12"/>
    </sheetView>
  </sheetViews>
  <sheetFormatPr defaultRowHeight="13.5"/>
  <cols>
    <col min="1" max="1" width="9.625" style="2" customWidth="1"/>
    <col min="2" max="2" width="9.125" style="2" customWidth="1"/>
    <col min="3" max="7" width="7.5" style="2" customWidth="1"/>
    <col min="8" max="8" width="8.5" style="2" bestFit="1" customWidth="1"/>
    <col min="9" max="11" width="7.5" style="2" customWidth="1"/>
    <col min="12" max="12" width="9" style="1"/>
    <col min="13" max="13" width="9.25" style="1" bestFit="1" customWidth="1"/>
    <col min="14" max="16384" width="9" style="1"/>
  </cols>
  <sheetData>
    <row r="1" spans="1:17" ht="18" customHeight="1">
      <c r="A1" s="689" t="s">
        <v>726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7" ht="18" customHeight="1">
      <c r="A2" s="928" t="s">
        <v>725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</row>
    <row r="3" spans="1:17" ht="18" customHeight="1">
      <c r="A3" s="928" t="s">
        <v>720</v>
      </c>
      <c r="B3" s="928"/>
      <c r="C3" s="928"/>
      <c r="D3" s="928"/>
      <c r="E3" s="928"/>
      <c r="F3" s="928"/>
      <c r="G3" s="928"/>
      <c r="H3" s="928"/>
      <c r="I3" s="928"/>
      <c r="J3" s="928"/>
      <c r="K3" s="928"/>
    </row>
    <row r="4" spans="1:17" ht="18" customHeight="1">
      <c r="A4" s="928" t="s">
        <v>721</v>
      </c>
      <c r="B4" s="928"/>
      <c r="C4" s="928"/>
      <c r="D4" s="928"/>
      <c r="E4" s="928"/>
      <c r="F4" s="928"/>
      <c r="G4" s="928"/>
      <c r="H4" s="928"/>
      <c r="I4" s="928"/>
      <c r="J4" s="928"/>
      <c r="K4" s="928"/>
    </row>
    <row r="5" spans="1:17" ht="18" customHeight="1">
      <c r="A5" s="928" t="s">
        <v>722</v>
      </c>
      <c r="B5" s="928"/>
      <c r="C5" s="928"/>
      <c r="D5" s="928"/>
      <c r="E5" s="928"/>
      <c r="F5" s="928"/>
      <c r="G5" s="928"/>
      <c r="H5" s="928"/>
      <c r="I5" s="928"/>
      <c r="J5" s="928"/>
      <c r="K5" s="928"/>
      <c r="L5" s="541"/>
      <c r="M5" s="541"/>
      <c r="N5" s="541"/>
      <c r="O5" s="541"/>
      <c r="P5" s="541"/>
      <c r="Q5" s="541"/>
    </row>
    <row r="6" spans="1:17" ht="18" customHeight="1">
      <c r="A6" s="928" t="s">
        <v>723</v>
      </c>
      <c r="B6" s="928"/>
      <c r="C6" s="928"/>
      <c r="D6" s="928"/>
      <c r="E6" s="928"/>
      <c r="F6" s="928"/>
      <c r="G6" s="928"/>
      <c r="H6" s="928"/>
      <c r="I6" s="928"/>
      <c r="J6" s="928"/>
      <c r="K6" s="928"/>
      <c r="M6" s="688"/>
    </row>
    <row r="7" spans="1:17" ht="18" customHeight="1">
      <c r="A7" s="927" t="s">
        <v>724</v>
      </c>
      <c r="B7" s="927"/>
      <c r="C7" s="927"/>
      <c r="D7" s="927"/>
      <c r="E7" s="927"/>
      <c r="F7" s="927"/>
      <c r="G7" s="927"/>
      <c r="H7" s="927"/>
      <c r="I7" s="927"/>
      <c r="J7" s="927"/>
      <c r="K7" s="927"/>
      <c r="M7" s="688"/>
    </row>
    <row r="8" spans="1:17" ht="18" customHeight="1">
      <c r="A8" s="687"/>
      <c r="B8" s="687"/>
      <c r="C8" s="687"/>
      <c r="D8" s="687"/>
      <c r="E8" s="687"/>
      <c r="F8" s="687"/>
      <c r="G8" s="687"/>
      <c r="H8" s="687"/>
      <c r="I8" s="687"/>
      <c r="J8" s="687"/>
      <c r="K8" s="687"/>
      <c r="M8" s="688"/>
    </row>
    <row r="9" spans="1:17" ht="18" customHeight="1">
      <c r="A9" s="687"/>
      <c r="B9" s="687"/>
      <c r="C9" s="687"/>
      <c r="D9" s="687"/>
      <c r="E9" s="687"/>
      <c r="F9" s="687"/>
      <c r="G9" s="687"/>
      <c r="H9" s="687"/>
      <c r="I9" s="687"/>
      <c r="J9" s="687"/>
      <c r="K9" s="687"/>
    </row>
    <row r="10" spans="1:17" ht="18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687"/>
      <c r="K10" s="687"/>
    </row>
    <row r="11" spans="1:17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7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7" ht="24">
      <c r="A13" s="917" t="s">
        <v>547</v>
      </c>
      <c r="B13" s="917"/>
      <c r="C13" s="917"/>
      <c r="D13" s="917"/>
      <c r="E13" s="917"/>
      <c r="F13" s="917"/>
      <c r="G13" s="917"/>
      <c r="H13" s="917"/>
      <c r="I13" s="917"/>
      <c r="J13" s="917"/>
      <c r="K13" s="917"/>
    </row>
    <row r="14" spans="1:17" ht="13.5" customHeight="1">
      <c r="A14" s="34"/>
      <c r="B14" s="34"/>
      <c r="C14" s="34"/>
      <c r="D14" s="34"/>
      <c r="E14" s="34"/>
      <c r="F14" s="34"/>
      <c r="G14" s="34"/>
      <c r="H14" s="34"/>
      <c r="I14" s="686"/>
      <c r="J14" s="686"/>
      <c r="K14" s="667" t="s">
        <v>546</v>
      </c>
    </row>
    <row r="15" spans="1:17" ht="17.25" customHeight="1">
      <c r="A15" s="918" t="s">
        <v>545</v>
      </c>
      <c r="B15" s="685" t="s">
        <v>542</v>
      </c>
      <c r="C15" s="920" t="s">
        <v>544</v>
      </c>
      <c r="D15" s="921"/>
      <c r="E15" s="922"/>
      <c r="F15" s="920" t="s">
        <v>543</v>
      </c>
      <c r="G15" s="921"/>
      <c r="H15" s="922"/>
      <c r="I15" s="684" t="s">
        <v>542</v>
      </c>
      <c r="J15" s="923" t="s">
        <v>541</v>
      </c>
      <c r="K15" s="925" t="s">
        <v>540</v>
      </c>
    </row>
    <row r="16" spans="1:17" ht="17.25" customHeight="1">
      <c r="A16" s="919"/>
      <c r="B16" s="683" t="s">
        <v>539</v>
      </c>
      <c r="C16" s="682" t="s">
        <v>538</v>
      </c>
      <c r="D16" s="682" t="s">
        <v>537</v>
      </c>
      <c r="E16" s="682" t="s">
        <v>534</v>
      </c>
      <c r="F16" s="682" t="s">
        <v>536</v>
      </c>
      <c r="G16" s="682" t="s">
        <v>535</v>
      </c>
      <c r="H16" s="682" t="s">
        <v>534</v>
      </c>
      <c r="I16" s="681" t="s">
        <v>534</v>
      </c>
      <c r="J16" s="924"/>
      <c r="K16" s="926"/>
    </row>
    <row r="17" spans="1:13" s="11" customFormat="1" ht="17.25" customHeight="1">
      <c r="A17" s="678" t="s">
        <v>533</v>
      </c>
      <c r="B17" s="680">
        <v>100462</v>
      </c>
      <c r="C17" s="62">
        <v>1201</v>
      </c>
      <c r="D17" s="62">
        <v>629</v>
      </c>
      <c r="E17" s="62">
        <v>572</v>
      </c>
      <c r="F17" s="62">
        <v>5674</v>
      </c>
      <c r="G17" s="62">
        <v>5462</v>
      </c>
      <c r="H17" s="62">
        <v>212</v>
      </c>
      <c r="I17" s="62">
        <v>784</v>
      </c>
      <c r="J17" s="62">
        <v>727</v>
      </c>
      <c r="K17" s="60">
        <v>213</v>
      </c>
    </row>
    <row r="18" spans="1:13" s="11" customFormat="1" ht="17.25" customHeight="1">
      <c r="A18" s="678" t="s">
        <v>532</v>
      </c>
      <c r="B18" s="680">
        <v>100317</v>
      </c>
      <c r="C18" s="62">
        <v>1161</v>
      </c>
      <c r="D18" s="62">
        <v>780</v>
      </c>
      <c r="E18" s="62">
        <v>381</v>
      </c>
      <c r="F18" s="62">
        <v>5133</v>
      </c>
      <c r="G18" s="62">
        <v>5659</v>
      </c>
      <c r="H18" s="62">
        <v>-526</v>
      </c>
      <c r="I18" s="62">
        <v>-145</v>
      </c>
      <c r="J18" s="62">
        <v>634</v>
      </c>
      <c r="K18" s="60">
        <v>210</v>
      </c>
    </row>
    <row r="19" spans="1:13" s="11" customFormat="1" ht="17.25" customHeight="1">
      <c r="A19" s="678" t="s">
        <v>531</v>
      </c>
      <c r="B19" s="680">
        <v>100269</v>
      </c>
      <c r="C19" s="62">
        <v>1039</v>
      </c>
      <c r="D19" s="62">
        <v>828</v>
      </c>
      <c r="E19" s="62">
        <v>211</v>
      </c>
      <c r="F19" s="62">
        <v>5365</v>
      </c>
      <c r="G19" s="62">
        <v>5624</v>
      </c>
      <c r="H19" s="62">
        <v>-259</v>
      </c>
      <c r="I19" s="62">
        <v>-48</v>
      </c>
      <c r="J19" s="62">
        <v>597</v>
      </c>
      <c r="K19" s="60">
        <v>238</v>
      </c>
    </row>
    <row r="20" spans="1:13" s="11" customFormat="1" ht="17.25" customHeight="1">
      <c r="A20" s="678" t="s">
        <v>530</v>
      </c>
      <c r="B20" s="680">
        <v>100322</v>
      </c>
      <c r="C20" s="62">
        <v>975</v>
      </c>
      <c r="D20" s="62">
        <v>848</v>
      </c>
      <c r="E20" s="62">
        <v>127</v>
      </c>
      <c r="F20" s="62">
        <v>5241</v>
      </c>
      <c r="G20" s="62">
        <v>5315</v>
      </c>
      <c r="H20" s="679" t="s">
        <v>529</v>
      </c>
      <c r="I20" s="62">
        <v>53</v>
      </c>
      <c r="J20" s="62">
        <v>509</v>
      </c>
      <c r="K20" s="60">
        <v>234</v>
      </c>
    </row>
    <row r="21" spans="1:13" s="11" customFormat="1" ht="17.25" customHeight="1" thickBot="1">
      <c r="A21" s="678" t="s">
        <v>528</v>
      </c>
      <c r="B21" s="677">
        <v>100443</v>
      </c>
      <c r="C21" s="676">
        <f t="shared" ref="C21:K21" si="0">SUM(C22:C33)</f>
        <v>912</v>
      </c>
      <c r="D21" s="676">
        <f t="shared" si="0"/>
        <v>852</v>
      </c>
      <c r="E21" s="676">
        <f t="shared" si="0"/>
        <v>60</v>
      </c>
      <c r="F21" s="676">
        <f t="shared" si="0"/>
        <v>5593</v>
      </c>
      <c r="G21" s="676">
        <f t="shared" si="0"/>
        <v>5532</v>
      </c>
      <c r="H21" s="676">
        <f t="shared" si="0"/>
        <v>61</v>
      </c>
      <c r="I21" s="676">
        <f t="shared" si="0"/>
        <v>121</v>
      </c>
      <c r="J21" s="676">
        <f t="shared" si="0"/>
        <v>601</v>
      </c>
      <c r="K21" s="675">
        <f t="shared" si="0"/>
        <v>216</v>
      </c>
    </row>
    <row r="22" spans="1:13" s="11" customFormat="1" ht="17.25" customHeight="1" thickTop="1">
      <c r="A22" s="674" t="s">
        <v>527</v>
      </c>
      <c r="B22" s="856">
        <v>100319</v>
      </c>
      <c r="C22" s="857">
        <v>77</v>
      </c>
      <c r="D22" s="857">
        <v>86</v>
      </c>
      <c r="E22" s="858">
        <v>-9</v>
      </c>
      <c r="F22" s="858">
        <v>359</v>
      </c>
      <c r="G22" s="858">
        <v>353</v>
      </c>
      <c r="H22" s="858">
        <v>6</v>
      </c>
      <c r="I22" s="858">
        <v>-3</v>
      </c>
      <c r="J22" s="859">
        <v>37</v>
      </c>
      <c r="K22" s="860">
        <v>12</v>
      </c>
    </row>
    <row r="23" spans="1:13" s="11" customFormat="1" ht="17.25" customHeight="1">
      <c r="A23" s="672" t="s">
        <v>526</v>
      </c>
      <c r="B23" s="861">
        <v>100259</v>
      </c>
      <c r="C23" s="46">
        <v>78</v>
      </c>
      <c r="D23" s="46">
        <v>53</v>
      </c>
      <c r="E23" s="46">
        <v>25</v>
      </c>
      <c r="F23" s="46">
        <v>351</v>
      </c>
      <c r="G23" s="46">
        <v>436</v>
      </c>
      <c r="H23" s="46">
        <v>-85</v>
      </c>
      <c r="I23" s="46">
        <v>-60</v>
      </c>
      <c r="J23" s="862">
        <v>43</v>
      </c>
      <c r="K23" s="863">
        <v>22</v>
      </c>
    </row>
    <row r="24" spans="1:13" s="11" customFormat="1" ht="17.25" customHeight="1">
      <c r="A24" s="672" t="s">
        <v>525</v>
      </c>
      <c r="B24" s="861">
        <v>100009</v>
      </c>
      <c r="C24" s="46">
        <v>78</v>
      </c>
      <c r="D24" s="46">
        <v>63</v>
      </c>
      <c r="E24" s="46">
        <v>15</v>
      </c>
      <c r="F24" s="46">
        <v>843</v>
      </c>
      <c r="G24" s="46">
        <v>1108</v>
      </c>
      <c r="H24" s="46">
        <v>-265</v>
      </c>
      <c r="I24" s="46">
        <v>-250</v>
      </c>
      <c r="J24" s="862">
        <v>55</v>
      </c>
      <c r="K24" s="863">
        <v>20</v>
      </c>
    </row>
    <row r="25" spans="1:13" s="11" customFormat="1" ht="17.25" customHeight="1">
      <c r="A25" s="672" t="s">
        <v>524</v>
      </c>
      <c r="B25" s="861">
        <v>100310</v>
      </c>
      <c r="C25" s="46">
        <v>87</v>
      </c>
      <c r="D25" s="46">
        <v>83</v>
      </c>
      <c r="E25" s="46">
        <v>4</v>
      </c>
      <c r="F25" s="46">
        <v>853</v>
      </c>
      <c r="G25" s="46">
        <v>556</v>
      </c>
      <c r="H25" s="46">
        <v>297</v>
      </c>
      <c r="I25" s="46">
        <v>301</v>
      </c>
      <c r="J25" s="862">
        <v>47</v>
      </c>
      <c r="K25" s="863">
        <v>14</v>
      </c>
    </row>
    <row r="26" spans="1:13" s="11" customFormat="1" ht="17.25" customHeight="1">
      <c r="A26" s="672" t="s">
        <v>523</v>
      </c>
      <c r="B26" s="861">
        <v>100355</v>
      </c>
      <c r="C26" s="46">
        <v>66</v>
      </c>
      <c r="D26" s="46">
        <v>70</v>
      </c>
      <c r="E26" s="46">
        <v>-4</v>
      </c>
      <c r="F26" s="46">
        <v>457</v>
      </c>
      <c r="G26" s="62">
        <v>408</v>
      </c>
      <c r="H26" s="46">
        <v>49</v>
      </c>
      <c r="I26" s="46">
        <v>45</v>
      </c>
      <c r="J26" s="862">
        <v>59</v>
      </c>
      <c r="K26" s="863">
        <v>22</v>
      </c>
      <c r="M26" s="673"/>
    </row>
    <row r="27" spans="1:13" s="11" customFormat="1" ht="17.25" customHeight="1">
      <c r="A27" s="672" t="s">
        <v>522</v>
      </c>
      <c r="B27" s="861">
        <v>100394</v>
      </c>
      <c r="C27" s="46">
        <v>74</v>
      </c>
      <c r="D27" s="46">
        <v>54</v>
      </c>
      <c r="E27" s="46">
        <v>20</v>
      </c>
      <c r="F27" s="46">
        <v>391</v>
      </c>
      <c r="G27" s="46">
        <v>372</v>
      </c>
      <c r="H27" s="864">
        <v>19</v>
      </c>
      <c r="I27" s="46">
        <v>39</v>
      </c>
      <c r="J27" s="862">
        <v>37</v>
      </c>
      <c r="K27" s="863">
        <v>11</v>
      </c>
    </row>
    <row r="28" spans="1:13" s="11" customFormat="1" ht="17.25" customHeight="1">
      <c r="A28" s="672" t="s">
        <v>521</v>
      </c>
      <c r="B28" s="861">
        <v>100362</v>
      </c>
      <c r="C28" s="46">
        <v>85</v>
      </c>
      <c r="D28" s="46">
        <v>92</v>
      </c>
      <c r="E28" s="46">
        <v>-7</v>
      </c>
      <c r="F28" s="46">
        <v>403</v>
      </c>
      <c r="G28" s="46">
        <v>428</v>
      </c>
      <c r="H28" s="46">
        <v>-25</v>
      </c>
      <c r="I28" s="46">
        <v>-32</v>
      </c>
      <c r="J28" s="862">
        <v>54</v>
      </c>
      <c r="K28" s="863">
        <v>25</v>
      </c>
      <c r="M28" s="673"/>
    </row>
    <row r="29" spans="1:13" s="11" customFormat="1" ht="17.25" customHeight="1">
      <c r="A29" s="672" t="s">
        <v>520</v>
      </c>
      <c r="B29" s="861">
        <v>100379</v>
      </c>
      <c r="C29" s="46">
        <v>56</v>
      </c>
      <c r="D29" s="46">
        <v>84</v>
      </c>
      <c r="E29" s="46">
        <v>-28</v>
      </c>
      <c r="F29" s="46">
        <v>418</v>
      </c>
      <c r="G29" s="46">
        <v>373</v>
      </c>
      <c r="H29" s="46">
        <v>45</v>
      </c>
      <c r="I29" s="46">
        <v>17</v>
      </c>
      <c r="J29" s="862">
        <v>61</v>
      </c>
      <c r="K29" s="863">
        <v>22</v>
      </c>
    </row>
    <row r="30" spans="1:13" s="11" customFormat="1" ht="17.25" customHeight="1">
      <c r="A30" s="672" t="s">
        <v>519</v>
      </c>
      <c r="B30" s="861">
        <v>100473</v>
      </c>
      <c r="C30" s="46">
        <v>91</v>
      </c>
      <c r="D30" s="46">
        <v>61</v>
      </c>
      <c r="E30" s="46">
        <v>30</v>
      </c>
      <c r="F30" s="46">
        <v>416</v>
      </c>
      <c r="G30" s="46">
        <v>352</v>
      </c>
      <c r="H30" s="46">
        <v>64</v>
      </c>
      <c r="I30" s="46">
        <v>94</v>
      </c>
      <c r="J30" s="862">
        <v>40</v>
      </c>
      <c r="K30" s="863">
        <v>17</v>
      </c>
    </row>
    <row r="31" spans="1:13" s="11" customFormat="1" ht="17.25" customHeight="1">
      <c r="A31" s="672" t="s">
        <v>518</v>
      </c>
      <c r="B31" s="861">
        <v>100451</v>
      </c>
      <c r="C31" s="46">
        <v>79</v>
      </c>
      <c r="D31" s="46">
        <v>73</v>
      </c>
      <c r="E31" s="46">
        <v>6</v>
      </c>
      <c r="F31" s="46">
        <v>404</v>
      </c>
      <c r="G31" s="46">
        <v>432</v>
      </c>
      <c r="H31" s="46">
        <v>-28</v>
      </c>
      <c r="I31" s="46">
        <v>-22</v>
      </c>
      <c r="J31" s="862">
        <v>41</v>
      </c>
      <c r="K31" s="863">
        <v>15</v>
      </c>
    </row>
    <row r="32" spans="1:13" s="11" customFormat="1" ht="17.25" customHeight="1">
      <c r="A32" s="672" t="s">
        <v>517</v>
      </c>
      <c r="B32" s="861">
        <v>100420</v>
      </c>
      <c r="C32" s="46">
        <v>61</v>
      </c>
      <c r="D32" s="46">
        <v>76</v>
      </c>
      <c r="E32" s="46">
        <v>-15</v>
      </c>
      <c r="F32" s="46">
        <v>342</v>
      </c>
      <c r="G32" s="46">
        <v>358</v>
      </c>
      <c r="H32" s="46">
        <v>-16</v>
      </c>
      <c r="I32" s="46">
        <v>-31</v>
      </c>
      <c r="J32" s="862">
        <v>60</v>
      </c>
      <c r="K32" s="863">
        <v>15</v>
      </c>
    </row>
    <row r="33" spans="1:11" s="11" customFormat="1" ht="17.25" customHeight="1">
      <c r="A33" s="671" t="s">
        <v>516</v>
      </c>
      <c r="B33" s="865">
        <v>100443</v>
      </c>
      <c r="C33" s="42">
        <v>80</v>
      </c>
      <c r="D33" s="866">
        <v>57</v>
      </c>
      <c r="E33" s="42">
        <v>23</v>
      </c>
      <c r="F33" s="867">
        <v>356</v>
      </c>
      <c r="G33" s="42">
        <v>356</v>
      </c>
      <c r="H33" s="42">
        <v>0</v>
      </c>
      <c r="I33" s="42">
        <v>23</v>
      </c>
      <c r="J33" s="868">
        <v>67</v>
      </c>
      <c r="K33" s="869">
        <v>21</v>
      </c>
    </row>
    <row r="34" spans="1:11" s="11" customFormat="1" ht="13.5" customHeight="1">
      <c r="A34" s="670" t="s">
        <v>515</v>
      </c>
      <c r="B34" s="13"/>
      <c r="C34" s="13"/>
      <c r="D34" s="13"/>
      <c r="E34" s="13"/>
      <c r="F34" s="13"/>
      <c r="G34" s="13"/>
      <c r="H34" s="13"/>
      <c r="I34" s="13"/>
      <c r="J34" s="916" t="s">
        <v>514</v>
      </c>
      <c r="K34" s="916"/>
    </row>
    <row r="35" spans="1:11">
      <c r="A35" s="152" t="s">
        <v>513</v>
      </c>
    </row>
    <row r="36" spans="1:11">
      <c r="A36" s="152"/>
      <c r="B36" s="669"/>
      <c r="C36" s="668"/>
      <c r="D36" s="668"/>
      <c r="E36" s="668"/>
      <c r="F36" s="668"/>
      <c r="G36" s="668"/>
      <c r="H36" s="668"/>
      <c r="I36" s="668"/>
      <c r="J36" s="668"/>
      <c r="K36" s="668"/>
    </row>
    <row r="37" spans="1:11">
      <c r="A37" s="502"/>
      <c r="B37" s="112"/>
    </row>
    <row r="39" spans="1:11">
      <c r="K39" s="1"/>
    </row>
  </sheetData>
  <mergeCells count="13">
    <mergeCell ref="A7:K7"/>
    <mergeCell ref="A2:K2"/>
    <mergeCell ref="A3:K3"/>
    <mergeCell ref="A4:K4"/>
    <mergeCell ref="A5:K5"/>
    <mergeCell ref="A6:K6"/>
    <mergeCell ref="J34:K34"/>
    <mergeCell ref="A13:K13"/>
    <mergeCell ref="A15:A16"/>
    <mergeCell ref="C15:E15"/>
    <mergeCell ref="F15:H15"/>
    <mergeCell ref="J15:J16"/>
    <mergeCell ref="K15:K16"/>
  </mergeCells>
  <phoneticPr fontId="16"/>
  <pageMargins left="0.78740157480314965" right="0.5600000000000000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2BE5-C26E-468D-86E0-CA087D4DA46F}">
  <dimension ref="A1:F11"/>
  <sheetViews>
    <sheetView showGridLines="0" view="pageBreakPreview" zoomScaleNormal="100" zoomScaleSheetLayoutView="100" workbookViewId="0">
      <selection activeCell="C15" sqref="C15"/>
    </sheetView>
  </sheetViews>
  <sheetFormatPr defaultRowHeight="13.5"/>
  <cols>
    <col min="1" max="1" width="13" style="1" customWidth="1"/>
    <col min="2" max="2" width="13.375" style="1" customWidth="1"/>
    <col min="3" max="3" width="13.25" style="1" customWidth="1"/>
    <col min="4" max="5" width="13.375" style="1" customWidth="1"/>
    <col min="6" max="6" width="20.625" style="1" customWidth="1"/>
    <col min="7" max="7" width="0.5" style="1" customWidth="1"/>
    <col min="8" max="16384" width="9" style="1"/>
  </cols>
  <sheetData>
    <row r="1" spans="1:6" ht="18.75">
      <c r="A1" s="1046" t="s">
        <v>388</v>
      </c>
      <c r="B1" s="1046"/>
      <c r="C1" s="1046"/>
      <c r="D1" s="1046"/>
      <c r="E1" s="1046"/>
      <c r="F1" s="1046"/>
    </row>
    <row r="2" spans="1:6" ht="9" customHeight="1">
      <c r="A2" s="72"/>
      <c r="B2" s="72"/>
      <c r="C2" s="72"/>
      <c r="D2" s="72"/>
      <c r="E2" s="72"/>
      <c r="F2" s="72"/>
    </row>
    <row r="3" spans="1:6">
      <c r="A3" s="2"/>
      <c r="B3" s="2"/>
      <c r="C3" s="2"/>
      <c r="D3" s="2"/>
      <c r="E3" s="2"/>
      <c r="F3" s="274" t="s">
        <v>387</v>
      </c>
    </row>
    <row r="4" spans="1:6" ht="11.25" customHeight="1">
      <c r="A4" s="1194" t="s">
        <v>386</v>
      </c>
      <c r="B4" s="479" t="s">
        <v>385</v>
      </c>
      <c r="C4" s="989" t="s">
        <v>384</v>
      </c>
      <c r="D4" s="989" t="s">
        <v>117</v>
      </c>
      <c r="E4" s="109" t="s">
        <v>383</v>
      </c>
      <c r="F4" s="1196" t="s">
        <v>382</v>
      </c>
    </row>
    <row r="5" spans="1:6" ht="9" customHeight="1">
      <c r="A5" s="1195"/>
      <c r="B5" s="478" t="s">
        <v>381</v>
      </c>
      <c r="C5" s="990"/>
      <c r="D5" s="990"/>
      <c r="E5" s="67" t="s">
        <v>381</v>
      </c>
      <c r="F5" s="1197"/>
    </row>
    <row r="6" spans="1:6" s="11" customFormat="1" ht="20.100000000000001" customHeight="1">
      <c r="A6" s="92" t="s">
        <v>380</v>
      </c>
      <c r="B6" s="477">
        <v>85720</v>
      </c>
      <c r="C6" s="476">
        <v>3930</v>
      </c>
      <c r="D6" s="475">
        <v>4.8049883848881283</v>
      </c>
      <c r="E6" s="474">
        <v>12.58</v>
      </c>
      <c r="F6" s="473">
        <v>6813.99</v>
      </c>
    </row>
    <row r="7" spans="1:6" s="11" customFormat="1" ht="20.100000000000001" customHeight="1">
      <c r="A7" s="92" t="s">
        <v>96</v>
      </c>
      <c r="B7" s="477">
        <v>88908</v>
      </c>
      <c r="C7" s="476">
        <v>3188</v>
      </c>
      <c r="D7" s="475">
        <v>3.7190853943070463</v>
      </c>
      <c r="E7" s="474">
        <v>12.6</v>
      </c>
      <c r="F7" s="473">
        <v>7056.19</v>
      </c>
    </row>
    <row r="8" spans="1:6" s="11" customFormat="1" ht="20.100000000000001" customHeight="1">
      <c r="A8" s="92" t="s">
        <v>95</v>
      </c>
      <c r="B8" s="477">
        <v>91119</v>
      </c>
      <c r="C8" s="476">
        <v>2211</v>
      </c>
      <c r="D8" s="475">
        <v>2.4868403290000001</v>
      </c>
      <c r="E8" s="474">
        <v>12.68</v>
      </c>
      <c r="F8" s="473">
        <v>7186.0410000000002</v>
      </c>
    </row>
    <row r="9" spans="1:6" s="11" customFormat="1" ht="20.100000000000001" customHeight="1">
      <c r="A9" s="92" t="s">
        <v>94</v>
      </c>
      <c r="B9" s="477">
        <v>95504</v>
      </c>
      <c r="C9" s="476">
        <v>4385</v>
      </c>
      <c r="D9" s="475">
        <v>4.8123881956999996</v>
      </c>
      <c r="E9" s="474">
        <v>12.69</v>
      </c>
      <c r="F9" s="473">
        <v>7525.9250000000002</v>
      </c>
    </row>
    <row r="10" spans="1:6" s="11" customFormat="1" ht="19.5" customHeight="1">
      <c r="A10" s="280" t="s">
        <v>241</v>
      </c>
      <c r="B10" s="472">
        <v>98886</v>
      </c>
      <c r="C10" s="471">
        <v>3382</v>
      </c>
      <c r="D10" s="470">
        <v>3.54</v>
      </c>
      <c r="E10" s="469">
        <v>12.25</v>
      </c>
      <c r="F10" s="468">
        <v>8072.3</v>
      </c>
    </row>
    <row r="11" spans="1:6" s="11" customFormat="1">
      <c r="A11" s="75"/>
      <c r="B11" s="14"/>
      <c r="C11" s="14"/>
      <c r="D11" s="14"/>
      <c r="E11" s="14"/>
      <c r="F11" s="153" t="s">
        <v>55</v>
      </c>
    </row>
  </sheetData>
  <mergeCells count="5">
    <mergeCell ref="A1:F1"/>
    <mergeCell ref="A4:A5"/>
    <mergeCell ref="C4:C5"/>
    <mergeCell ref="D4:D5"/>
    <mergeCell ref="F4:F5"/>
  </mergeCells>
  <phoneticPr fontId="16"/>
  <pageMargins left="0.75" right="0.32" top="1" bottom="1" header="0.51200000000000001" footer="0.51200000000000001"/>
  <pageSetup paperSize="9" scale="9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767A8-8C55-4A44-AC8F-8718414AD9CC}">
  <dimension ref="A1:J16"/>
  <sheetViews>
    <sheetView showGridLines="0" view="pageBreakPreview" zoomScaleNormal="100" zoomScaleSheetLayoutView="100" workbookViewId="0">
      <selection activeCell="D14" sqref="D14"/>
    </sheetView>
  </sheetViews>
  <sheetFormatPr defaultRowHeight="13.5"/>
  <cols>
    <col min="1" max="2" width="3.625" style="1" customWidth="1"/>
    <col min="3" max="3" width="15.625" style="1" customWidth="1"/>
    <col min="4" max="4" width="7.5" style="1" bestFit="1" customWidth="1"/>
    <col min="5" max="6" width="9" style="1" bestFit="1" customWidth="1"/>
    <col min="7" max="8" width="8.5" style="1" bestFit="1" customWidth="1"/>
    <col min="9" max="9" width="5.5" style="1" bestFit="1" customWidth="1"/>
    <col min="10" max="10" width="9.625" style="1" customWidth="1"/>
    <col min="11" max="16384" width="9" style="1"/>
  </cols>
  <sheetData>
    <row r="1" spans="1:10" ht="17.25">
      <c r="A1" s="1198" t="s">
        <v>401</v>
      </c>
      <c r="B1" s="1198"/>
      <c r="C1" s="1198"/>
      <c r="D1" s="1198"/>
      <c r="E1" s="1198"/>
      <c r="F1" s="1198"/>
      <c r="G1" s="1198"/>
      <c r="H1" s="1198"/>
      <c r="I1" s="1198"/>
      <c r="J1" s="1198"/>
    </row>
    <row r="2" spans="1:10" ht="17.25">
      <c r="A2" s="1203" t="s">
        <v>400</v>
      </c>
      <c r="B2" s="1203"/>
      <c r="C2" s="1203"/>
      <c r="D2" s="1203"/>
      <c r="E2" s="1203"/>
      <c r="F2" s="1203"/>
      <c r="G2" s="1203"/>
      <c r="H2" s="1203"/>
      <c r="I2" s="1203"/>
      <c r="J2" s="1203"/>
    </row>
    <row r="3" spans="1:10">
      <c r="C3" s="2"/>
      <c r="D3" s="2"/>
      <c r="E3" s="2"/>
      <c r="F3" s="2"/>
      <c r="G3" s="502"/>
      <c r="H3" s="502"/>
      <c r="I3" s="502"/>
      <c r="J3" s="71" t="s">
        <v>319</v>
      </c>
    </row>
    <row r="4" spans="1:10">
      <c r="A4" s="1202" t="s">
        <v>399</v>
      </c>
      <c r="B4" s="1202"/>
      <c r="C4" s="1202"/>
      <c r="D4" s="1208" t="s">
        <v>256</v>
      </c>
      <c r="E4" s="1210" t="s">
        <v>398</v>
      </c>
      <c r="F4" s="1208"/>
      <c r="G4" s="1211" t="s">
        <v>397</v>
      </c>
      <c r="H4" s="940" t="s">
        <v>396</v>
      </c>
      <c r="I4" s="940" t="s">
        <v>143</v>
      </c>
      <c r="J4" s="69" t="s">
        <v>139</v>
      </c>
    </row>
    <row r="5" spans="1:10" ht="21">
      <c r="A5" s="1202"/>
      <c r="B5" s="1202"/>
      <c r="C5" s="1202"/>
      <c r="D5" s="1209"/>
      <c r="E5" s="501" t="s">
        <v>395</v>
      </c>
      <c r="F5" s="500" t="s">
        <v>394</v>
      </c>
      <c r="G5" s="1186"/>
      <c r="H5" s="941"/>
      <c r="I5" s="941"/>
      <c r="J5" s="65" t="s">
        <v>345</v>
      </c>
    </row>
    <row r="6" spans="1:10" s="11" customFormat="1" ht="23.45" customHeight="1">
      <c r="A6" s="1204" t="s">
        <v>393</v>
      </c>
      <c r="B6" s="1204"/>
      <c r="C6" s="1204"/>
      <c r="D6" s="499">
        <v>44113</v>
      </c>
      <c r="E6" s="498">
        <v>23148</v>
      </c>
      <c r="F6" s="498">
        <v>2047</v>
      </c>
      <c r="G6" s="498">
        <v>763</v>
      </c>
      <c r="H6" s="498">
        <v>18087</v>
      </c>
      <c r="I6" s="497">
        <v>68</v>
      </c>
      <c r="J6" s="496">
        <v>1104</v>
      </c>
    </row>
    <row r="7" spans="1:10" s="11" customFormat="1" ht="23.45" customHeight="1">
      <c r="A7" s="495"/>
      <c r="B7" s="1201" t="s">
        <v>392</v>
      </c>
      <c r="C7" s="1200"/>
      <c r="D7" s="494">
        <v>12742</v>
      </c>
      <c r="E7" s="391">
        <v>7107</v>
      </c>
      <c r="F7" s="391">
        <v>1432</v>
      </c>
      <c r="G7" s="391">
        <v>165</v>
      </c>
      <c r="H7" s="391">
        <v>4038</v>
      </c>
      <c r="I7" s="493" t="s">
        <v>114</v>
      </c>
      <c r="J7" s="492">
        <v>893</v>
      </c>
    </row>
    <row r="8" spans="1:10" s="11" customFormat="1" ht="23.45" customHeight="1">
      <c r="A8" s="1205" t="s">
        <v>391</v>
      </c>
      <c r="B8" s="1206"/>
      <c r="C8" s="1207"/>
      <c r="D8" s="491">
        <v>98885</v>
      </c>
      <c r="E8" s="406">
        <v>70849</v>
      </c>
      <c r="F8" s="406">
        <v>7795</v>
      </c>
      <c r="G8" s="406">
        <v>1949</v>
      </c>
      <c r="H8" s="406">
        <v>18087</v>
      </c>
      <c r="I8" s="490">
        <v>205</v>
      </c>
      <c r="J8" s="489">
        <v>5214</v>
      </c>
    </row>
    <row r="9" spans="1:10" s="11" customFormat="1" ht="23.45" customHeight="1">
      <c r="A9" s="488"/>
      <c r="B9" s="1199" t="s">
        <v>390</v>
      </c>
      <c r="C9" s="1200"/>
      <c r="D9" s="487">
        <v>27514</v>
      </c>
      <c r="E9" s="395">
        <v>17208</v>
      </c>
      <c r="F9" s="395">
        <v>5774</v>
      </c>
      <c r="G9" s="395">
        <v>494</v>
      </c>
      <c r="H9" s="395">
        <v>4038</v>
      </c>
      <c r="I9" s="486" t="s">
        <v>114</v>
      </c>
      <c r="J9" s="485">
        <v>4192</v>
      </c>
    </row>
    <row r="10" spans="1:10" s="11" customFormat="1" ht="23.45" customHeight="1">
      <c r="A10" s="484"/>
      <c r="B10" s="483"/>
      <c r="C10" s="482" t="s">
        <v>389</v>
      </c>
      <c r="D10" s="481">
        <v>17907</v>
      </c>
      <c r="E10" s="278">
        <v>11495</v>
      </c>
      <c r="F10" s="278">
        <v>2137</v>
      </c>
      <c r="G10" s="278">
        <v>237</v>
      </c>
      <c r="H10" s="278">
        <v>4038</v>
      </c>
      <c r="I10" s="480" t="s">
        <v>107</v>
      </c>
      <c r="J10" s="277">
        <v>1240</v>
      </c>
    </row>
    <row r="11" spans="1:10" s="11" customFormat="1">
      <c r="C11" s="75"/>
      <c r="D11" s="14"/>
      <c r="E11" s="14"/>
      <c r="F11" s="14"/>
      <c r="G11" s="14"/>
      <c r="H11" s="14"/>
      <c r="I11" s="14"/>
      <c r="J11" s="153" t="s">
        <v>126</v>
      </c>
    </row>
    <row r="12" spans="1:10">
      <c r="C12" s="2"/>
      <c r="D12" s="2"/>
      <c r="E12" s="2"/>
      <c r="F12" s="2"/>
      <c r="G12" s="2"/>
      <c r="H12" s="2"/>
      <c r="I12" s="2"/>
      <c r="J12" s="2"/>
    </row>
    <row r="15" spans="1:10">
      <c r="J15" s="422"/>
    </row>
    <row r="16" spans="1:10">
      <c r="J16" s="422"/>
    </row>
  </sheetData>
  <mergeCells count="12">
    <mergeCell ref="H4:H5"/>
    <mergeCell ref="I4:I5"/>
    <mergeCell ref="A1:J1"/>
    <mergeCell ref="B9:C9"/>
    <mergeCell ref="B7:C7"/>
    <mergeCell ref="A4:C5"/>
    <mergeCell ref="A2:J2"/>
    <mergeCell ref="A6:C6"/>
    <mergeCell ref="A8:C8"/>
    <mergeCell ref="D4:D5"/>
    <mergeCell ref="E4:F4"/>
    <mergeCell ref="G4:G5"/>
  </mergeCells>
  <phoneticPr fontId="16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667F-6ECF-4D65-8517-DC6D77B43200}">
  <dimension ref="A1:AD34"/>
  <sheetViews>
    <sheetView showGridLines="0" view="pageBreakPreview" topLeftCell="D22" zoomScaleNormal="100" zoomScaleSheetLayoutView="100" workbookViewId="0">
      <selection activeCell="M9" sqref="M9"/>
    </sheetView>
  </sheetViews>
  <sheetFormatPr defaultRowHeight="13.5"/>
  <cols>
    <col min="1" max="1" width="1.375" style="1" customWidth="1"/>
    <col min="2" max="2" width="17.625" style="1" customWidth="1"/>
    <col min="3" max="3" width="1.625" style="1" customWidth="1"/>
    <col min="4" max="8" width="6.625" style="1" customWidth="1"/>
    <col min="9" max="9" width="4.625" style="1" customWidth="1"/>
    <col min="10" max="10" width="6.625" style="1" customWidth="1"/>
    <col min="11" max="12" width="4.625" style="1" customWidth="1"/>
    <col min="13" max="14" width="6.625" style="1" customWidth="1"/>
    <col min="15" max="15" width="5.375" style="1" customWidth="1"/>
    <col min="16" max="16" width="6.625" style="505" customWidth="1"/>
    <col min="17" max="17" width="6" style="1" bestFit="1" customWidth="1"/>
    <col min="18" max="18" width="4.625" style="1" customWidth="1"/>
    <col min="19" max="19" width="6.625" style="1" customWidth="1"/>
    <col min="20" max="20" width="4.625" style="1" customWidth="1"/>
    <col min="21" max="21" width="4.625" style="503" customWidth="1"/>
    <col min="22" max="23" width="6.625" style="1" customWidth="1"/>
    <col min="24" max="24" width="4.625" style="503" customWidth="1"/>
    <col min="25" max="25" width="6.625" style="504" customWidth="1"/>
    <col min="26" max="26" width="4.625" style="503" customWidth="1"/>
    <col min="27" max="30" width="4.625" style="1" customWidth="1"/>
    <col min="31" max="31" width="6.625" style="1" customWidth="1"/>
    <col min="32" max="16384" width="9" style="1"/>
  </cols>
  <sheetData>
    <row r="1" spans="1:30" s="552" customFormat="1" ht="17.25">
      <c r="B1" s="466"/>
      <c r="C1" s="466"/>
      <c r="D1" s="466"/>
      <c r="E1" s="466"/>
      <c r="F1" s="466"/>
      <c r="G1" s="466"/>
      <c r="H1" s="466"/>
      <c r="I1" s="466"/>
      <c r="J1" s="466"/>
      <c r="K1" s="466"/>
      <c r="N1" s="554" t="s">
        <v>422</v>
      </c>
      <c r="O1" s="467" t="s">
        <v>421</v>
      </c>
      <c r="P1" s="553"/>
      <c r="R1" s="466"/>
      <c r="S1" s="466"/>
      <c r="T1" s="466"/>
      <c r="U1" s="466"/>
      <c r="V1" s="466"/>
      <c r="W1" s="466"/>
      <c r="X1" s="466"/>
      <c r="Y1" s="466"/>
      <c r="Z1" s="466"/>
      <c r="AA1" s="466"/>
      <c r="AB1" s="466"/>
      <c r="AC1" s="466"/>
    </row>
    <row r="2" spans="1:30">
      <c r="A2" s="2"/>
      <c r="B2" s="2"/>
      <c r="C2" s="2"/>
      <c r="D2" s="2"/>
      <c r="E2" s="2"/>
      <c r="F2" s="2"/>
      <c r="G2" s="2"/>
      <c r="H2" s="2"/>
      <c r="I2" s="2"/>
      <c r="J2" s="2"/>
      <c r="K2" s="75"/>
      <c r="L2" s="75"/>
      <c r="M2" s="75"/>
      <c r="N2" s="75"/>
      <c r="O2" s="75"/>
      <c r="P2" s="551"/>
      <c r="Q2" s="2"/>
      <c r="R2" s="2"/>
      <c r="S2" s="2"/>
      <c r="T2" s="2"/>
      <c r="U2" s="508"/>
      <c r="V2" s="2"/>
      <c r="W2" s="2"/>
      <c r="X2" s="508"/>
      <c r="Y2" s="983" t="s">
        <v>420</v>
      </c>
      <c r="Z2" s="983"/>
      <c r="AA2" s="983"/>
      <c r="AB2" s="983"/>
      <c r="AC2" s="983"/>
      <c r="AD2" s="983"/>
    </row>
    <row r="3" spans="1:30" s="541" customFormat="1" ht="14.1" customHeight="1">
      <c r="A3" s="1187" t="s">
        <v>419</v>
      </c>
      <c r="B3" s="1187"/>
      <c r="C3" s="1187"/>
      <c r="D3" s="1232" t="s">
        <v>418</v>
      </c>
      <c r="E3" s="1187"/>
      <c r="F3" s="1187"/>
      <c r="G3" s="1187"/>
      <c r="H3" s="1187"/>
      <c r="I3" s="1233"/>
      <c r="J3" s="1233"/>
      <c r="K3" s="1233"/>
      <c r="L3" s="1234"/>
      <c r="M3" s="550"/>
      <c r="N3" s="548"/>
      <c r="O3" s="548"/>
      <c r="P3" s="549"/>
      <c r="Q3" s="548" t="s">
        <v>79</v>
      </c>
      <c r="R3" s="548"/>
      <c r="S3" s="548"/>
      <c r="T3" s="548"/>
      <c r="U3" s="547"/>
      <c r="V3" s="979" t="s">
        <v>78</v>
      </c>
      <c r="W3" s="1187"/>
      <c r="X3" s="1187"/>
      <c r="Y3" s="1218"/>
      <c r="Z3" s="1187"/>
      <c r="AA3" s="1187"/>
      <c r="AB3" s="1187"/>
      <c r="AC3" s="1187"/>
      <c r="AD3" s="1187"/>
    </row>
    <row r="4" spans="1:30" s="541" customFormat="1" ht="14.1" customHeight="1">
      <c r="A4" s="1230"/>
      <c r="B4" s="1230"/>
      <c r="C4" s="1230"/>
      <c r="D4" s="1235" t="s">
        <v>247</v>
      </c>
      <c r="E4" s="1219" t="s">
        <v>417</v>
      </c>
      <c r="F4" s="1220"/>
      <c r="G4" s="1236"/>
      <c r="H4" s="1222" t="s">
        <v>416</v>
      </c>
      <c r="I4" s="1212" t="s">
        <v>415</v>
      </c>
      <c r="J4" s="1212" t="s">
        <v>414</v>
      </c>
      <c r="K4" s="1214" t="s">
        <v>413</v>
      </c>
      <c r="L4" s="1214" t="s">
        <v>412</v>
      </c>
      <c r="M4" s="1225" t="s">
        <v>247</v>
      </c>
      <c r="N4" s="546"/>
      <c r="O4" s="545" t="s">
        <v>417</v>
      </c>
      <c r="P4" s="544"/>
      <c r="Q4" s="1228" t="s">
        <v>416</v>
      </c>
      <c r="R4" s="1212" t="s">
        <v>415</v>
      </c>
      <c r="S4" s="1212" t="s">
        <v>414</v>
      </c>
      <c r="T4" s="1214" t="s">
        <v>413</v>
      </c>
      <c r="U4" s="1214" t="s">
        <v>412</v>
      </c>
      <c r="V4" s="1225" t="s">
        <v>247</v>
      </c>
      <c r="W4" s="1219" t="s">
        <v>417</v>
      </c>
      <c r="X4" s="1220"/>
      <c r="Y4" s="1221"/>
      <c r="Z4" s="1222" t="s">
        <v>416</v>
      </c>
      <c r="AA4" s="1212" t="s">
        <v>415</v>
      </c>
      <c r="AB4" s="1212" t="s">
        <v>414</v>
      </c>
      <c r="AC4" s="1214" t="s">
        <v>413</v>
      </c>
      <c r="AD4" s="1224" t="s">
        <v>412</v>
      </c>
    </row>
    <row r="5" spans="1:30" s="541" customFormat="1" ht="50.1" customHeight="1">
      <c r="A5" s="1231"/>
      <c r="B5" s="1231"/>
      <c r="C5" s="1231"/>
      <c r="D5" s="1229"/>
      <c r="E5" s="542" t="s">
        <v>410</v>
      </c>
      <c r="F5" s="542" t="s">
        <v>411</v>
      </c>
      <c r="G5" s="542" t="s">
        <v>408</v>
      </c>
      <c r="H5" s="1223"/>
      <c r="I5" s="1213"/>
      <c r="J5" s="1213"/>
      <c r="K5" s="1058"/>
      <c r="L5" s="1058"/>
      <c r="M5" s="1226"/>
      <c r="N5" s="542" t="s">
        <v>410</v>
      </c>
      <c r="O5" s="543" t="s">
        <v>411</v>
      </c>
      <c r="P5" s="542" t="s">
        <v>408</v>
      </c>
      <c r="Q5" s="1229"/>
      <c r="R5" s="1213"/>
      <c r="S5" s="1213"/>
      <c r="T5" s="1058"/>
      <c r="U5" s="1058"/>
      <c r="V5" s="1226"/>
      <c r="W5" s="542" t="s">
        <v>410</v>
      </c>
      <c r="X5" s="542" t="s">
        <v>409</v>
      </c>
      <c r="Y5" s="542" t="s">
        <v>408</v>
      </c>
      <c r="Z5" s="1223"/>
      <c r="AA5" s="1213"/>
      <c r="AB5" s="1213"/>
      <c r="AC5" s="1058"/>
      <c r="AD5" s="1061"/>
    </row>
    <row r="6" spans="1:30" s="11" customFormat="1" ht="15" customHeight="1">
      <c r="A6" s="1215" t="s">
        <v>247</v>
      </c>
      <c r="B6" s="1216"/>
      <c r="C6" s="1217"/>
      <c r="D6" s="531">
        <v>36086</v>
      </c>
      <c r="E6" s="528">
        <v>19211</v>
      </c>
      <c r="F6" s="528">
        <v>851</v>
      </c>
      <c r="G6" s="528">
        <v>9653</v>
      </c>
      <c r="H6" s="529">
        <v>1559</v>
      </c>
      <c r="I6" s="528">
        <v>925</v>
      </c>
      <c r="J6" s="528">
        <v>2149</v>
      </c>
      <c r="K6" s="528">
        <v>597</v>
      </c>
      <c r="L6" s="528">
        <v>32</v>
      </c>
      <c r="M6" s="528">
        <v>18981</v>
      </c>
      <c r="N6" s="528">
        <v>11583</v>
      </c>
      <c r="O6" s="528">
        <v>330</v>
      </c>
      <c r="P6" s="530">
        <v>2846</v>
      </c>
      <c r="Q6" s="529">
        <v>1238</v>
      </c>
      <c r="R6" s="528">
        <v>724</v>
      </c>
      <c r="S6" s="528">
        <v>1488</v>
      </c>
      <c r="T6" s="528">
        <v>139</v>
      </c>
      <c r="U6" s="528">
        <v>8</v>
      </c>
      <c r="V6" s="534">
        <v>17105</v>
      </c>
      <c r="W6" s="525">
        <v>7628</v>
      </c>
      <c r="X6" s="525">
        <v>521</v>
      </c>
      <c r="Y6" s="527">
        <v>6807</v>
      </c>
      <c r="Z6" s="526">
        <v>321</v>
      </c>
      <c r="AA6" s="525">
        <v>201</v>
      </c>
      <c r="AB6" s="525">
        <v>661</v>
      </c>
      <c r="AC6" s="525">
        <v>458</v>
      </c>
      <c r="AD6" s="524">
        <v>24</v>
      </c>
    </row>
    <row r="7" spans="1:30" s="11" customFormat="1" ht="15" customHeight="1">
      <c r="A7" s="533"/>
      <c r="B7" s="532" t="s">
        <v>407</v>
      </c>
      <c r="C7" s="535"/>
      <c r="D7" s="531">
        <v>221</v>
      </c>
      <c r="E7" s="528">
        <v>47</v>
      </c>
      <c r="F7" s="528" t="s">
        <v>114</v>
      </c>
      <c r="G7" s="528">
        <v>37</v>
      </c>
      <c r="H7" s="531">
        <v>6</v>
      </c>
      <c r="I7" s="528">
        <v>16</v>
      </c>
      <c r="J7" s="528">
        <v>91</v>
      </c>
      <c r="K7" s="528">
        <v>23</v>
      </c>
      <c r="L7" s="528" t="s">
        <v>107</v>
      </c>
      <c r="M7" s="528">
        <v>164</v>
      </c>
      <c r="N7" s="528">
        <v>39</v>
      </c>
      <c r="O7" s="528" t="s">
        <v>107</v>
      </c>
      <c r="P7" s="530">
        <v>17</v>
      </c>
      <c r="Q7" s="531">
        <v>4</v>
      </c>
      <c r="R7" s="528">
        <v>16</v>
      </c>
      <c r="S7" s="528">
        <v>79</v>
      </c>
      <c r="T7" s="528">
        <v>8</v>
      </c>
      <c r="U7" s="528" t="s">
        <v>107</v>
      </c>
      <c r="V7" s="534">
        <v>57</v>
      </c>
      <c r="W7" s="525">
        <v>8</v>
      </c>
      <c r="X7" s="525" t="s">
        <v>107</v>
      </c>
      <c r="Y7" s="527">
        <v>20</v>
      </c>
      <c r="Z7" s="526">
        <v>2</v>
      </c>
      <c r="AA7" s="525" t="s">
        <v>107</v>
      </c>
      <c r="AB7" s="525">
        <v>12</v>
      </c>
      <c r="AC7" s="525">
        <v>15</v>
      </c>
      <c r="AD7" s="524" t="s">
        <v>107</v>
      </c>
    </row>
    <row r="8" spans="1:30" s="11" customFormat="1" ht="15" customHeight="1">
      <c r="A8" s="533"/>
      <c r="B8" s="532" t="s">
        <v>194</v>
      </c>
      <c r="C8" s="535"/>
      <c r="D8" s="531">
        <v>43</v>
      </c>
      <c r="E8" s="528">
        <v>3</v>
      </c>
      <c r="F8" s="528" t="s">
        <v>114</v>
      </c>
      <c r="G8" s="528">
        <v>2</v>
      </c>
      <c r="H8" s="528" t="s">
        <v>114</v>
      </c>
      <c r="I8" s="528">
        <v>8</v>
      </c>
      <c r="J8" s="528">
        <v>23</v>
      </c>
      <c r="K8" s="528">
        <v>6</v>
      </c>
      <c r="L8" s="528" t="s">
        <v>107</v>
      </c>
      <c r="M8" s="528">
        <v>39</v>
      </c>
      <c r="N8" s="528">
        <v>3</v>
      </c>
      <c r="O8" s="528" t="s">
        <v>107</v>
      </c>
      <c r="P8" s="530">
        <v>2</v>
      </c>
      <c r="Q8" s="529" t="s">
        <v>107</v>
      </c>
      <c r="R8" s="528">
        <v>8</v>
      </c>
      <c r="S8" s="528">
        <v>23</v>
      </c>
      <c r="T8" s="528">
        <v>2</v>
      </c>
      <c r="U8" s="528" t="s">
        <v>107</v>
      </c>
      <c r="V8" s="534">
        <v>4</v>
      </c>
      <c r="W8" s="525" t="s">
        <v>107</v>
      </c>
      <c r="X8" s="525" t="s">
        <v>107</v>
      </c>
      <c r="Y8" s="527" t="s">
        <v>107</v>
      </c>
      <c r="Z8" s="526" t="s">
        <v>107</v>
      </c>
      <c r="AA8" s="525" t="s">
        <v>107</v>
      </c>
      <c r="AB8" s="525" t="s">
        <v>107</v>
      </c>
      <c r="AC8" s="525">
        <v>4</v>
      </c>
      <c r="AD8" s="524" t="s">
        <v>107</v>
      </c>
    </row>
    <row r="9" spans="1:30" s="11" customFormat="1" ht="15" customHeight="1">
      <c r="A9" s="533"/>
      <c r="B9" s="540" t="s">
        <v>231</v>
      </c>
      <c r="C9" s="535"/>
      <c r="D9" s="531">
        <v>9</v>
      </c>
      <c r="E9" s="528">
        <v>6</v>
      </c>
      <c r="F9" s="528" t="s">
        <v>114</v>
      </c>
      <c r="G9" s="528" t="s">
        <v>114</v>
      </c>
      <c r="H9" s="531">
        <v>2</v>
      </c>
      <c r="I9" s="528" t="s">
        <v>114</v>
      </c>
      <c r="J9" s="528" t="s">
        <v>107</v>
      </c>
      <c r="K9" s="528" t="s">
        <v>107</v>
      </c>
      <c r="L9" s="528" t="s">
        <v>107</v>
      </c>
      <c r="M9" s="528">
        <v>7</v>
      </c>
      <c r="N9" s="528">
        <v>5</v>
      </c>
      <c r="O9" s="528" t="s">
        <v>107</v>
      </c>
      <c r="P9" s="530" t="s">
        <v>107</v>
      </c>
      <c r="Q9" s="531">
        <v>2</v>
      </c>
      <c r="R9" s="528" t="s">
        <v>107</v>
      </c>
      <c r="S9" s="528" t="s">
        <v>107</v>
      </c>
      <c r="T9" s="528" t="s">
        <v>107</v>
      </c>
      <c r="U9" s="528" t="s">
        <v>107</v>
      </c>
      <c r="V9" s="534">
        <v>2</v>
      </c>
      <c r="W9" s="525">
        <v>1</v>
      </c>
      <c r="X9" s="525" t="s">
        <v>107</v>
      </c>
      <c r="Y9" s="527" t="s">
        <v>107</v>
      </c>
      <c r="Z9" s="526" t="s">
        <v>107</v>
      </c>
      <c r="AA9" s="525" t="s">
        <v>107</v>
      </c>
      <c r="AB9" s="525" t="s">
        <v>107</v>
      </c>
      <c r="AC9" s="525" t="s">
        <v>107</v>
      </c>
      <c r="AD9" s="524" t="s">
        <v>107</v>
      </c>
    </row>
    <row r="10" spans="1:30" s="11" customFormat="1" ht="15" customHeight="1">
      <c r="A10" s="533"/>
      <c r="B10" s="532" t="s">
        <v>230</v>
      </c>
      <c r="C10" s="535"/>
      <c r="D10" s="531">
        <v>3338</v>
      </c>
      <c r="E10" s="528">
        <v>1929</v>
      </c>
      <c r="F10" s="528">
        <v>24</v>
      </c>
      <c r="G10" s="528">
        <v>434</v>
      </c>
      <c r="H10" s="529">
        <v>308</v>
      </c>
      <c r="I10" s="528">
        <v>192</v>
      </c>
      <c r="J10" s="528">
        <v>305</v>
      </c>
      <c r="K10" s="528">
        <v>82</v>
      </c>
      <c r="L10" s="528" t="s">
        <v>107</v>
      </c>
      <c r="M10" s="528">
        <v>2814</v>
      </c>
      <c r="N10" s="528">
        <v>1619</v>
      </c>
      <c r="O10" s="528">
        <v>14</v>
      </c>
      <c r="P10" s="530">
        <v>326</v>
      </c>
      <c r="Q10" s="529">
        <v>276</v>
      </c>
      <c r="R10" s="528">
        <v>190</v>
      </c>
      <c r="S10" s="528">
        <v>304</v>
      </c>
      <c r="T10" s="528">
        <v>30</v>
      </c>
      <c r="U10" s="528" t="s">
        <v>107</v>
      </c>
      <c r="V10" s="534">
        <v>524</v>
      </c>
      <c r="W10" s="525">
        <v>310</v>
      </c>
      <c r="X10" s="525">
        <v>10</v>
      </c>
      <c r="Y10" s="527">
        <v>108</v>
      </c>
      <c r="Z10" s="534">
        <v>32</v>
      </c>
      <c r="AA10" s="525">
        <v>2</v>
      </c>
      <c r="AB10" s="525">
        <v>1</v>
      </c>
      <c r="AC10" s="525">
        <v>52</v>
      </c>
      <c r="AD10" s="524" t="s">
        <v>107</v>
      </c>
    </row>
    <row r="11" spans="1:30" s="11" customFormat="1" ht="15" customHeight="1">
      <c r="A11" s="533"/>
      <c r="B11" s="532" t="s">
        <v>229</v>
      </c>
      <c r="C11" s="535"/>
      <c r="D11" s="531">
        <v>1559</v>
      </c>
      <c r="E11" s="528">
        <v>758</v>
      </c>
      <c r="F11" s="528">
        <v>56</v>
      </c>
      <c r="G11" s="528">
        <v>474</v>
      </c>
      <c r="H11" s="529">
        <v>80</v>
      </c>
      <c r="I11" s="528">
        <v>30</v>
      </c>
      <c r="J11" s="528">
        <v>73</v>
      </c>
      <c r="K11" s="528">
        <v>30</v>
      </c>
      <c r="L11" s="528">
        <v>32</v>
      </c>
      <c r="M11" s="528">
        <v>879</v>
      </c>
      <c r="N11" s="528">
        <v>546</v>
      </c>
      <c r="O11" s="528">
        <v>24</v>
      </c>
      <c r="P11" s="530">
        <v>130</v>
      </c>
      <c r="Q11" s="529">
        <v>71</v>
      </c>
      <c r="R11" s="528">
        <v>29</v>
      </c>
      <c r="S11" s="528">
        <v>44</v>
      </c>
      <c r="T11" s="528">
        <v>10</v>
      </c>
      <c r="U11" s="528">
        <v>8</v>
      </c>
      <c r="V11" s="534">
        <v>680</v>
      </c>
      <c r="W11" s="525">
        <v>212</v>
      </c>
      <c r="X11" s="525">
        <v>32</v>
      </c>
      <c r="Y11" s="527">
        <v>344</v>
      </c>
      <c r="Z11" s="534">
        <v>9</v>
      </c>
      <c r="AA11" s="525">
        <v>1</v>
      </c>
      <c r="AB11" s="525">
        <v>29</v>
      </c>
      <c r="AC11" s="525">
        <v>20</v>
      </c>
      <c r="AD11" s="524">
        <v>24</v>
      </c>
    </row>
    <row r="12" spans="1:30" s="11" customFormat="1" ht="15" customHeight="1">
      <c r="A12" s="533"/>
      <c r="B12" s="540" t="s">
        <v>227</v>
      </c>
      <c r="C12" s="535"/>
      <c r="D12" s="531">
        <v>254</v>
      </c>
      <c r="E12" s="528">
        <v>218</v>
      </c>
      <c r="F12" s="528">
        <v>1</v>
      </c>
      <c r="G12" s="528">
        <v>26</v>
      </c>
      <c r="H12" s="529">
        <v>8</v>
      </c>
      <c r="I12" s="528" t="s">
        <v>107</v>
      </c>
      <c r="J12" s="528" t="s">
        <v>107</v>
      </c>
      <c r="K12" s="528" t="s">
        <v>107</v>
      </c>
      <c r="L12" s="528" t="s">
        <v>107</v>
      </c>
      <c r="M12" s="528">
        <v>200</v>
      </c>
      <c r="N12" s="528">
        <v>179</v>
      </c>
      <c r="O12" s="528">
        <v>1</v>
      </c>
      <c r="P12" s="530">
        <v>11</v>
      </c>
      <c r="Q12" s="529">
        <v>8</v>
      </c>
      <c r="R12" s="528" t="s">
        <v>107</v>
      </c>
      <c r="S12" s="528" t="s">
        <v>107</v>
      </c>
      <c r="T12" s="528" t="s">
        <v>107</v>
      </c>
      <c r="U12" s="528" t="s">
        <v>107</v>
      </c>
      <c r="V12" s="534">
        <v>54</v>
      </c>
      <c r="W12" s="525">
        <v>39</v>
      </c>
      <c r="X12" s="525" t="s">
        <v>107</v>
      </c>
      <c r="Y12" s="527">
        <v>15</v>
      </c>
      <c r="Z12" s="526" t="s">
        <v>107</v>
      </c>
      <c r="AA12" s="525" t="s">
        <v>107</v>
      </c>
      <c r="AB12" s="525" t="s">
        <v>107</v>
      </c>
      <c r="AC12" s="525" t="s">
        <v>107</v>
      </c>
      <c r="AD12" s="524" t="s">
        <v>107</v>
      </c>
    </row>
    <row r="13" spans="1:30" s="11" customFormat="1" ht="15" customHeight="1">
      <c r="A13" s="533"/>
      <c r="B13" s="532" t="s">
        <v>225</v>
      </c>
      <c r="C13" s="535"/>
      <c r="D13" s="531">
        <v>1154</v>
      </c>
      <c r="E13" s="528">
        <v>809</v>
      </c>
      <c r="F13" s="528">
        <v>68</v>
      </c>
      <c r="G13" s="528">
        <v>142</v>
      </c>
      <c r="H13" s="529">
        <v>65</v>
      </c>
      <c r="I13" s="528">
        <v>9</v>
      </c>
      <c r="J13" s="528">
        <v>53</v>
      </c>
      <c r="K13" s="528" t="s">
        <v>107</v>
      </c>
      <c r="L13" s="528" t="s">
        <v>107</v>
      </c>
      <c r="M13" s="528">
        <v>748</v>
      </c>
      <c r="N13" s="528">
        <v>551</v>
      </c>
      <c r="O13" s="528">
        <v>37</v>
      </c>
      <c r="P13" s="530">
        <v>51</v>
      </c>
      <c r="Q13" s="529">
        <v>61</v>
      </c>
      <c r="R13" s="528">
        <v>7</v>
      </c>
      <c r="S13" s="528">
        <v>37</v>
      </c>
      <c r="T13" s="528" t="s">
        <v>107</v>
      </c>
      <c r="U13" s="528" t="s">
        <v>107</v>
      </c>
      <c r="V13" s="534">
        <v>406</v>
      </c>
      <c r="W13" s="525">
        <v>258</v>
      </c>
      <c r="X13" s="525">
        <v>31</v>
      </c>
      <c r="Y13" s="527">
        <v>91</v>
      </c>
      <c r="Z13" s="525">
        <v>4</v>
      </c>
      <c r="AA13" s="526">
        <v>2</v>
      </c>
      <c r="AB13" s="525">
        <v>16</v>
      </c>
      <c r="AC13" s="525" t="s">
        <v>107</v>
      </c>
      <c r="AD13" s="524" t="s">
        <v>107</v>
      </c>
    </row>
    <row r="14" spans="1:30" s="11" customFormat="1" ht="15" customHeight="1">
      <c r="A14" s="533"/>
      <c r="B14" s="532" t="s">
        <v>224</v>
      </c>
      <c r="C14" s="535"/>
      <c r="D14" s="531">
        <v>1502</v>
      </c>
      <c r="E14" s="528">
        <v>1008</v>
      </c>
      <c r="F14" s="528">
        <v>45</v>
      </c>
      <c r="G14" s="528">
        <v>237</v>
      </c>
      <c r="H14" s="529">
        <v>50</v>
      </c>
      <c r="I14" s="528">
        <v>16</v>
      </c>
      <c r="J14" s="528">
        <v>111</v>
      </c>
      <c r="K14" s="528">
        <v>13</v>
      </c>
      <c r="L14" s="528" t="s">
        <v>107</v>
      </c>
      <c r="M14" s="528">
        <v>1214</v>
      </c>
      <c r="N14" s="528">
        <v>849</v>
      </c>
      <c r="O14" s="528">
        <v>35</v>
      </c>
      <c r="P14" s="530">
        <v>141</v>
      </c>
      <c r="Q14" s="529">
        <v>43</v>
      </c>
      <c r="R14" s="528">
        <v>16</v>
      </c>
      <c r="S14" s="528">
        <v>106</v>
      </c>
      <c r="T14" s="528">
        <v>3</v>
      </c>
      <c r="U14" s="528" t="s">
        <v>107</v>
      </c>
      <c r="V14" s="534">
        <v>288</v>
      </c>
      <c r="W14" s="525">
        <v>159</v>
      </c>
      <c r="X14" s="525">
        <v>10</v>
      </c>
      <c r="Y14" s="527">
        <v>96</v>
      </c>
      <c r="Z14" s="525">
        <v>7</v>
      </c>
      <c r="AA14" s="534" t="s">
        <v>107</v>
      </c>
      <c r="AB14" s="525">
        <v>5</v>
      </c>
      <c r="AC14" s="525">
        <v>10</v>
      </c>
      <c r="AD14" s="524" t="s">
        <v>107</v>
      </c>
    </row>
    <row r="15" spans="1:30" s="11" customFormat="1" ht="15" customHeight="1">
      <c r="A15" s="533"/>
      <c r="B15" s="532" t="s">
        <v>223</v>
      </c>
      <c r="C15" s="535"/>
      <c r="D15" s="531">
        <v>5915</v>
      </c>
      <c r="E15" s="528">
        <v>2663</v>
      </c>
      <c r="F15" s="528">
        <v>93</v>
      </c>
      <c r="G15" s="528">
        <v>2252</v>
      </c>
      <c r="H15" s="529">
        <v>323</v>
      </c>
      <c r="I15" s="528">
        <v>146</v>
      </c>
      <c r="J15" s="528">
        <v>242</v>
      </c>
      <c r="K15" s="528">
        <v>136</v>
      </c>
      <c r="L15" s="528" t="s">
        <v>107</v>
      </c>
      <c r="M15" s="528">
        <v>2814</v>
      </c>
      <c r="N15" s="528">
        <v>1660</v>
      </c>
      <c r="O15" s="528">
        <v>28</v>
      </c>
      <c r="P15" s="530">
        <v>564</v>
      </c>
      <c r="Q15" s="529">
        <v>250</v>
      </c>
      <c r="R15" s="528">
        <v>105</v>
      </c>
      <c r="S15" s="528">
        <v>147</v>
      </c>
      <c r="T15" s="528">
        <v>29</v>
      </c>
      <c r="U15" s="528" t="s">
        <v>107</v>
      </c>
      <c r="V15" s="534">
        <v>3101</v>
      </c>
      <c r="W15" s="525">
        <v>1003</v>
      </c>
      <c r="X15" s="525">
        <v>65</v>
      </c>
      <c r="Y15" s="527">
        <v>1688</v>
      </c>
      <c r="Z15" s="525">
        <v>73</v>
      </c>
      <c r="AA15" s="526">
        <v>41</v>
      </c>
      <c r="AB15" s="525">
        <v>95</v>
      </c>
      <c r="AC15" s="525">
        <v>107</v>
      </c>
      <c r="AD15" s="524" t="s">
        <v>107</v>
      </c>
    </row>
    <row r="16" spans="1:30" s="11" customFormat="1" ht="15" customHeight="1">
      <c r="A16" s="533"/>
      <c r="B16" s="532" t="s">
        <v>222</v>
      </c>
      <c r="C16" s="535"/>
      <c r="D16" s="531">
        <v>721</v>
      </c>
      <c r="E16" s="528">
        <v>551</v>
      </c>
      <c r="F16" s="528">
        <v>16</v>
      </c>
      <c r="G16" s="528">
        <v>94</v>
      </c>
      <c r="H16" s="529">
        <v>22</v>
      </c>
      <c r="I16" s="528">
        <v>7</v>
      </c>
      <c r="J16" s="528">
        <v>25</v>
      </c>
      <c r="K16" s="528">
        <v>5</v>
      </c>
      <c r="L16" s="528" t="s">
        <v>107</v>
      </c>
      <c r="M16" s="528">
        <v>326</v>
      </c>
      <c r="N16" s="528">
        <v>265</v>
      </c>
      <c r="O16" s="528">
        <v>3</v>
      </c>
      <c r="P16" s="530">
        <v>11</v>
      </c>
      <c r="Q16" s="529">
        <v>19</v>
      </c>
      <c r="R16" s="528">
        <v>5</v>
      </c>
      <c r="S16" s="528">
        <v>20</v>
      </c>
      <c r="T16" s="528">
        <v>3</v>
      </c>
      <c r="U16" s="528" t="s">
        <v>107</v>
      </c>
      <c r="V16" s="534">
        <v>395</v>
      </c>
      <c r="W16" s="525">
        <v>286</v>
      </c>
      <c r="X16" s="525">
        <v>13</v>
      </c>
      <c r="Y16" s="527">
        <v>83</v>
      </c>
      <c r="Z16" s="534">
        <v>3</v>
      </c>
      <c r="AA16" s="525">
        <v>2</v>
      </c>
      <c r="AB16" s="525">
        <v>5</v>
      </c>
      <c r="AC16" s="525">
        <v>2</v>
      </c>
      <c r="AD16" s="524" t="s">
        <v>107</v>
      </c>
    </row>
    <row r="17" spans="1:30" s="11" customFormat="1" ht="15" customHeight="1">
      <c r="A17" s="533"/>
      <c r="B17" s="532" t="s">
        <v>221</v>
      </c>
      <c r="C17" s="535"/>
      <c r="D17" s="531">
        <v>914</v>
      </c>
      <c r="E17" s="528">
        <v>424</v>
      </c>
      <c r="F17" s="528">
        <v>8</v>
      </c>
      <c r="G17" s="528">
        <v>133</v>
      </c>
      <c r="H17" s="529">
        <v>192</v>
      </c>
      <c r="I17" s="528">
        <v>21</v>
      </c>
      <c r="J17" s="528">
        <v>103</v>
      </c>
      <c r="K17" s="528">
        <v>27</v>
      </c>
      <c r="L17" s="528" t="s">
        <v>107</v>
      </c>
      <c r="M17" s="528">
        <v>586</v>
      </c>
      <c r="N17" s="528">
        <v>273</v>
      </c>
      <c r="O17" s="528">
        <v>7</v>
      </c>
      <c r="P17" s="530">
        <v>52</v>
      </c>
      <c r="Q17" s="529">
        <v>139</v>
      </c>
      <c r="R17" s="528">
        <v>20</v>
      </c>
      <c r="S17" s="528">
        <v>88</v>
      </c>
      <c r="T17" s="528">
        <v>3</v>
      </c>
      <c r="U17" s="528" t="s">
        <v>107</v>
      </c>
      <c r="V17" s="534">
        <v>328</v>
      </c>
      <c r="W17" s="525">
        <v>151</v>
      </c>
      <c r="X17" s="525">
        <v>1</v>
      </c>
      <c r="Y17" s="527">
        <v>81</v>
      </c>
      <c r="Z17" s="534">
        <v>53</v>
      </c>
      <c r="AA17" s="525">
        <v>1</v>
      </c>
      <c r="AB17" s="525">
        <v>15</v>
      </c>
      <c r="AC17" s="525">
        <v>24</v>
      </c>
      <c r="AD17" s="524" t="s">
        <v>107</v>
      </c>
    </row>
    <row r="18" spans="1:30" s="11" customFormat="1" ht="22.5" customHeight="1">
      <c r="A18" s="533"/>
      <c r="B18" s="537" t="s">
        <v>219</v>
      </c>
      <c r="C18" s="535"/>
      <c r="D18" s="531">
        <v>1411</v>
      </c>
      <c r="E18" s="528">
        <v>797</v>
      </c>
      <c r="F18" s="528">
        <v>15</v>
      </c>
      <c r="G18" s="528">
        <v>160</v>
      </c>
      <c r="H18" s="529">
        <v>134</v>
      </c>
      <c r="I18" s="528">
        <v>66</v>
      </c>
      <c r="J18" s="528">
        <v>190</v>
      </c>
      <c r="K18" s="528">
        <v>41</v>
      </c>
      <c r="L18" s="528" t="s">
        <v>107</v>
      </c>
      <c r="M18" s="528">
        <v>910</v>
      </c>
      <c r="N18" s="528">
        <v>534</v>
      </c>
      <c r="O18" s="528">
        <v>5</v>
      </c>
      <c r="P18" s="530">
        <v>55</v>
      </c>
      <c r="Q18" s="529">
        <v>116</v>
      </c>
      <c r="R18" s="528">
        <v>58</v>
      </c>
      <c r="S18" s="528">
        <v>133</v>
      </c>
      <c r="T18" s="528">
        <v>4</v>
      </c>
      <c r="U18" s="528" t="s">
        <v>107</v>
      </c>
      <c r="V18" s="534">
        <v>501</v>
      </c>
      <c r="W18" s="525">
        <v>263</v>
      </c>
      <c r="X18" s="525">
        <v>10</v>
      </c>
      <c r="Y18" s="527">
        <v>105</v>
      </c>
      <c r="Z18" s="534">
        <v>18</v>
      </c>
      <c r="AA18" s="525">
        <v>8</v>
      </c>
      <c r="AB18" s="525">
        <v>57</v>
      </c>
      <c r="AC18" s="525">
        <v>37</v>
      </c>
      <c r="AD18" s="524" t="s">
        <v>107</v>
      </c>
    </row>
    <row r="19" spans="1:30" s="11" customFormat="1" ht="15" customHeight="1">
      <c r="A19" s="533"/>
      <c r="B19" s="540" t="s">
        <v>218</v>
      </c>
      <c r="C19" s="535"/>
      <c r="D19" s="531">
        <v>2446</v>
      </c>
      <c r="E19" s="528">
        <v>725</v>
      </c>
      <c r="F19" s="528">
        <v>43</v>
      </c>
      <c r="G19" s="528">
        <v>1247</v>
      </c>
      <c r="H19" s="529">
        <v>43</v>
      </c>
      <c r="I19" s="528">
        <v>154</v>
      </c>
      <c r="J19" s="528">
        <v>132</v>
      </c>
      <c r="K19" s="528">
        <v>68</v>
      </c>
      <c r="L19" s="528" t="s">
        <v>107</v>
      </c>
      <c r="M19" s="528">
        <v>1037</v>
      </c>
      <c r="N19" s="528">
        <v>451</v>
      </c>
      <c r="O19" s="528">
        <v>13</v>
      </c>
      <c r="P19" s="530">
        <v>350</v>
      </c>
      <c r="Q19" s="529">
        <v>33</v>
      </c>
      <c r="R19" s="528">
        <v>88</v>
      </c>
      <c r="S19" s="528">
        <v>68</v>
      </c>
      <c r="T19" s="528">
        <v>22</v>
      </c>
      <c r="U19" s="528" t="s">
        <v>107</v>
      </c>
      <c r="V19" s="534">
        <v>1409</v>
      </c>
      <c r="W19" s="525">
        <v>274</v>
      </c>
      <c r="X19" s="525">
        <v>30</v>
      </c>
      <c r="Y19" s="527">
        <v>897</v>
      </c>
      <c r="Z19" s="534">
        <v>10</v>
      </c>
      <c r="AA19" s="525">
        <v>66</v>
      </c>
      <c r="AB19" s="525">
        <v>64</v>
      </c>
      <c r="AC19" s="525">
        <v>46</v>
      </c>
      <c r="AD19" s="524" t="s">
        <v>107</v>
      </c>
    </row>
    <row r="20" spans="1:30" s="11" customFormat="1" ht="18.75" customHeight="1">
      <c r="A20" s="533"/>
      <c r="B20" s="539" t="s">
        <v>217</v>
      </c>
      <c r="C20" s="535"/>
      <c r="D20" s="531">
        <v>1377</v>
      </c>
      <c r="E20" s="528">
        <v>528</v>
      </c>
      <c r="F20" s="528">
        <v>18</v>
      </c>
      <c r="G20" s="528">
        <v>433</v>
      </c>
      <c r="H20" s="529">
        <v>45</v>
      </c>
      <c r="I20" s="528">
        <v>55</v>
      </c>
      <c r="J20" s="528">
        <v>241</v>
      </c>
      <c r="K20" s="528">
        <v>41</v>
      </c>
      <c r="L20" s="528" t="s">
        <v>107</v>
      </c>
      <c r="M20" s="528">
        <v>583</v>
      </c>
      <c r="N20" s="528">
        <v>272</v>
      </c>
      <c r="O20" s="528">
        <v>8</v>
      </c>
      <c r="P20" s="530">
        <v>121</v>
      </c>
      <c r="Q20" s="529">
        <v>32</v>
      </c>
      <c r="R20" s="528">
        <v>34</v>
      </c>
      <c r="S20" s="528">
        <v>105</v>
      </c>
      <c r="T20" s="528">
        <v>3</v>
      </c>
      <c r="U20" s="528" t="s">
        <v>107</v>
      </c>
      <c r="V20" s="534">
        <v>794</v>
      </c>
      <c r="W20" s="525">
        <v>256</v>
      </c>
      <c r="X20" s="525">
        <v>10</v>
      </c>
      <c r="Y20" s="527">
        <v>312</v>
      </c>
      <c r="Z20" s="534">
        <v>13</v>
      </c>
      <c r="AA20" s="525">
        <v>21</v>
      </c>
      <c r="AB20" s="525">
        <v>136</v>
      </c>
      <c r="AC20" s="525">
        <v>38</v>
      </c>
      <c r="AD20" s="524" t="s">
        <v>107</v>
      </c>
    </row>
    <row r="21" spans="1:30" s="11" customFormat="1" ht="14.25" customHeight="1">
      <c r="A21" s="533"/>
      <c r="B21" s="532" t="s">
        <v>216</v>
      </c>
      <c r="C21" s="535"/>
      <c r="D21" s="531">
        <v>2589</v>
      </c>
      <c r="E21" s="528">
        <v>1565</v>
      </c>
      <c r="F21" s="528">
        <v>49</v>
      </c>
      <c r="G21" s="528">
        <v>719</v>
      </c>
      <c r="H21" s="529">
        <v>37</v>
      </c>
      <c r="I21" s="528">
        <v>46</v>
      </c>
      <c r="J21" s="528">
        <v>140</v>
      </c>
      <c r="K21" s="528">
        <v>12</v>
      </c>
      <c r="L21" s="528" t="s">
        <v>107</v>
      </c>
      <c r="M21" s="528">
        <v>1115</v>
      </c>
      <c r="N21" s="528">
        <v>778</v>
      </c>
      <c r="O21" s="528">
        <v>10</v>
      </c>
      <c r="P21" s="528">
        <v>221</v>
      </c>
      <c r="Q21" s="528">
        <v>21</v>
      </c>
      <c r="R21" s="528">
        <v>20</v>
      </c>
      <c r="S21" s="528">
        <v>54</v>
      </c>
      <c r="T21" s="528">
        <v>2</v>
      </c>
      <c r="U21" s="528" t="s">
        <v>107</v>
      </c>
      <c r="V21" s="525">
        <v>1474</v>
      </c>
      <c r="W21" s="525">
        <v>787</v>
      </c>
      <c r="X21" s="525">
        <v>39</v>
      </c>
      <c r="Y21" s="525">
        <v>498</v>
      </c>
      <c r="Z21" s="525">
        <v>16</v>
      </c>
      <c r="AA21" s="525">
        <v>26</v>
      </c>
      <c r="AB21" s="525">
        <v>86</v>
      </c>
      <c r="AC21" s="525">
        <v>10</v>
      </c>
      <c r="AD21" s="524" t="s">
        <v>107</v>
      </c>
    </row>
    <row r="22" spans="1:30" s="11" customFormat="1" ht="14.25" customHeight="1">
      <c r="A22" s="533"/>
      <c r="B22" s="538" t="s">
        <v>215</v>
      </c>
      <c r="C22" s="535"/>
      <c r="D22" s="531">
        <v>5578</v>
      </c>
      <c r="E22" s="528">
        <v>3690</v>
      </c>
      <c r="F22" s="528">
        <v>96</v>
      </c>
      <c r="G22" s="528">
        <v>1427</v>
      </c>
      <c r="H22" s="529">
        <v>121</v>
      </c>
      <c r="I22" s="528">
        <v>88</v>
      </c>
      <c r="J22" s="528">
        <v>62</v>
      </c>
      <c r="K22" s="528">
        <v>38</v>
      </c>
      <c r="L22" s="528" t="s">
        <v>107</v>
      </c>
      <c r="M22" s="528">
        <v>1562</v>
      </c>
      <c r="N22" s="528">
        <v>1174</v>
      </c>
      <c r="O22" s="528">
        <v>18</v>
      </c>
      <c r="P22" s="530">
        <v>181</v>
      </c>
      <c r="Q22" s="529">
        <v>70</v>
      </c>
      <c r="R22" s="528">
        <v>69</v>
      </c>
      <c r="S22" s="528">
        <v>31</v>
      </c>
      <c r="T22" s="528">
        <v>3</v>
      </c>
      <c r="U22" s="528" t="s">
        <v>107</v>
      </c>
      <c r="V22" s="534">
        <v>4016</v>
      </c>
      <c r="W22" s="525">
        <v>2516</v>
      </c>
      <c r="X22" s="525">
        <v>78</v>
      </c>
      <c r="Y22" s="527">
        <v>1246</v>
      </c>
      <c r="Z22" s="534">
        <v>51</v>
      </c>
      <c r="AA22" s="525">
        <v>19</v>
      </c>
      <c r="AB22" s="525">
        <v>31</v>
      </c>
      <c r="AC22" s="525">
        <v>35</v>
      </c>
      <c r="AD22" s="524" t="s">
        <v>107</v>
      </c>
    </row>
    <row r="23" spans="1:30" s="11" customFormat="1" ht="14.25" customHeight="1">
      <c r="A23" s="533"/>
      <c r="B23" s="532" t="s">
        <v>214</v>
      </c>
      <c r="C23" s="535"/>
      <c r="D23" s="531">
        <v>250</v>
      </c>
      <c r="E23" s="528">
        <v>179</v>
      </c>
      <c r="F23" s="528">
        <v>6</v>
      </c>
      <c r="G23" s="528">
        <v>61</v>
      </c>
      <c r="H23" s="531">
        <v>2</v>
      </c>
      <c r="I23" s="528" t="s">
        <v>107</v>
      </c>
      <c r="J23" s="528" t="s">
        <v>107</v>
      </c>
      <c r="K23" s="528" t="s">
        <v>107</v>
      </c>
      <c r="L23" s="528" t="s">
        <v>107</v>
      </c>
      <c r="M23" s="528">
        <v>152</v>
      </c>
      <c r="N23" s="528">
        <v>123</v>
      </c>
      <c r="O23" s="528">
        <v>3</v>
      </c>
      <c r="P23" s="530">
        <v>22</v>
      </c>
      <c r="Q23" s="531">
        <v>2</v>
      </c>
      <c r="R23" s="528" t="s">
        <v>107</v>
      </c>
      <c r="S23" s="528" t="s">
        <v>107</v>
      </c>
      <c r="T23" s="528" t="s">
        <v>107</v>
      </c>
      <c r="U23" s="528" t="s">
        <v>107</v>
      </c>
      <c r="V23" s="534">
        <v>98</v>
      </c>
      <c r="W23" s="525">
        <v>56</v>
      </c>
      <c r="X23" s="525">
        <v>3</v>
      </c>
      <c r="Y23" s="527">
        <v>39</v>
      </c>
      <c r="Z23" s="526" t="s">
        <v>107</v>
      </c>
      <c r="AA23" s="525" t="s">
        <v>107</v>
      </c>
      <c r="AB23" s="525" t="s">
        <v>107</v>
      </c>
      <c r="AC23" s="525" t="s">
        <v>107</v>
      </c>
      <c r="AD23" s="524" t="s">
        <v>107</v>
      </c>
    </row>
    <row r="24" spans="1:30" s="11" customFormat="1" ht="21" customHeight="1">
      <c r="A24" s="533"/>
      <c r="B24" s="537" t="s">
        <v>213</v>
      </c>
      <c r="C24" s="535"/>
      <c r="D24" s="531">
        <v>3496</v>
      </c>
      <c r="E24" s="528">
        <v>1735</v>
      </c>
      <c r="F24" s="528">
        <v>210</v>
      </c>
      <c r="G24" s="528">
        <v>1064</v>
      </c>
      <c r="H24" s="529">
        <v>97</v>
      </c>
      <c r="I24" s="528">
        <v>50</v>
      </c>
      <c r="J24" s="528">
        <v>243</v>
      </c>
      <c r="K24" s="528">
        <v>39</v>
      </c>
      <c r="L24" s="528" t="s">
        <v>107</v>
      </c>
      <c r="M24" s="528">
        <v>1912</v>
      </c>
      <c r="N24" s="528">
        <v>1145</v>
      </c>
      <c r="O24" s="528">
        <v>77</v>
      </c>
      <c r="P24" s="530">
        <v>350</v>
      </c>
      <c r="Q24" s="529">
        <v>74</v>
      </c>
      <c r="R24" s="528">
        <v>43</v>
      </c>
      <c r="S24" s="528">
        <v>177</v>
      </c>
      <c r="T24" s="528">
        <v>11</v>
      </c>
      <c r="U24" s="528" t="s">
        <v>107</v>
      </c>
      <c r="V24" s="534">
        <v>1584</v>
      </c>
      <c r="W24" s="525">
        <v>590</v>
      </c>
      <c r="X24" s="525">
        <v>133</v>
      </c>
      <c r="Y24" s="527">
        <v>714</v>
      </c>
      <c r="Z24" s="534">
        <v>23</v>
      </c>
      <c r="AA24" s="525">
        <v>7</v>
      </c>
      <c r="AB24" s="525">
        <v>66</v>
      </c>
      <c r="AC24" s="525">
        <v>28</v>
      </c>
      <c r="AD24" s="524" t="s">
        <v>107</v>
      </c>
    </row>
    <row r="25" spans="1:30" s="11" customFormat="1" ht="21" customHeight="1">
      <c r="A25" s="533"/>
      <c r="B25" s="537" t="s">
        <v>211</v>
      </c>
      <c r="C25" s="535"/>
      <c r="D25" s="531">
        <v>1661</v>
      </c>
      <c r="E25" s="528">
        <v>1291</v>
      </c>
      <c r="F25" s="528">
        <v>21</v>
      </c>
      <c r="G25" s="528">
        <v>349</v>
      </c>
      <c r="H25" s="529" t="s">
        <v>107</v>
      </c>
      <c r="I25" s="528" t="s">
        <v>107</v>
      </c>
      <c r="J25" s="528" t="s">
        <v>107</v>
      </c>
      <c r="K25" s="528" t="s">
        <v>107</v>
      </c>
      <c r="L25" s="528" t="s">
        <v>107</v>
      </c>
      <c r="M25" s="528">
        <v>1026</v>
      </c>
      <c r="N25" s="528">
        <v>934</v>
      </c>
      <c r="O25" s="528">
        <v>7</v>
      </c>
      <c r="P25" s="530">
        <v>85</v>
      </c>
      <c r="Q25" s="529" t="s">
        <v>107</v>
      </c>
      <c r="R25" s="528" t="s">
        <v>107</v>
      </c>
      <c r="S25" s="528" t="s">
        <v>107</v>
      </c>
      <c r="T25" s="528" t="s">
        <v>107</v>
      </c>
      <c r="U25" s="528" t="s">
        <v>107</v>
      </c>
      <c r="V25" s="534">
        <v>635</v>
      </c>
      <c r="W25" s="525">
        <v>357</v>
      </c>
      <c r="X25" s="525">
        <v>14</v>
      </c>
      <c r="Y25" s="527">
        <v>264</v>
      </c>
      <c r="Z25" s="534" t="s">
        <v>107</v>
      </c>
      <c r="AA25" s="525" t="s">
        <v>107</v>
      </c>
      <c r="AB25" s="525" t="s">
        <v>107</v>
      </c>
      <c r="AC25" s="525" t="s">
        <v>107</v>
      </c>
      <c r="AD25" s="524" t="s">
        <v>107</v>
      </c>
    </row>
    <row r="26" spans="1:30" s="11" customFormat="1" ht="19.5" customHeight="1">
      <c r="A26" s="533"/>
      <c r="B26" s="536" t="s">
        <v>209</v>
      </c>
      <c r="C26" s="535"/>
      <c r="D26" s="531">
        <v>1648</v>
      </c>
      <c r="E26" s="528">
        <v>285</v>
      </c>
      <c r="F26" s="528">
        <v>82</v>
      </c>
      <c r="G26" s="528">
        <v>362</v>
      </c>
      <c r="H26" s="529">
        <v>24</v>
      </c>
      <c r="I26" s="528">
        <v>21</v>
      </c>
      <c r="J26" s="528">
        <v>115</v>
      </c>
      <c r="K26" s="528">
        <v>36</v>
      </c>
      <c r="L26" s="528" t="s">
        <v>107</v>
      </c>
      <c r="M26" s="528">
        <v>893</v>
      </c>
      <c r="N26" s="528">
        <v>183</v>
      </c>
      <c r="O26" s="528">
        <v>40</v>
      </c>
      <c r="P26" s="530">
        <v>156</v>
      </c>
      <c r="Q26" s="529">
        <v>17</v>
      </c>
      <c r="R26" s="528">
        <v>16</v>
      </c>
      <c r="S26" s="528">
        <v>72</v>
      </c>
      <c r="T26" s="528">
        <v>6</v>
      </c>
      <c r="U26" s="528" t="s">
        <v>107</v>
      </c>
      <c r="V26" s="534">
        <v>755</v>
      </c>
      <c r="W26" s="525">
        <v>102</v>
      </c>
      <c r="X26" s="525">
        <v>42</v>
      </c>
      <c r="Y26" s="527">
        <v>206</v>
      </c>
      <c r="Z26" s="534">
        <v>7</v>
      </c>
      <c r="AA26" s="525">
        <v>5</v>
      </c>
      <c r="AB26" s="525">
        <v>43</v>
      </c>
      <c r="AC26" s="525">
        <v>30</v>
      </c>
      <c r="AD26" s="524" t="s">
        <v>114</v>
      </c>
    </row>
    <row r="27" spans="1:30" s="11" customFormat="1" ht="15" customHeight="1">
      <c r="A27" s="1072" t="s">
        <v>406</v>
      </c>
      <c r="B27" s="1227"/>
      <c r="C27" s="368"/>
      <c r="D27" s="531"/>
      <c r="E27" s="528"/>
      <c r="F27" s="528"/>
      <c r="G27" s="528"/>
      <c r="H27" s="529"/>
      <c r="I27" s="528"/>
      <c r="J27" s="528"/>
      <c r="K27" s="528"/>
      <c r="L27" s="528" t="s">
        <v>107</v>
      </c>
      <c r="M27" s="528"/>
      <c r="N27" s="528"/>
      <c r="O27" s="528"/>
      <c r="P27" s="530"/>
      <c r="Q27" s="529"/>
      <c r="R27" s="528"/>
      <c r="S27" s="528"/>
      <c r="T27" s="528"/>
      <c r="U27" s="528"/>
      <c r="V27" s="534"/>
      <c r="W27" s="525"/>
      <c r="X27" s="525"/>
      <c r="Y27" s="527"/>
      <c r="Z27" s="534"/>
      <c r="AA27" s="525"/>
      <c r="AB27" s="525"/>
      <c r="AC27" s="525"/>
      <c r="AD27" s="524"/>
    </row>
    <row r="28" spans="1:30" s="11" customFormat="1" ht="15" customHeight="1">
      <c r="A28" s="533"/>
      <c r="B28" s="532" t="s">
        <v>405</v>
      </c>
      <c r="C28" s="378"/>
      <c r="D28" s="531">
        <v>264</v>
      </c>
      <c r="E28" s="528">
        <v>50</v>
      </c>
      <c r="F28" s="528" t="s">
        <v>107</v>
      </c>
      <c r="G28" s="528">
        <v>39</v>
      </c>
      <c r="H28" s="531">
        <v>6</v>
      </c>
      <c r="I28" s="528">
        <v>24</v>
      </c>
      <c r="J28" s="528">
        <v>114</v>
      </c>
      <c r="K28" s="528">
        <v>29</v>
      </c>
      <c r="L28" s="528" t="s">
        <v>107</v>
      </c>
      <c r="M28" s="528">
        <v>203</v>
      </c>
      <c r="N28" s="528">
        <v>42</v>
      </c>
      <c r="O28" s="528" t="s">
        <v>107</v>
      </c>
      <c r="P28" s="530">
        <v>19</v>
      </c>
      <c r="Q28" s="529">
        <v>4</v>
      </c>
      <c r="R28" s="528">
        <v>24</v>
      </c>
      <c r="S28" s="528">
        <v>102</v>
      </c>
      <c r="T28" s="528">
        <v>10</v>
      </c>
      <c r="U28" s="528" t="s">
        <v>107</v>
      </c>
      <c r="V28" s="525">
        <v>61</v>
      </c>
      <c r="W28" s="525">
        <v>8</v>
      </c>
      <c r="X28" s="525" t="s">
        <v>107</v>
      </c>
      <c r="Y28" s="527">
        <v>20</v>
      </c>
      <c r="Z28" s="526">
        <v>2</v>
      </c>
      <c r="AA28" s="525" t="s">
        <v>107</v>
      </c>
      <c r="AB28" s="525">
        <v>12</v>
      </c>
      <c r="AC28" s="525">
        <v>19</v>
      </c>
      <c r="AD28" s="524" t="s">
        <v>107</v>
      </c>
    </row>
    <row r="29" spans="1:30" s="11" customFormat="1" ht="15" customHeight="1">
      <c r="A29" s="533"/>
      <c r="B29" s="532" t="s">
        <v>404</v>
      </c>
      <c r="C29" s="378"/>
      <c r="D29" s="531">
        <v>4906</v>
      </c>
      <c r="E29" s="528">
        <v>2693</v>
      </c>
      <c r="F29" s="528">
        <v>80</v>
      </c>
      <c r="G29" s="528">
        <v>908</v>
      </c>
      <c r="H29" s="529">
        <v>390</v>
      </c>
      <c r="I29" s="528">
        <v>222</v>
      </c>
      <c r="J29" s="528">
        <v>378</v>
      </c>
      <c r="K29" s="528">
        <v>112</v>
      </c>
      <c r="L29" s="528">
        <v>32</v>
      </c>
      <c r="M29" s="528">
        <v>3700</v>
      </c>
      <c r="N29" s="528">
        <v>2170</v>
      </c>
      <c r="O29" s="528">
        <v>38</v>
      </c>
      <c r="P29" s="530">
        <v>456</v>
      </c>
      <c r="Q29" s="529">
        <v>349</v>
      </c>
      <c r="R29" s="528">
        <v>219</v>
      </c>
      <c r="S29" s="528">
        <v>348</v>
      </c>
      <c r="T29" s="528">
        <v>40</v>
      </c>
      <c r="U29" s="528">
        <v>8</v>
      </c>
      <c r="V29" s="525">
        <v>1206</v>
      </c>
      <c r="W29" s="525">
        <v>523</v>
      </c>
      <c r="X29" s="525">
        <v>42</v>
      </c>
      <c r="Y29" s="527">
        <v>452</v>
      </c>
      <c r="Z29" s="526">
        <v>41</v>
      </c>
      <c r="AA29" s="525">
        <v>3</v>
      </c>
      <c r="AB29" s="525">
        <v>30</v>
      </c>
      <c r="AC29" s="525">
        <v>72</v>
      </c>
      <c r="AD29" s="524">
        <v>24</v>
      </c>
    </row>
    <row r="30" spans="1:30" s="11" customFormat="1" ht="15" customHeight="1">
      <c r="A30" s="523"/>
      <c r="B30" s="522" t="s">
        <v>403</v>
      </c>
      <c r="C30" s="376"/>
      <c r="D30" s="520">
        <v>29268</v>
      </c>
      <c r="E30" s="519">
        <v>16183</v>
      </c>
      <c r="F30" s="519">
        <v>689</v>
      </c>
      <c r="G30" s="519">
        <v>8344</v>
      </c>
      <c r="H30" s="520">
        <v>1139</v>
      </c>
      <c r="I30" s="519">
        <v>658</v>
      </c>
      <c r="J30" s="519">
        <v>1542</v>
      </c>
      <c r="K30" s="519">
        <v>420</v>
      </c>
      <c r="L30" s="519" t="s">
        <v>107</v>
      </c>
      <c r="M30" s="519">
        <v>14185</v>
      </c>
      <c r="N30" s="519">
        <v>9188</v>
      </c>
      <c r="O30" s="519">
        <v>252</v>
      </c>
      <c r="P30" s="521">
        <v>2215</v>
      </c>
      <c r="Q30" s="520">
        <v>868</v>
      </c>
      <c r="R30" s="519">
        <v>465</v>
      </c>
      <c r="S30" s="519">
        <v>966</v>
      </c>
      <c r="T30" s="519">
        <v>83</v>
      </c>
      <c r="U30" s="519" t="s">
        <v>107</v>
      </c>
      <c r="V30" s="516">
        <v>15083</v>
      </c>
      <c r="W30" s="516">
        <v>6995</v>
      </c>
      <c r="X30" s="516">
        <v>437</v>
      </c>
      <c r="Y30" s="518">
        <v>6129</v>
      </c>
      <c r="Z30" s="517">
        <v>271</v>
      </c>
      <c r="AA30" s="516">
        <v>193</v>
      </c>
      <c r="AB30" s="516">
        <v>576</v>
      </c>
      <c r="AC30" s="516">
        <v>337</v>
      </c>
      <c r="AD30" s="515" t="s">
        <v>107</v>
      </c>
    </row>
    <row r="31" spans="1:30" s="11" customFormat="1">
      <c r="A31" s="14"/>
      <c r="B31" s="514" t="s">
        <v>402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513"/>
      <c r="Q31" s="14"/>
      <c r="R31" s="14"/>
      <c r="S31" s="14"/>
      <c r="T31" s="14"/>
      <c r="U31" s="512"/>
      <c r="V31" s="14"/>
      <c r="W31" s="14"/>
      <c r="X31" s="512"/>
      <c r="Y31" s="511"/>
      <c r="Z31" s="510"/>
      <c r="AA31" s="510"/>
      <c r="AB31" s="510"/>
      <c r="AC31" s="510"/>
      <c r="AD31" s="38" t="s">
        <v>126</v>
      </c>
    </row>
    <row r="32" spans="1:30">
      <c r="A32" s="2"/>
      <c r="B32" s="507" t="s">
        <v>163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509"/>
      <c r="Q32" s="2"/>
      <c r="R32" s="2"/>
      <c r="S32" s="2"/>
      <c r="T32" s="2"/>
      <c r="U32" s="508"/>
      <c r="V32" s="2"/>
      <c r="W32" s="2"/>
      <c r="Z32" s="507"/>
    </row>
    <row r="34" spans="18:18">
      <c r="R34" s="506"/>
    </row>
  </sheetData>
  <mergeCells count="26">
    <mergeCell ref="A27:B27"/>
    <mergeCell ref="S4:S5"/>
    <mergeCell ref="T4:T5"/>
    <mergeCell ref="U4:U5"/>
    <mergeCell ref="Q4:Q5"/>
    <mergeCell ref="R4:R5"/>
    <mergeCell ref="A3:C5"/>
    <mergeCell ref="D3:L3"/>
    <mergeCell ref="D4:D5"/>
    <mergeCell ref="E4:G4"/>
    <mergeCell ref="H4:H5"/>
    <mergeCell ref="I4:I5"/>
    <mergeCell ref="J4:J5"/>
    <mergeCell ref="K4:K5"/>
    <mergeCell ref="L4:L5"/>
    <mergeCell ref="AA4:AA5"/>
    <mergeCell ref="AB4:AB5"/>
    <mergeCell ref="AC4:AC5"/>
    <mergeCell ref="Y2:AD2"/>
    <mergeCell ref="A6:C6"/>
    <mergeCell ref="V3:AD3"/>
    <mergeCell ref="W4:Y4"/>
    <mergeCell ref="Z4:Z5"/>
    <mergeCell ref="AD4:AD5"/>
    <mergeCell ref="V4:V5"/>
    <mergeCell ref="M4:M5"/>
  </mergeCells>
  <phoneticPr fontId="16"/>
  <pageMargins left="1" right="1" top="1" bottom="1" header="0.5" footer="0.5"/>
  <pageSetup paperSize="9" scale="83" orientation="portrait" r:id="rId1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4D8E-AB05-419E-90CC-17910F1C71D1}">
  <dimension ref="A1:L16"/>
  <sheetViews>
    <sheetView showGridLines="0" view="pageBreakPreview" zoomScaleNormal="100" zoomScaleSheetLayoutView="100" workbookViewId="0">
      <selection activeCell="E18" sqref="E18"/>
    </sheetView>
  </sheetViews>
  <sheetFormatPr defaultRowHeight="13.5"/>
  <cols>
    <col min="1" max="1" width="1.625" style="1" customWidth="1"/>
    <col min="2" max="2" width="4.625" style="1" customWidth="1"/>
    <col min="3" max="3" width="11.625" style="1" customWidth="1"/>
    <col min="4" max="4" width="1.625" style="1" customWidth="1"/>
    <col min="5" max="12" width="8" style="1" customWidth="1"/>
    <col min="13" max="16384" width="9" style="1"/>
  </cols>
  <sheetData>
    <row r="1" spans="1:12" ht="17.25">
      <c r="A1" s="1237" t="s">
        <v>438</v>
      </c>
      <c r="B1" s="1237"/>
      <c r="C1" s="1237"/>
      <c r="D1" s="1237"/>
      <c r="E1" s="1237"/>
      <c r="F1" s="1237"/>
      <c r="G1" s="1237"/>
      <c r="H1" s="1237"/>
      <c r="I1" s="1237"/>
      <c r="J1" s="1237"/>
      <c r="K1" s="1237"/>
      <c r="L1" s="1237"/>
    </row>
    <row r="2" spans="1:12">
      <c r="A2" s="2"/>
      <c r="B2" s="2"/>
      <c r="C2" s="2"/>
      <c r="D2" s="2"/>
      <c r="E2" s="2"/>
      <c r="F2" s="2"/>
      <c r="G2" s="2"/>
      <c r="H2" s="983" t="s">
        <v>437</v>
      </c>
      <c r="I2" s="983"/>
      <c r="J2" s="983"/>
      <c r="K2" s="983"/>
      <c r="L2" s="983"/>
    </row>
    <row r="3" spans="1:12" ht="15" customHeight="1">
      <c r="A3" s="1238" t="s">
        <v>436</v>
      </c>
      <c r="B3" s="1239"/>
      <c r="C3" s="1239"/>
      <c r="D3" s="1240"/>
      <c r="E3" s="582"/>
      <c r="F3" s="1247" t="s">
        <v>435</v>
      </c>
      <c r="G3" s="1048" t="s">
        <v>434</v>
      </c>
      <c r="H3" s="1048"/>
      <c r="I3" s="1048"/>
      <c r="J3" s="1048"/>
      <c r="K3" s="1048"/>
      <c r="L3" s="1049"/>
    </row>
    <row r="4" spans="1:12" ht="15" customHeight="1">
      <c r="A4" s="1241"/>
      <c r="B4" s="1242"/>
      <c r="C4" s="1242"/>
      <c r="D4" s="1243"/>
      <c r="E4" s="581" t="s">
        <v>256</v>
      </c>
      <c r="F4" s="1248"/>
      <c r="G4" s="1179" t="s">
        <v>428</v>
      </c>
      <c r="H4" s="1179" t="s">
        <v>149</v>
      </c>
      <c r="I4" s="1179" t="s">
        <v>145</v>
      </c>
      <c r="J4" s="1179" t="s">
        <v>140</v>
      </c>
      <c r="K4" s="1179" t="s">
        <v>136</v>
      </c>
      <c r="L4" s="580" t="s">
        <v>433</v>
      </c>
    </row>
    <row r="5" spans="1:12" ht="15" customHeight="1">
      <c r="A5" s="1244"/>
      <c r="B5" s="1245"/>
      <c r="C5" s="1245"/>
      <c r="D5" s="1246"/>
      <c r="E5" s="579"/>
      <c r="F5" s="1249"/>
      <c r="G5" s="1250"/>
      <c r="H5" s="1250"/>
      <c r="I5" s="1250"/>
      <c r="J5" s="1250"/>
      <c r="K5" s="1250"/>
      <c r="L5" s="456" t="s">
        <v>432</v>
      </c>
    </row>
    <row r="6" spans="1:12" s="11" customFormat="1" ht="15" customHeight="1">
      <c r="A6" s="1251" t="s">
        <v>431</v>
      </c>
      <c r="B6" s="1252"/>
      <c r="C6" s="1252"/>
      <c r="D6" s="578"/>
      <c r="E6" s="576">
        <v>6323</v>
      </c>
      <c r="F6" s="577">
        <v>2749</v>
      </c>
      <c r="G6" s="565">
        <v>809</v>
      </c>
      <c r="H6" s="565">
        <v>946</v>
      </c>
      <c r="I6" s="565">
        <v>758</v>
      </c>
      <c r="J6" s="565">
        <v>500</v>
      </c>
      <c r="K6" s="565">
        <v>390</v>
      </c>
      <c r="L6" s="564">
        <v>171</v>
      </c>
    </row>
    <row r="7" spans="1:12" s="11" customFormat="1" ht="15" customHeight="1">
      <c r="A7" s="572"/>
      <c r="B7" s="570" t="s">
        <v>430</v>
      </c>
      <c r="C7" s="570" t="s">
        <v>429</v>
      </c>
      <c r="D7" s="569"/>
      <c r="E7" s="576">
        <v>2439</v>
      </c>
      <c r="F7" s="575">
        <v>2366</v>
      </c>
      <c r="G7" s="566">
        <v>61</v>
      </c>
      <c r="H7" s="565">
        <v>10</v>
      </c>
      <c r="I7" s="566">
        <v>2</v>
      </c>
      <c r="J7" s="567" t="s">
        <v>114</v>
      </c>
      <c r="K7" s="567" t="s">
        <v>114</v>
      </c>
      <c r="L7" s="574" t="s">
        <v>114</v>
      </c>
    </row>
    <row r="8" spans="1:12" s="11" customFormat="1" ht="15" customHeight="1">
      <c r="A8" s="572"/>
      <c r="B8" s="571"/>
      <c r="C8" s="570" t="s">
        <v>428</v>
      </c>
      <c r="D8" s="569"/>
      <c r="E8" s="568">
        <v>708</v>
      </c>
      <c r="F8" s="566">
        <v>256</v>
      </c>
      <c r="G8" s="566">
        <v>382</v>
      </c>
      <c r="H8" s="566">
        <v>60</v>
      </c>
      <c r="I8" s="565">
        <v>10</v>
      </c>
      <c r="J8" s="567" t="s">
        <v>114</v>
      </c>
      <c r="K8" s="567" t="s">
        <v>114</v>
      </c>
      <c r="L8" s="574" t="s">
        <v>114</v>
      </c>
    </row>
    <row r="9" spans="1:12" s="11" customFormat="1" ht="15" customHeight="1">
      <c r="A9" s="572"/>
      <c r="B9" s="571"/>
      <c r="C9" s="570" t="s">
        <v>427</v>
      </c>
      <c r="D9" s="569"/>
      <c r="E9" s="568">
        <v>941</v>
      </c>
      <c r="F9" s="565">
        <v>89</v>
      </c>
      <c r="G9" s="565">
        <v>271</v>
      </c>
      <c r="H9" s="565">
        <v>490</v>
      </c>
      <c r="I9" s="565">
        <v>82</v>
      </c>
      <c r="J9" s="565">
        <v>5</v>
      </c>
      <c r="K9" s="566">
        <v>2</v>
      </c>
      <c r="L9" s="573">
        <v>2</v>
      </c>
    </row>
    <row r="10" spans="1:12" s="11" customFormat="1" ht="15" customHeight="1">
      <c r="A10" s="572"/>
      <c r="B10" s="571"/>
      <c r="C10" s="570" t="s">
        <v>426</v>
      </c>
      <c r="D10" s="569"/>
      <c r="E10" s="568">
        <v>805</v>
      </c>
      <c r="F10" s="565">
        <v>28</v>
      </c>
      <c r="G10" s="565">
        <v>77</v>
      </c>
      <c r="H10" s="565">
        <v>307</v>
      </c>
      <c r="I10" s="565">
        <v>357</v>
      </c>
      <c r="J10" s="565">
        <v>32</v>
      </c>
      <c r="K10" s="566">
        <v>3</v>
      </c>
      <c r="L10" s="573">
        <v>1</v>
      </c>
    </row>
    <row r="11" spans="1:12" s="11" customFormat="1" ht="15" customHeight="1">
      <c r="A11" s="572"/>
      <c r="B11" s="571"/>
      <c r="C11" s="570" t="s">
        <v>425</v>
      </c>
      <c r="D11" s="569"/>
      <c r="E11" s="568">
        <v>615</v>
      </c>
      <c r="F11" s="565">
        <v>8</v>
      </c>
      <c r="G11" s="565">
        <v>15</v>
      </c>
      <c r="H11" s="565">
        <v>61</v>
      </c>
      <c r="I11" s="565">
        <v>250</v>
      </c>
      <c r="J11" s="565">
        <v>243</v>
      </c>
      <c r="K11" s="565">
        <v>31</v>
      </c>
      <c r="L11" s="573">
        <v>7</v>
      </c>
    </row>
    <row r="12" spans="1:12" s="11" customFormat="1" ht="15" customHeight="1">
      <c r="A12" s="572"/>
      <c r="B12" s="571"/>
      <c r="C12" s="570" t="s">
        <v>424</v>
      </c>
      <c r="D12" s="569"/>
      <c r="E12" s="568">
        <v>494</v>
      </c>
      <c r="F12" s="566">
        <v>2</v>
      </c>
      <c r="G12" s="566">
        <v>2</v>
      </c>
      <c r="H12" s="565">
        <v>14</v>
      </c>
      <c r="I12" s="565">
        <v>49</v>
      </c>
      <c r="J12" s="565">
        <v>186</v>
      </c>
      <c r="K12" s="565">
        <v>221</v>
      </c>
      <c r="L12" s="564">
        <v>20</v>
      </c>
    </row>
    <row r="13" spans="1:12" s="11" customFormat="1" ht="15" customHeight="1">
      <c r="A13" s="572"/>
      <c r="B13" s="571"/>
      <c r="C13" s="570" t="s">
        <v>254</v>
      </c>
      <c r="D13" s="569"/>
      <c r="E13" s="568">
        <v>321</v>
      </c>
      <c r="F13" s="567" t="s">
        <v>114</v>
      </c>
      <c r="G13" s="566">
        <v>1</v>
      </c>
      <c r="H13" s="566">
        <v>4</v>
      </c>
      <c r="I13" s="565">
        <v>8</v>
      </c>
      <c r="J13" s="565">
        <v>34</v>
      </c>
      <c r="K13" s="565">
        <v>133</v>
      </c>
      <c r="L13" s="564">
        <v>141</v>
      </c>
    </row>
    <row r="14" spans="1:12" s="11" customFormat="1" ht="9" customHeight="1">
      <c r="A14" s="563"/>
      <c r="B14" s="562"/>
      <c r="C14" s="561"/>
      <c r="D14" s="560"/>
      <c r="E14" s="559"/>
      <c r="F14" s="558"/>
      <c r="G14" s="558"/>
      <c r="H14" s="558"/>
      <c r="I14" s="557"/>
      <c r="J14" s="557"/>
      <c r="K14" s="557"/>
      <c r="L14" s="556"/>
    </row>
    <row r="15" spans="1:12" s="11" customFormat="1">
      <c r="A15" s="14"/>
      <c r="B15" s="14"/>
      <c r="C15" s="14"/>
      <c r="D15" s="14"/>
      <c r="E15" s="14"/>
      <c r="F15" s="14"/>
      <c r="G15" s="14"/>
      <c r="H15" s="14"/>
      <c r="I15" s="14"/>
      <c r="J15" s="973" t="s">
        <v>423</v>
      </c>
      <c r="K15" s="973"/>
      <c r="L15" s="973"/>
    </row>
    <row r="16" spans="1:12">
      <c r="A16" s="2"/>
      <c r="B16" s="2"/>
      <c r="C16" s="2"/>
      <c r="D16" s="2"/>
      <c r="E16" s="555"/>
      <c r="F16" s="2"/>
      <c r="G16" s="2"/>
      <c r="H16" s="2"/>
      <c r="I16" s="2"/>
      <c r="J16" s="2"/>
      <c r="K16" s="2"/>
      <c r="L16" s="2"/>
    </row>
  </sheetData>
  <mergeCells count="12">
    <mergeCell ref="J15:L15"/>
    <mergeCell ref="A1:L1"/>
    <mergeCell ref="A3:D5"/>
    <mergeCell ref="F3:F5"/>
    <mergeCell ref="G3:L3"/>
    <mergeCell ref="G4:G5"/>
    <mergeCell ref="H4:H5"/>
    <mergeCell ref="I4:I5"/>
    <mergeCell ref="H2:L2"/>
    <mergeCell ref="J4:J5"/>
    <mergeCell ref="K4:K5"/>
    <mergeCell ref="A6:C6"/>
  </mergeCells>
  <phoneticPr fontId="16"/>
  <pageMargins left="0.75" right="0.75" top="1" bottom="1" header="0.51200000000000001" footer="0.51200000000000001"/>
  <pageSetup paperSize="9" scale="9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D52C3-5CBF-48CD-A344-6769E9A5D959}">
  <dimension ref="A1:W64"/>
  <sheetViews>
    <sheetView showGridLines="0" view="pageBreakPreview" topLeftCell="B50" zoomScaleNormal="100" zoomScaleSheetLayoutView="100" workbookViewId="0">
      <selection activeCell="O3" sqref="O3"/>
    </sheetView>
  </sheetViews>
  <sheetFormatPr defaultRowHeight="13.5"/>
  <cols>
    <col min="1" max="1" width="10.5" style="1" customWidth="1"/>
    <col min="2" max="3" width="7.75" style="1" customWidth="1"/>
    <col min="4" max="4" width="6.75" style="1" customWidth="1"/>
    <col min="5" max="6" width="7.75" style="1" customWidth="1"/>
    <col min="7" max="7" width="6" style="1" customWidth="1"/>
    <col min="8" max="8" width="8.125" style="1" customWidth="1"/>
    <col min="9" max="10" width="7.75" style="1" customWidth="1"/>
    <col min="11" max="11" width="6.75" style="1" customWidth="1"/>
    <col min="12" max="13" width="7.75" style="1" customWidth="1"/>
    <col min="14" max="14" width="5.75" style="1" customWidth="1"/>
    <col min="15" max="15" width="8.375" style="1" customWidth="1"/>
    <col min="16" max="18" width="7.75" style="1" customWidth="1"/>
    <col min="19" max="19" width="5.5" style="1" customWidth="1"/>
    <col min="20" max="21" width="7.75" style="1" customWidth="1"/>
    <col min="22" max="22" width="5.5" style="1" customWidth="1"/>
    <col min="23" max="16384" width="9" style="1"/>
  </cols>
  <sheetData>
    <row r="1" spans="1:23" ht="26.25" customHeight="1">
      <c r="B1" s="626"/>
      <c r="C1" s="413"/>
      <c r="D1" s="413"/>
      <c r="E1" s="413"/>
      <c r="F1" s="413"/>
      <c r="G1" s="413"/>
      <c r="H1" s="413"/>
      <c r="I1" s="413"/>
      <c r="J1" s="413"/>
      <c r="K1" s="625" t="s">
        <v>477</v>
      </c>
      <c r="L1" s="413" t="s">
        <v>476</v>
      </c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</row>
    <row r="2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83" t="s">
        <v>475</v>
      </c>
      <c r="S2" s="983"/>
      <c r="T2" s="983"/>
      <c r="U2" s="983"/>
      <c r="V2" s="983"/>
    </row>
    <row r="3" spans="1:23" ht="18" customHeight="1">
      <c r="A3" s="624"/>
      <c r="B3" s="1265" t="s">
        <v>474</v>
      </c>
      <c r="C3" s="1265"/>
      <c r="D3" s="1265"/>
      <c r="E3" s="1265"/>
      <c r="F3" s="1265"/>
      <c r="G3" s="1265"/>
      <c r="H3" s="1265"/>
      <c r="I3" s="1266"/>
      <c r="J3" s="623"/>
      <c r="K3" s="622" t="s">
        <v>473</v>
      </c>
      <c r="L3" s="621" t="s">
        <v>472</v>
      </c>
      <c r="M3" s="621"/>
      <c r="N3" s="621"/>
      <c r="O3" s="621"/>
      <c r="P3" s="620"/>
      <c r="Q3" s="1267" t="s">
        <v>471</v>
      </c>
      <c r="R3" s="1268"/>
      <c r="S3" s="1269"/>
      <c r="T3" s="1270" t="s">
        <v>470</v>
      </c>
      <c r="U3" s="1265"/>
      <c r="V3" s="1271"/>
    </row>
    <row r="4" spans="1:23" ht="9.75" customHeight="1">
      <c r="A4" s="619"/>
      <c r="B4" s="167"/>
      <c r="C4" s="1272"/>
      <c r="D4" s="1272"/>
      <c r="E4" s="1272"/>
      <c r="F4" s="1272"/>
      <c r="G4" s="1272"/>
      <c r="H4" s="1272"/>
      <c r="I4" s="1273"/>
      <c r="J4" s="133"/>
      <c r="K4" s="133"/>
      <c r="L4" s="133"/>
      <c r="M4" s="133"/>
      <c r="N4" s="133"/>
      <c r="O4" s="133"/>
      <c r="P4" s="133"/>
      <c r="Q4" s="616"/>
      <c r="R4" s="133"/>
      <c r="S4" s="618"/>
      <c r="T4" s="133"/>
      <c r="U4" s="133"/>
      <c r="V4" s="617"/>
    </row>
    <row r="5" spans="1:23" ht="18.75" customHeight="1">
      <c r="A5" s="1260" t="s">
        <v>469</v>
      </c>
      <c r="B5" s="170" t="s">
        <v>468</v>
      </c>
      <c r="C5" s="1262" t="s">
        <v>467</v>
      </c>
      <c r="D5" s="1263" t="s">
        <v>466</v>
      </c>
      <c r="E5" s="1214" t="s">
        <v>465</v>
      </c>
      <c r="F5" s="1214" t="s">
        <v>464</v>
      </c>
      <c r="G5" s="1214" t="s">
        <v>463</v>
      </c>
      <c r="H5" s="1212" t="s">
        <v>462</v>
      </c>
      <c r="I5" s="1212" t="s">
        <v>461</v>
      </c>
      <c r="J5" s="615" t="s">
        <v>256</v>
      </c>
      <c r="K5" s="1262" t="s">
        <v>460</v>
      </c>
      <c r="L5" s="1253" t="s">
        <v>459</v>
      </c>
      <c r="M5" s="1253" t="s">
        <v>458</v>
      </c>
      <c r="N5" s="1256" t="s">
        <v>457</v>
      </c>
      <c r="O5" s="1257" t="s">
        <v>456</v>
      </c>
      <c r="P5" s="1253" t="s">
        <v>455</v>
      </c>
      <c r="Q5" s="616" t="s">
        <v>454</v>
      </c>
      <c r="R5" s="1214" t="s">
        <v>453</v>
      </c>
      <c r="S5" s="1214" t="s">
        <v>452</v>
      </c>
      <c r="T5" s="615" t="s">
        <v>451</v>
      </c>
      <c r="U5" s="1214" t="s">
        <v>450</v>
      </c>
      <c r="V5" s="1224" t="s">
        <v>449</v>
      </c>
    </row>
    <row r="6" spans="1:23" ht="29.25" customHeight="1">
      <c r="A6" s="1261"/>
      <c r="B6" s="614" t="s">
        <v>448</v>
      </c>
      <c r="C6" s="1186"/>
      <c r="D6" s="1264"/>
      <c r="E6" s="1192"/>
      <c r="F6" s="1192"/>
      <c r="G6" s="1192"/>
      <c r="H6" s="1064"/>
      <c r="I6" s="1064"/>
      <c r="J6" s="612"/>
      <c r="K6" s="1186"/>
      <c r="L6" s="1254"/>
      <c r="M6" s="1254"/>
      <c r="N6" s="1254"/>
      <c r="O6" s="1258"/>
      <c r="P6" s="1259"/>
      <c r="Q6" s="613" t="s">
        <v>447</v>
      </c>
      <c r="R6" s="1058"/>
      <c r="S6" s="1192"/>
      <c r="T6" s="612"/>
      <c r="U6" s="1058"/>
      <c r="V6" s="1255"/>
    </row>
    <row r="7" spans="1:23" s="11" customFormat="1" ht="11.25" customHeight="1">
      <c r="A7" s="609" t="s">
        <v>446</v>
      </c>
      <c r="B7" s="593">
        <v>100125</v>
      </c>
      <c r="C7" s="592">
        <v>26223</v>
      </c>
      <c r="D7" s="592">
        <v>2050</v>
      </c>
      <c r="E7" s="592">
        <v>18884</v>
      </c>
      <c r="F7" s="592">
        <v>22436</v>
      </c>
      <c r="G7" s="590">
        <v>66</v>
      </c>
      <c r="H7" s="590">
        <v>603</v>
      </c>
      <c r="I7" s="592">
        <v>29863</v>
      </c>
      <c r="J7" s="592">
        <v>36086</v>
      </c>
      <c r="K7" s="592">
        <v>2050</v>
      </c>
      <c r="L7" s="592">
        <v>11574</v>
      </c>
      <c r="M7" s="592">
        <v>20314</v>
      </c>
      <c r="N7" s="590">
        <v>46</v>
      </c>
      <c r="O7" s="590">
        <v>556</v>
      </c>
      <c r="P7" s="592">
        <v>1546</v>
      </c>
      <c r="Q7" s="592">
        <v>95322</v>
      </c>
      <c r="R7" s="592">
        <v>17638</v>
      </c>
      <c r="S7" s="590">
        <v>61</v>
      </c>
      <c r="T7" s="592">
        <v>29791</v>
      </c>
      <c r="U7" s="592">
        <v>14017</v>
      </c>
      <c r="V7" s="595">
        <v>48</v>
      </c>
    </row>
    <row r="8" spans="1:23" s="11" customFormat="1" ht="11.25" customHeight="1">
      <c r="A8" s="609"/>
      <c r="B8" s="611"/>
      <c r="C8" s="591"/>
      <c r="D8" s="591"/>
      <c r="E8" s="591"/>
      <c r="F8" s="591"/>
      <c r="G8" s="591"/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89"/>
    </row>
    <row r="9" spans="1:23" s="11" customFormat="1" ht="11.25" customHeight="1">
      <c r="A9" s="594" t="s">
        <v>445</v>
      </c>
      <c r="B9" s="593">
        <v>16651</v>
      </c>
      <c r="C9" s="592">
        <v>7414</v>
      </c>
      <c r="D9" s="591" t="s">
        <v>114</v>
      </c>
      <c r="E9" s="592">
        <v>5396</v>
      </c>
      <c r="F9" s="590">
        <v>430</v>
      </c>
      <c r="G9" s="591" t="s">
        <v>107</v>
      </c>
      <c r="H9" s="590">
        <v>10</v>
      </c>
      <c r="I9" s="592">
        <v>3401</v>
      </c>
      <c r="J9" s="591" t="s">
        <v>107</v>
      </c>
      <c r="K9" s="591" t="s">
        <v>107</v>
      </c>
      <c r="L9" s="591" t="s">
        <v>107</v>
      </c>
      <c r="M9" s="591" t="s">
        <v>107</v>
      </c>
      <c r="N9" s="591" t="s">
        <v>107</v>
      </c>
      <c r="O9" s="591" t="s">
        <v>107</v>
      </c>
      <c r="P9" s="591" t="s">
        <v>107</v>
      </c>
      <c r="Q9" s="592">
        <v>16613</v>
      </c>
      <c r="R9" s="590">
        <v>392</v>
      </c>
      <c r="S9" s="591" t="s">
        <v>107</v>
      </c>
      <c r="T9" s="591" t="s">
        <v>107</v>
      </c>
      <c r="U9" s="591" t="s">
        <v>107</v>
      </c>
      <c r="V9" s="589" t="s">
        <v>107</v>
      </c>
    </row>
    <row r="10" spans="1:23" s="11" customFormat="1" ht="11.25" customHeight="1">
      <c r="A10" s="594" t="s">
        <v>444</v>
      </c>
      <c r="B10" s="593">
        <v>5311</v>
      </c>
      <c r="C10" s="590">
        <v>210</v>
      </c>
      <c r="D10" s="590">
        <v>8</v>
      </c>
      <c r="E10" s="592">
        <v>1846</v>
      </c>
      <c r="F10" s="592">
        <v>1460</v>
      </c>
      <c r="G10" s="590">
        <v>10</v>
      </c>
      <c r="H10" s="590">
        <v>36</v>
      </c>
      <c r="I10" s="592">
        <v>1741</v>
      </c>
      <c r="J10" s="590">
        <v>586</v>
      </c>
      <c r="K10" s="590">
        <v>8</v>
      </c>
      <c r="L10" s="590">
        <v>336</v>
      </c>
      <c r="M10" s="590">
        <v>213</v>
      </c>
      <c r="N10" s="590">
        <v>2</v>
      </c>
      <c r="O10" s="590">
        <v>8</v>
      </c>
      <c r="P10" s="590">
        <v>19</v>
      </c>
      <c r="Q10" s="592">
        <v>5929</v>
      </c>
      <c r="R10" s="592">
        <v>2081</v>
      </c>
      <c r="S10" s="590">
        <v>7</v>
      </c>
      <c r="T10" s="590">
        <v>692</v>
      </c>
      <c r="U10" s="590">
        <v>320</v>
      </c>
      <c r="V10" s="595">
        <v>1</v>
      </c>
    </row>
    <row r="11" spans="1:23" s="11" customFormat="1" ht="11.25" customHeight="1">
      <c r="A11" s="594" t="s">
        <v>138</v>
      </c>
      <c r="B11" s="593">
        <v>5583</v>
      </c>
      <c r="C11" s="590">
        <v>477</v>
      </c>
      <c r="D11" s="590">
        <v>83</v>
      </c>
      <c r="E11" s="592">
        <v>1294</v>
      </c>
      <c r="F11" s="592">
        <v>1730</v>
      </c>
      <c r="G11" s="590">
        <v>20</v>
      </c>
      <c r="H11" s="590">
        <v>39</v>
      </c>
      <c r="I11" s="592">
        <v>1940</v>
      </c>
      <c r="J11" s="592">
        <v>2498</v>
      </c>
      <c r="K11" s="590">
        <v>83</v>
      </c>
      <c r="L11" s="590">
        <v>920</v>
      </c>
      <c r="M11" s="592">
        <v>1369</v>
      </c>
      <c r="N11" s="590">
        <v>8</v>
      </c>
      <c r="O11" s="590">
        <v>32</v>
      </c>
      <c r="P11" s="590">
        <v>86</v>
      </c>
      <c r="Q11" s="592">
        <v>6419</v>
      </c>
      <c r="R11" s="592">
        <v>2572</v>
      </c>
      <c r="S11" s="590">
        <v>14</v>
      </c>
      <c r="T11" s="592">
        <v>2287</v>
      </c>
      <c r="U11" s="592">
        <v>1159</v>
      </c>
      <c r="V11" s="595">
        <v>7</v>
      </c>
    </row>
    <row r="12" spans="1:23" s="11" customFormat="1" ht="11.25" customHeight="1">
      <c r="A12" s="594" t="s">
        <v>129</v>
      </c>
      <c r="B12" s="593">
        <v>5652</v>
      </c>
      <c r="C12" s="590">
        <v>550</v>
      </c>
      <c r="D12" s="590">
        <v>112</v>
      </c>
      <c r="E12" s="590">
        <v>948</v>
      </c>
      <c r="F12" s="592">
        <v>2115</v>
      </c>
      <c r="G12" s="590">
        <v>4</v>
      </c>
      <c r="H12" s="590">
        <v>50</v>
      </c>
      <c r="I12" s="592">
        <v>1873</v>
      </c>
      <c r="J12" s="592">
        <v>3243</v>
      </c>
      <c r="K12" s="590">
        <v>112</v>
      </c>
      <c r="L12" s="590">
        <v>930</v>
      </c>
      <c r="M12" s="592">
        <v>2074</v>
      </c>
      <c r="N12" s="590">
        <v>4</v>
      </c>
      <c r="O12" s="590">
        <v>48</v>
      </c>
      <c r="P12" s="590">
        <v>75</v>
      </c>
      <c r="Q12" s="592">
        <v>4745</v>
      </c>
      <c r="R12" s="592">
        <v>1210</v>
      </c>
      <c r="S12" s="590">
        <v>2</v>
      </c>
      <c r="T12" s="592">
        <v>2337</v>
      </c>
      <c r="U12" s="592">
        <v>1170</v>
      </c>
      <c r="V12" s="595">
        <v>2</v>
      </c>
    </row>
    <row r="13" spans="1:23" s="11" customFormat="1" ht="11.25" customHeight="1">
      <c r="A13" s="594" t="s">
        <v>154</v>
      </c>
      <c r="B13" s="593">
        <v>5977</v>
      </c>
      <c r="C13" s="590">
        <v>538</v>
      </c>
      <c r="D13" s="590">
        <v>140</v>
      </c>
      <c r="E13" s="592">
        <v>1032</v>
      </c>
      <c r="F13" s="592">
        <v>2249</v>
      </c>
      <c r="G13" s="591" t="s">
        <v>107</v>
      </c>
      <c r="H13" s="590">
        <v>36</v>
      </c>
      <c r="I13" s="592">
        <v>1982</v>
      </c>
      <c r="J13" s="592">
        <v>3530</v>
      </c>
      <c r="K13" s="590">
        <v>140</v>
      </c>
      <c r="L13" s="592">
        <v>1028</v>
      </c>
      <c r="M13" s="592">
        <v>2233</v>
      </c>
      <c r="N13" s="591" t="s">
        <v>107</v>
      </c>
      <c r="O13" s="590">
        <v>36</v>
      </c>
      <c r="P13" s="590">
        <v>93</v>
      </c>
      <c r="Q13" s="592">
        <v>5094</v>
      </c>
      <c r="R13" s="592">
        <v>1362</v>
      </c>
      <c r="S13" s="590">
        <v>4</v>
      </c>
      <c r="T13" s="592">
        <v>2654</v>
      </c>
      <c r="U13" s="592">
        <v>1353</v>
      </c>
      <c r="V13" s="595">
        <v>4</v>
      </c>
    </row>
    <row r="14" spans="1:23" s="11" customFormat="1" ht="11.25" customHeight="1">
      <c r="A14" s="594" t="s">
        <v>150</v>
      </c>
      <c r="B14" s="593">
        <v>6538</v>
      </c>
      <c r="C14" s="590">
        <v>643</v>
      </c>
      <c r="D14" s="590">
        <v>181</v>
      </c>
      <c r="E14" s="592">
        <v>1208</v>
      </c>
      <c r="F14" s="592">
        <v>2375</v>
      </c>
      <c r="G14" s="590">
        <v>5</v>
      </c>
      <c r="H14" s="590">
        <v>42</v>
      </c>
      <c r="I14" s="592">
        <v>2084</v>
      </c>
      <c r="J14" s="592">
        <v>3902</v>
      </c>
      <c r="K14" s="590">
        <v>181</v>
      </c>
      <c r="L14" s="592">
        <v>1206</v>
      </c>
      <c r="M14" s="592">
        <v>2362</v>
      </c>
      <c r="N14" s="590">
        <v>5</v>
      </c>
      <c r="O14" s="590">
        <v>42</v>
      </c>
      <c r="P14" s="590">
        <v>106</v>
      </c>
      <c r="Q14" s="592">
        <v>5682</v>
      </c>
      <c r="R14" s="592">
        <v>1519</v>
      </c>
      <c r="S14" s="590">
        <v>5</v>
      </c>
      <c r="T14" s="592">
        <v>3059</v>
      </c>
      <c r="U14" s="592">
        <v>1519</v>
      </c>
      <c r="V14" s="595">
        <v>5</v>
      </c>
    </row>
    <row r="15" spans="1:23" s="11" customFormat="1" ht="11.25" customHeight="1">
      <c r="A15" s="594" t="s">
        <v>146</v>
      </c>
      <c r="B15" s="593">
        <v>6879</v>
      </c>
      <c r="C15" s="590">
        <v>689</v>
      </c>
      <c r="D15" s="590">
        <v>229</v>
      </c>
      <c r="E15" s="592">
        <v>1270</v>
      </c>
      <c r="F15" s="592">
        <v>2532</v>
      </c>
      <c r="G15" s="590">
        <v>5</v>
      </c>
      <c r="H15" s="590">
        <v>44</v>
      </c>
      <c r="I15" s="592">
        <v>2110</v>
      </c>
      <c r="J15" s="592">
        <v>4196</v>
      </c>
      <c r="K15" s="590">
        <v>229</v>
      </c>
      <c r="L15" s="592">
        <v>1269</v>
      </c>
      <c r="M15" s="592">
        <v>2525</v>
      </c>
      <c r="N15" s="590">
        <v>5</v>
      </c>
      <c r="O15" s="590">
        <v>44</v>
      </c>
      <c r="P15" s="590">
        <v>124</v>
      </c>
      <c r="Q15" s="592">
        <v>6057</v>
      </c>
      <c r="R15" s="592">
        <v>1712</v>
      </c>
      <c r="S15" s="590">
        <v>3</v>
      </c>
      <c r="T15" s="592">
        <v>3379</v>
      </c>
      <c r="U15" s="592">
        <v>1710</v>
      </c>
      <c r="V15" s="595">
        <v>3</v>
      </c>
    </row>
    <row r="16" spans="1:23" s="11" customFormat="1" ht="11.25" customHeight="1">
      <c r="A16" s="594" t="s">
        <v>141</v>
      </c>
      <c r="B16" s="593">
        <v>7445</v>
      </c>
      <c r="C16" s="590">
        <v>860</v>
      </c>
      <c r="D16" s="590">
        <v>214</v>
      </c>
      <c r="E16" s="592">
        <v>1369</v>
      </c>
      <c r="F16" s="592">
        <v>2722</v>
      </c>
      <c r="G16" s="590">
        <v>7</v>
      </c>
      <c r="H16" s="590">
        <v>50</v>
      </c>
      <c r="I16" s="592">
        <v>2223</v>
      </c>
      <c r="J16" s="592">
        <v>4516</v>
      </c>
      <c r="K16" s="590">
        <v>214</v>
      </c>
      <c r="L16" s="592">
        <v>1368</v>
      </c>
      <c r="M16" s="592">
        <v>2717</v>
      </c>
      <c r="N16" s="590">
        <v>7</v>
      </c>
      <c r="O16" s="590">
        <v>50</v>
      </c>
      <c r="P16" s="590">
        <v>160</v>
      </c>
      <c r="Q16" s="592">
        <v>6667</v>
      </c>
      <c r="R16" s="592">
        <v>1944</v>
      </c>
      <c r="S16" s="590">
        <v>7</v>
      </c>
      <c r="T16" s="592">
        <v>3741</v>
      </c>
      <c r="U16" s="592">
        <v>1942</v>
      </c>
      <c r="V16" s="595">
        <v>7</v>
      </c>
    </row>
    <row r="17" spans="1:22" s="11" customFormat="1" ht="11.25" customHeight="1">
      <c r="A17" s="594" t="s">
        <v>137</v>
      </c>
      <c r="B17" s="593">
        <v>6347</v>
      </c>
      <c r="C17" s="590">
        <v>929</v>
      </c>
      <c r="D17" s="590">
        <v>210</v>
      </c>
      <c r="E17" s="592">
        <v>1181</v>
      </c>
      <c r="F17" s="592">
        <v>2174</v>
      </c>
      <c r="G17" s="590">
        <v>5</v>
      </c>
      <c r="H17" s="590">
        <v>48</v>
      </c>
      <c r="I17" s="592">
        <v>1800</v>
      </c>
      <c r="J17" s="592">
        <v>3769</v>
      </c>
      <c r="K17" s="590">
        <v>210</v>
      </c>
      <c r="L17" s="592">
        <v>1179</v>
      </c>
      <c r="M17" s="592">
        <v>2172</v>
      </c>
      <c r="N17" s="590">
        <v>5</v>
      </c>
      <c r="O17" s="590">
        <v>48</v>
      </c>
      <c r="P17" s="590">
        <v>155</v>
      </c>
      <c r="Q17" s="592">
        <v>5698</v>
      </c>
      <c r="R17" s="592">
        <v>1525</v>
      </c>
      <c r="S17" s="590">
        <v>5</v>
      </c>
      <c r="T17" s="592">
        <v>3122</v>
      </c>
      <c r="U17" s="592">
        <v>1525</v>
      </c>
      <c r="V17" s="595">
        <v>5</v>
      </c>
    </row>
    <row r="18" spans="1:22" s="11" customFormat="1" ht="11.25" customHeight="1">
      <c r="A18" s="594" t="s">
        <v>128</v>
      </c>
      <c r="B18" s="593">
        <v>5536</v>
      </c>
      <c r="C18" s="590">
        <v>939</v>
      </c>
      <c r="D18" s="590">
        <v>222</v>
      </c>
      <c r="E18" s="592">
        <v>1059</v>
      </c>
      <c r="F18" s="592">
        <v>1909</v>
      </c>
      <c r="G18" s="590">
        <v>1</v>
      </c>
      <c r="H18" s="590">
        <v>65</v>
      </c>
      <c r="I18" s="592">
        <v>1341</v>
      </c>
      <c r="J18" s="592">
        <v>3424</v>
      </c>
      <c r="K18" s="590">
        <v>222</v>
      </c>
      <c r="L18" s="592">
        <v>1059</v>
      </c>
      <c r="M18" s="592">
        <v>1909</v>
      </c>
      <c r="N18" s="590">
        <v>1</v>
      </c>
      <c r="O18" s="590">
        <v>65</v>
      </c>
      <c r="P18" s="590">
        <v>168</v>
      </c>
      <c r="Q18" s="592">
        <v>5013</v>
      </c>
      <c r="R18" s="592">
        <v>1382</v>
      </c>
      <c r="S18" s="590">
        <v>5</v>
      </c>
      <c r="T18" s="592">
        <v>2900</v>
      </c>
      <c r="U18" s="592">
        <v>1381</v>
      </c>
      <c r="V18" s="595">
        <v>5</v>
      </c>
    </row>
    <row r="19" spans="1:22" s="11" customFormat="1" ht="11.25" customHeight="1">
      <c r="A19" s="594" t="s">
        <v>153</v>
      </c>
      <c r="B19" s="593">
        <v>5224</v>
      </c>
      <c r="C19" s="592">
        <v>1427</v>
      </c>
      <c r="D19" s="590">
        <v>189</v>
      </c>
      <c r="E19" s="590">
        <v>934</v>
      </c>
      <c r="F19" s="592">
        <v>1396</v>
      </c>
      <c r="G19" s="590">
        <v>2</v>
      </c>
      <c r="H19" s="590">
        <v>68</v>
      </c>
      <c r="I19" s="592">
        <v>1208</v>
      </c>
      <c r="J19" s="592">
        <v>2755</v>
      </c>
      <c r="K19" s="590">
        <v>189</v>
      </c>
      <c r="L19" s="590">
        <v>933</v>
      </c>
      <c r="M19" s="592">
        <v>1396</v>
      </c>
      <c r="N19" s="590">
        <v>2</v>
      </c>
      <c r="O19" s="590">
        <v>68</v>
      </c>
      <c r="P19" s="590">
        <v>167</v>
      </c>
      <c r="Q19" s="592">
        <v>4828</v>
      </c>
      <c r="R19" s="590">
        <v>995</v>
      </c>
      <c r="S19" s="590">
        <v>7</v>
      </c>
      <c r="T19" s="592">
        <v>2359</v>
      </c>
      <c r="U19" s="590">
        <v>995</v>
      </c>
      <c r="V19" s="595">
        <v>7</v>
      </c>
    </row>
    <row r="20" spans="1:22" s="11" customFormat="1" ht="11.25" customHeight="1">
      <c r="A20" s="594" t="s">
        <v>149</v>
      </c>
      <c r="B20" s="593">
        <v>5581</v>
      </c>
      <c r="C20" s="592">
        <v>2439</v>
      </c>
      <c r="D20" s="590">
        <v>210</v>
      </c>
      <c r="E20" s="590">
        <v>780</v>
      </c>
      <c r="F20" s="590">
        <v>880</v>
      </c>
      <c r="G20" s="590">
        <v>3</v>
      </c>
      <c r="H20" s="590">
        <v>68</v>
      </c>
      <c r="I20" s="592">
        <v>1201</v>
      </c>
      <c r="J20" s="592">
        <v>2099</v>
      </c>
      <c r="K20" s="590">
        <v>210</v>
      </c>
      <c r="L20" s="590">
        <v>780</v>
      </c>
      <c r="M20" s="590">
        <v>880</v>
      </c>
      <c r="N20" s="590">
        <v>3</v>
      </c>
      <c r="O20" s="590">
        <v>68</v>
      </c>
      <c r="P20" s="590">
        <v>158</v>
      </c>
      <c r="Q20" s="592">
        <v>5328</v>
      </c>
      <c r="R20" s="590">
        <v>629</v>
      </c>
      <c r="S20" s="590">
        <v>1</v>
      </c>
      <c r="T20" s="592">
        <v>1845</v>
      </c>
      <c r="U20" s="590">
        <v>628</v>
      </c>
      <c r="V20" s="595">
        <v>1</v>
      </c>
    </row>
    <row r="21" spans="1:22" s="11" customFormat="1" ht="11.25" customHeight="1">
      <c r="A21" s="594" t="s">
        <v>145</v>
      </c>
      <c r="B21" s="593">
        <v>4375</v>
      </c>
      <c r="C21" s="592">
        <v>2539</v>
      </c>
      <c r="D21" s="590">
        <v>147</v>
      </c>
      <c r="E21" s="590">
        <v>375</v>
      </c>
      <c r="F21" s="590">
        <v>341</v>
      </c>
      <c r="G21" s="590">
        <v>1</v>
      </c>
      <c r="H21" s="590">
        <v>26</v>
      </c>
      <c r="I21" s="590">
        <v>946</v>
      </c>
      <c r="J21" s="592">
        <v>1004</v>
      </c>
      <c r="K21" s="590">
        <v>147</v>
      </c>
      <c r="L21" s="590">
        <v>374</v>
      </c>
      <c r="M21" s="590">
        <v>341</v>
      </c>
      <c r="N21" s="590">
        <v>1</v>
      </c>
      <c r="O21" s="590">
        <v>26</v>
      </c>
      <c r="P21" s="590">
        <v>115</v>
      </c>
      <c r="Q21" s="592">
        <v>4257</v>
      </c>
      <c r="R21" s="590">
        <v>223</v>
      </c>
      <c r="S21" s="590">
        <v>1</v>
      </c>
      <c r="T21" s="590">
        <v>886</v>
      </c>
      <c r="U21" s="590">
        <v>223</v>
      </c>
      <c r="V21" s="595">
        <v>1</v>
      </c>
    </row>
    <row r="22" spans="1:22" s="11" customFormat="1" ht="11.25" customHeight="1">
      <c r="A22" s="594" t="s">
        <v>140</v>
      </c>
      <c r="B22" s="593">
        <v>3097</v>
      </c>
      <c r="C22" s="592">
        <v>2121</v>
      </c>
      <c r="D22" s="590">
        <v>53</v>
      </c>
      <c r="E22" s="590">
        <v>125</v>
      </c>
      <c r="F22" s="590">
        <v>91</v>
      </c>
      <c r="G22" s="590">
        <v>1</v>
      </c>
      <c r="H22" s="590">
        <v>17</v>
      </c>
      <c r="I22" s="590">
        <v>689</v>
      </c>
      <c r="J22" s="590">
        <v>334</v>
      </c>
      <c r="K22" s="590">
        <v>53</v>
      </c>
      <c r="L22" s="590">
        <v>125</v>
      </c>
      <c r="M22" s="590">
        <v>91</v>
      </c>
      <c r="N22" s="590">
        <v>1</v>
      </c>
      <c r="O22" s="590">
        <v>17</v>
      </c>
      <c r="P22" s="590">
        <v>47</v>
      </c>
      <c r="Q22" s="592">
        <v>3071</v>
      </c>
      <c r="R22" s="590">
        <v>66</v>
      </c>
      <c r="S22" s="591" t="s">
        <v>107</v>
      </c>
      <c r="T22" s="590">
        <v>308</v>
      </c>
      <c r="U22" s="590">
        <v>66</v>
      </c>
      <c r="V22" s="589" t="s">
        <v>107</v>
      </c>
    </row>
    <row r="23" spans="1:22" s="11" customFormat="1" ht="11.25" customHeight="1">
      <c r="A23" s="594" t="s">
        <v>136</v>
      </c>
      <c r="B23" s="593">
        <v>2921</v>
      </c>
      <c r="C23" s="592">
        <v>2107</v>
      </c>
      <c r="D23" s="590">
        <v>33</v>
      </c>
      <c r="E23" s="590">
        <v>55</v>
      </c>
      <c r="F23" s="590">
        <v>26</v>
      </c>
      <c r="G23" s="590">
        <v>1</v>
      </c>
      <c r="H23" s="590">
        <v>4</v>
      </c>
      <c r="I23" s="590">
        <v>695</v>
      </c>
      <c r="J23" s="590">
        <v>166</v>
      </c>
      <c r="K23" s="590">
        <v>33</v>
      </c>
      <c r="L23" s="590">
        <v>55</v>
      </c>
      <c r="M23" s="590">
        <v>26</v>
      </c>
      <c r="N23" s="590">
        <v>1</v>
      </c>
      <c r="O23" s="590">
        <v>4</v>
      </c>
      <c r="P23" s="590">
        <v>47</v>
      </c>
      <c r="Q23" s="592">
        <v>2911</v>
      </c>
      <c r="R23" s="590">
        <v>17</v>
      </c>
      <c r="S23" s="591" t="s">
        <v>107</v>
      </c>
      <c r="T23" s="590">
        <v>156</v>
      </c>
      <c r="U23" s="590">
        <v>17</v>
      </c>
      <c r="V23" s="589" t="s">
        <v>107</v>
      </c>
    </row>
    <row r="24" spans="1:22" s="11" customFormat="1" ht="11.25" customHeight="1">
      <c r="A24" s="594" t="s">
        <v>442</v>
      </c>
      <c r="B24" s="593">
        <v>2951</v>
      </c>
      <c r="C24" s="592">
        <v>2341</v>
      </c>
      <c r="D24" s="590">
        <v>19</v>
      </c>
      <c r="E24" s="590">
        <v>12</v>
      </c>
      <c r="F24" s="590">
        <v>6</v>
      </c>
      <c r="G24" s="590">
        <v>1</v>
      </c>
      <c r="H24" s="591" t="s">
        <v>107</v>
      </c>
      <c r="I24" s="590">
        <v>572</v>
      </c>
      <c r="J24" s="590">
        <v>64</v>
      </c>
      <c r="K24" s="590">
        <v>19</v>
      </c>
      <c r="L24" s="590">
        <v>12</v>
      </c>
      <c r="M24" s="590">
        <v>6</v>
      </c>
      <c r="N24" s="590">
        <v>1</v>
      </c>
      <c r="O24" s="591" t="s">
        <v>107</v>
      </c>
      <c r="P24" s="590">
        <v>26</v>
      </c>
      <c r="Q24" s="592">
        <v>2953</v>
      </c>
      <c r="R24" s="590">
        <v>9</v>
      </c>
      <c r="S24" s="591" t="s">
        <v>107</v>
      </c>
      <c r="T24" s="590">
        <v>66</v>
      </c>
      <c r="U24" s="590">
        <v>9</v>
      </c>
      <c r="V24" s="589" t="s">
        <v>107</v>
      </c>
    </row>
    <row r="25" spans="1:22" s="11" customFormat="1" ht="11.25" customHeight="1">
      <c r="A25" s="610" t="s">
        <v>143</v>
      </c>
      <c r="B25" s="605">
        <v>4057</v>
      </c>
      <c r="C25" s="602" t="s">
        <v>107</v>
      </c>
      <c r="D25" s="602" t="s">
        <v>107</v>
      </c>
      <c r="E25" s="602" t="s">
        <v>107</v>
      </c>
      <c r="F25" s="602" t="s">
        <v>107</v>
      </c>
      <c r="G25" s="602" t="s">
        <v>107</v>
      </c>
      <c r="H25" s="602" t="s">
        <v>107</v>
      </c>
      <c r="I25" s="603">
        <v>4057</v>
      </c>
      <c r="J25" s="602" t="s">
        <v>107</v>
      </c>
      <c r="K25" s="602" t="s">
        <v>107</v>
      </c>
      <c r="L25" s="602" t="s">
        <v>107</v>
      </c>
      <c r="M25" s="602" t="s">
        <v>107</v>
      </c>
      <c r="N25" s="602" t="s">
        <v>107</v>
      </c>
      <c r="O25" s="602" t="s">
        <v>107</v>
      </c>
      <c r="P25" s="602" t="s">
        <v>107</v>
      </c>
      <c r="Q25" s="603">
        <v>4057</v>
      </c>
      <c r="R25" s="602" t="s">
        <v>107</v>
      </c>
      <c r="S25" s="602" t="s">
        <v>107</v>
      </c>
      <c r="T25" s="602" t="s">
        <v>107</v>
      </c>
      <c r="U25" s="602" t="s">
        <v>107</v>
      </c>
      <c r="V25" s="601" t="s">
        <v>107</v>
      </c>
    </row>
    <row r="26" spans="1:22" s="11" customFormat="1" ht="11.25" customHeight="1">
      <c r="A26" s="609" t="s">
        <v>79</v>
      </c>
      <c r="B26" s="593">
        <v>48826</v>
      </c>
      <c r="C26" s="592">
        <v>10647</v>
      </c>
      <c r="D26" s="592">
        <v>1168</v>
      </c>
      <c r="E26" s="597">
        <v>9111</v>
      </c>
      <c r="F26" s="597">
        <v>12308</v>
      </c>
      <c r="G26" s="598">
        <v>44</v>
      </c>
      <c r="H26" s="598">
        <v>366</v>
      </c>
      <c r="I26" s="597">
        <v>15182</v>
      </c>
      <c r="J26" s="592">
        <v>18981</v>
      </c>
      <c r="K26" s="592">
        <v>1168</v>
      </c>
      <c r="L26" s="592">
        <v>5330</v>
      </c>
      <c r="M26" s="592">
        <v>11242</v>
      </c>
      <c r="N26" s="590">
        <v>36</v>
      </c>
      <c r="O26" s="598">
        <v>338</v>
      </c>
      <c r="P26" s="598">
        <v>867</v>
      </c>
      <c r="Q26" s="592">
        <v>46476</v>
      </c>
      <c r="R26" s="592">
        <v>9954</v>
      </c>
      <c r="S26" s="598">
        <v>48</v>
      </c>
      <c r="T26" s="592">
        <v>15741</v>
      </c>
      <c r="U26" s="592">
        <v>8000</v>
      </c>
      <c r="V26" s="595">
        <v>38</v>
      </c>
    </row>
    <row r="27" spans="1:22" s="11" customFormat="1" ht="11.25" customHeight="1">
      <c r="A27" s="594" t="s">
        <v>445</v>
      </c>
      <c r="B27" s="593">
        <v>8398</v>
      </c>
      <c r="C27" s="592">
        <v>3793</v>
      </c>
      <c r="D27" s="608" t="s">
        <v>114</v>
      </c>
      <c r="E27" s="592">
        <v>2698</v>
      </c>
      <c r="F27" s="590">
        <v>203</v>
      </c>
      <c r="G27" s="591" t="s">
        <v>107</v>
      </c>
      <c r="H27" s="590">
        <v>5</v>
      </c>
      <c r="I27" s="592">
        <v>1699</v>
      </c>
      <c r="J27" s="591" t="s">
        <v>107</v>
      </c>
      <c r="K27" s="591" t="s">
        <v>107</v>
      </c>
      <c r="L27" s="591" t="s">
        <v>107</v>
      </c>
      <c r="M27" s="591" t="s">
        <v>107</v>
      </c>
      <c r="N27" s="591" t="s">
        <v>107</v>
      </c>
      <c r="O27" s="591" t="s">
        <v>107</v>
      </c>
      <c r="P27" s="591" t="s">
        <v>107</v>
      </c>
      <c r="Q27" s="592">
        <v>8391</v>
      </c>
      <c r="R27" s="590">
        <v>196</v>
      </c>
      <c r="S27" s="591" t="s">
        <v>107</v>
      </c>
      <c r="T27" s="591" t="s">
        <v>107</v>
      </c>
      <c r="U27" s="591" t="s">
        <v>107</v>
      </c>
      <c r="V27" s="589" t="s">
        <v>107</v>
      </c>
    </row>
    <row r="28" spans="1:22" s="11" customFormat="1" ht="11.25" customHeight="1">
      <c r="A28" s="594" t="s">
        <v>444</v>
      </c>
      <c r="B28" s="593">
        <v>2764</v>
      </c>
      <c r="C28" s="590">
        <v>110</v>
      </c>
      <c r="D28" s="606">
        <v>5</v>
      </c>
      <c r="E28" s="592">
        <v>1006</v>
      </c>
      <c r="F28" s="590">
        <v>726</v>
      </c>
      <c r="G28" s="590">
        <v>6</v>
      </c>
      <c r="H28" s="590">
        <v>26</v>
      </c>
      <c r="I28" s="590">
        <v>885</v>
      </c>
      <c r="J28" s="590">
        <v>308</v>
      </c>
      <c r="K28" s="590">
        <v>5</v>
      </c>
      <c r="L28" s="590">
        <v>171</v>
      </c>
      <c r="M28" s="590">
        <v>113</v>
      </c>
      <c r="N28" s="590">
        <v>2</v>
      </c>
      <c r="O28" s="590">
        <v>6</v>
      </c>
      <c r="P28" s="590">
        <v>11</v>
      </c>
      <c r="Q28" s="592">
        <v>3148</v>
      </c>
      <c r="R28" s="592">
        <v>1111</v>
      </c>
      <c r="S28" s="590">
        <v>5</v>
      </c>
      <c r="T28" s="590">
        <v>382</v>
      </c>
      <c r="U28" s="590">
        <v>189</v>
      </c>
      <c r="V28" s="589" t="s">
        <v>107</v>
      </c>
    </row>
    <row r="29" spans="1:22" s="11" customFormat="1" ht="11.25" customHeight="1">
      <c r="A29" s="594" t="s">
        <v>138</v>
      </c>
      <c r="B29" s="593">
        <v>2965</v>
      </c>
      <c r="C29" s="590">
        <v>233</v>
      </c>
      <c r="D29" s="606">
        <v>42</v>
      </c>
      <c r="E29" s="590">
        <v>725</v>
      </c>
      <c r="F29" s="590">
        <v>890</v>
      </c>
      <c r="G29" s="590">
        <v>9</v>
      </c>
      <c r="H29" s="590">
        <v>19</v>
      </c>
      <c r="I29" s="592">
        <v>1047</v>
      </c>
      <c r="J29" s="592">
        <v>1291</v>
      </c>
      <c r="K29" s="590">
        <v>42</v>
      </c>
      <c r="L29" s="590">
        <v>496</v>
      </c>
      <c r="M29" s="590">
        <v>682</v>
      </c>
      <c r="N29" s="590">
        <v>5</v>
      </c>
      <c r="O29" s="590">
        <v>16</v>
      </c>
      <c r="P29" s="590">
        <v>50</v>
      </c>
      <c r="Q29" s="592">
        <v>3550</v>
      </c>
      <c r="R29" s="592">
        <v>1473</v>
      </c>
      <c r="S29" s="590">
        <v>11</v>
      </c>
      <c r="T29" s="592">
        <v>1279</v>
      </c>
      <c r="U29" s="590">
        <v>669</v>
      </c>
      <c r="V29" s="595">
        <v>6</v>
      </c>
    </row>
    <row r="30" spans="1:22" s="11" customFormat="1" ht="11.25" customHeight="1">
      <c r="A30" s="594" t="s">
        <v>129</v>
      </c>
      <c r="B30" s="593">
        <v>2790</v>
      </c>
      <c r="C30" s="590">
        <v>209</v>
      </c>
      <c r="D30" s="606">
        <v>66</v>
      </c>
      <c r="E30" s="590">
        <v>480</v>
      </c>
      <c r="F30" s="592">
        <v>1046</v>
      </c>
      <c r="G30" s="590">
        <v>2</v>
      </c>
      <c r="H30" s="590">
        <v>25</v>
      </c>
      <c r="I30" s="590">
        <v>962</v>
      </c>
      <c r="J30" s="592">
        <v>1622</v>
      </c>
      <c r="K30" s="590">
        <v>66</v>
      </c>
      <c r="L30" s="590">
        <v>468</v>
      </c>
      <c r="M30" s="592">
        <v>1021</v>
      </c>
      <c r="N30" s="590">
        <v>2</v>
      </c>
      <c r="O30" s="590">
        <v>25</v>
      </c>
      <c r="P30" s="590">
        <v>40</v>
      </c>
      <c r="Q30" s="592">
        <v>2408</v>
      </c>
      <c r="R30" s="590">
        <v>664</v>
      </c>
      <c r="S30" s="590">
        <v>2</v>
      </c>
      <c r="T30" s="592">
        <v>1242</v>
      </c>
      <c r="U30" s="590">
        <v>641</v>
      </c>
      <c r="V30" s="595">
        <v>2</v>
      </c>
    </row>
    <row r="31" spans="1:22" s="11" customFormat="1" ht="11.25" customHeight="1">
      <c r="A31" s="594" t="s">
        <v>154</v>
      </c>
      <c r="B31" s="593">
        <v>2854</v>
      </c>
      <c r="C31" s="590">
        <v>139</v>
      </c>
      <c r="D31" s="606">
        <v>69</v>
      </c>
      <c r="E31" s="590">
        <v>471</v>
      </c>
      <c r="F31" s="592">
        <v>1214</v>
      </c>
      <c r="G31" s="591" t="s">
        <v>107</v>
      </c>
      <c r="H31" s="590">
        <v>19</v>
      </c>
      <c r="I31" s="590">
        <v>942</v>
      </c>
      <c r="J31" s="592">
        <v>1805</v>
      </c>
      <c r="K31" s="590">
        <v>69</v>
      </c>
      <c r="L31" s="590">
        <v>468</v>
      </c>
      <c r="M31" s="592">
        <v>1207</v>
      </c>
      <c r="N31" s="591" t="s">
        <v>443</v>
      </c>
      <c r="O31" s="590">
        <v>19</v>
      </c>
      <c r="P31" s="590">
        <v>42</v>
      </c>
      <c r="Q31" s="592">
        <v>2423</v>
      </c>
      <c r="R31" s="590">
        <v>781</v>
      </c>
      <c r="S31" s="590">
        <v>2</v>
      </c>
      <c r="T31" s="592">
        <v>1375</v>
      </c>
      <c r="U31" s="590">
        <v>775</v>
      </c>
      <c r="V31" s="595">
        <v>2</v>
      </c>
    </row>
    <row r="32" spans="1:22" s="11" customFormat="1" ht="11.25" customHeight="1">
      <c r="A32" s="594" t="s">
        <v>150</v>
      </c>
      <c r="B32" s="593">
        <v>3235</v>
      </c>
      <c r="C32" s="590">
        <v>168</v>
      </c>
      <c r="D32" s="606">
        <v>89</v>
      </c>
      <c r="E32" s="590">
        <v>537</v>
      </c>
      <c r="F32" s="592">
        <v>1339</v>
      </c>
      <c r="G32" s="590">
        <v>5</v>
      </c>
      <c r="H32" s="590">
        <v>23</v>
      </c>
      <c r="I32" s="592">
        <v>1074</v>
      </c>
      <c r="J32" s="592">
        <v>2044</v>
      </c>
      <c r="K32" s="590">
        <v>89</v>
      </c>
      <c r="L32" s="590">
        <v>537</v>
      </c>
      <c r="M32" s="592">
        <v>1335</v>
      </c>
      <c r="N32" s="590">
        <v>5</v>
      </c>
      <c r="O32" s="590">
        <v>23</v>
      </c>
      <c r="P32" s="590">
        <v>55</v>
      </c>
      <c r="Q32" s="592">
        <v>2754</v>
      </c>
      <c r="R32" s="590">
        <v>859</v>
      </c>
      <c r="S32" s="590">
        <v>4</v>
      </c>
      <c r="T32" s="592">
        <v>1567</v>
      </c>
      <c r="U32" s="590">
        <v>859</v>
      </c>
      <c r="V32" s="595">
        <v>4</v>
      </c>
    </row>
    <row r="33" spans="1:22" s="11" customFormat="1" ht="11.25" customHeight="1">
      <c r="A33" s="594" t="s">
        <v>146</v>
      </c>
      <c r="B33" s="593">
        <v>3386</v>
      </c>
      <c r="C33" s="590">
        <v>208</v>
      </c>
      <c r="D33" s="606">
        <v>131</v>
      </c>
      <c r="E33" s="590">
        <v>565</v>
      </c>
      <c r="F33" s="592">
        <v>1403</v>
      </c>
      <c r="G33" s="590">
        <v>4</v>
      </c>
      <c r="H33" s="590">
        <v>30</v>
      </c>
      <c r="I33" s="592">
        <v>1045</v>
      </c>
      <c r="J33" s="592">
        <v>2206</v>
      </c>
      <c r="K33" s="590">
        <v>131</v>
      </c>
      <c r="L33" s="590">
        <v>564</v>
      </c>
      <c r="M33" s="592">
        <v>1401</v>
      </c>
      <c r="N33" s="590">
        <v>4</v>
      </c>
      <c r="O33" s="590">
        <v>30</v>
      </c>
      <c r="P33" s="590">
        <v>76</v>
      </c>
      <c r="Q33" s="592">
        <v>2934</v>
      </c>
      <c r="R33" s="590">
        <v>954</v>
      </c>
      <c r="S33" s="590">
        <v>1</v>
      </c>
      <c r="T33" s="592">
        <v>1756</v>
      </c>
      <c r="U33" s="590">
        <v>954</v>
      </c>
      <c r="V33" s="595">
        <v>1</v>
      </c>
    </row>
    <row r="34" spans="1:22" s="11" customFormat="1" ht="11.25" customHeight="1">
      <c r="A34" s="594" t="s">
        <v>141</v>
      </c>
      <c r="B34" s="593">
        <v>3621</v>
      </c>
      <c r="C34" s="590">
        <v>250</v>
      </c>
      <c r="D34" s="606">
        <v>119</v>
      </c>
      <c r="E34" s="590">
        <v>592</v>
      </c>
      <c r="F34" s="592">
        <v>1492</v>
      </c>
      <c r="G34" s="590">
        <v>7</v>
      </c>
      <c r="H34" s="590">
        <v>33</v>
      </c>
      <c r="I34" s="592">
        <v>1128</v>
      </c>
      <c r="J34" s="592">
        <v>2340</v>
      </c>
      <c r="K34" s="590">
        <v>119</v>
      </c>
      <c r="L34" s="590">
        <v>591</v>
      </c>
      <c r="M34" s="592">
        <v>1490</v>
      </c>
      <c r="N34" s="590">
        <v>7</v>
      </c>
      <c r="O34" s="590">
        <v>33</v>
      </c>
      <c r="P34" s="590">
        <v>100</v>
      </c>
      <c r="Q34" s="592">
        <v>3235</v>
      </c>
      <c r="R34" s="592">
        <v>1107</v>
      </c>
      <c r="S34" s="590">
        <v>6</v>
      </c>
      <c r="T34" s="592">
        <v>1954</v>
      </c>
      <c r="U34" s="592">
        <v>1105</v>
      </c>
      <c r="V34" s="595">
        <v>6</v>
      </c>
    </row>
    <row r="35" spans="1:22" s="11" customFormat="1" ht="11.25" customHeight="1">
      <c r="A35" s="594" t="s">
        <v>137</v>
      </c>
      <c r="B35" s="593">
        <v>3043</v>
      </c>
      <c r="C35" s="590">
        <v>283</v>
      </c>
      <c r="D35" s="606">
        <v>119</v>
      </c>
      <c r="E35" s="590">
        <v>479</v>
      </c>
      <c r="F35" s="592">
        <v>1213</v>
      </c>
      <c r="G35" s="590">
        <v>3</v>
      </c>
      <c r="H35" s="590">
        <v>36</v>
      </c>
      <c r="I35" s="590">
        <v>910</v>
      </c>
      <c r="J35" s="592">
        <v>1935</v>
      </c>
      <c r="K35" s="590">
        <v>119</v>
      </c>
      <c r="L35" s="590">
        <v>478</v>
      </c>
      <c r="M35" s="592">
        <v>1211</v>
      </c>
      <c r="N35" s="590">
        <v>3</v>
      </c>
      <c r="O35" s="590">
        <v>36</v>
      </c>
      <c r="P35" s="590">
        <v>88</v>
      </c>
      <c r="Q35" s="592">
        <v>2691</v>
      </c>
      <c r="R35" s="590">
        <v>859</v>
      </c>
      <c r="S35" s="590">
        <v>5</v>
      </c>
      <c r="T35" s="592">
        <v>1585</v>
      </c>
      <c r="U35" s="590">
        <v>859</v>
      </c>
      <c r="V35" s="595">
        <v>5</v>
      </c>
    </row>
    <row r="36" spans="1:22" s="11" customFormat="1" ht="11.25" customHeight="1">
      <c r="A36" s="594" t="s">
        <v>128</v>
      </c>
      <c r="B36" s="593">
        <v>2719</v>
      </c>
      <c r="C36" s="590">
        <v>280</v>
      </c>
      <c r="D36" s="606">
        <v>135</v>
      </c>
      <c r="E36" s="590">
        <v>460</v>
      </c>
      <c r="F36" s="592">
        <v>1077</v>
      </c>
      <c r="G36" s="590">
        <v>1</v>
      </c>
      <c r="H36" s="590">
        <v>38</v>
      </c>
      <c r="I36" s="590">
        <v>728</v>
      </c>
      <c r="J36" s="592">
        <v>1805</v>
      </c>
      <c r="K36" s="590">
        <v>135</v>
      </c>
      <c r="L36" s="590">
        <v>460</v>
      </c>
      <c r="M36" s="592">
        <v>1077</v>
      </c>
      <c r="N36" s="590">
        <v>1</v>
      </c>
      <c r="O36" s="590">
        <v>38</v>
      </c>
      <c r="P36" s="590">
        <v>94</v>
      </c>
      <c r="Q36" s="592">
        <v>2413</v>
      </c>
      <c r="R36" s="590">
        <v>768</v>
      </c>
      <c r="S36" s="590">
        <v>4</v>
      </c>
      <c r="T36" s="592">
        <v>1498</v>
      </c>
      <c r="U36" s="590">
        <v>767</v>
      </c>
      <c r="V36" s="595">
        <v>4</v>
      </c>
    </row>
    <row r="37" spans="1:22" s="11" customFormat="1" ht="11.25" customHeight="1">
      <c r="A37" s="594" t="s">
        <v>153</v>
      </c>
      <c r="B37" s="593">
        <v>2536</v>
      </c>
      <c r="C37" s="590">
        <v>483</v>
      </c>
      <c r="D37" s="606">
        <v>118</v>
      </c>
      <c r="E37" s="590">
        <v>401</v>
      </c>
      <c r="F37" s="590">
        <v>854</v>
      </c>
      <c r="G37" s="590">
        <v>2</v>
      </c>
      <c r="H37" s="590">
        <v>42</v>
      </c>
      <c r="I37" s="590">
        <v>636</v>
      </c>
      <c r="J37" s="592">
        <v>1506</v>
      </c>
      <c r="K37" s="590">
        <v>118</v>
      </c>
      <c r="L37" s="590">
        <v>400</v>
      </c>
      <c r="M37" s="590">
        <v>854</v>
      </c>
      <c r="N37" s="590">
        <v>2</v>
      </c>
      <c r="O37" s="590">
        <v>42</v>
      </c>
      <c r="P37" s="590">
        <v>90</v>
      </c>
      <c r="Q37" s="592">
        <v>2259</v>
      </c>
      <c r="R37" s="590">
        <v>573</v>
      </c>
      <c r="S37" s="590">
        <v>6</v>
      </c>
      <c r="T37" s="592">
        <v>1229</v>
      </c>
      <c r="U37" s="590">
        <v>573</v>
      </c>
      <c r="V37" s="595">
        <v>6</v>
      </c>
    </row>
    <row r="38" spans="1:22" s="11" customFormat="1" ht="11.25" customHeight="1">
      <c r="A38" s="594" t="s">
        <v>149</v>
      </c>
      <c r="B38" s="593">
        <v>2696</v>
      </c>
      <c r="C38" s="590">
        <v>960</v>
      </c>
      <c r="D38" s="606">
        <v>125</v>
      </c>
      <c r="E38" s="590">
        <v>379</v>
      </c>
      <c r="F38" s="590">
        <v>554</v>
      </c>
      <c r="G38" s="590">
        <v>2</v>
      </c>
      <c r="H38" s="590">
        <v>37</v>
      </c>
      <c r="I38" s="590">
        <v>639</v>
      </c>
      <c r="J38" s="592">
        <v>1190</v>
      </c>
      <c r="K38" s="590">
        <v>125</v>
      </c>
      <c r="L38" s="590">
        <v>379</v>
      </c>
      <c r="M38" s="590">
        <v>554</v>
      </c>
      <c r="N38" s="590">
        <v>2</v>
      </c>
      <c r="O38" s="590">
        <v>37</v>
      </c>
      <c r="P38" s="590">
        <v>93</v>
      </c>
      <c r="Q38" s="592">
        <v>2534</v>
      </c>
      <c r="R38" s="590">
        <v>393</v>
      </c>
      <c r="S38" s="590">
        <v>1</v>
      </c>
      <c r="T38" s="592">
        <v>1028</v>
      </c>
      <c r="U38" s="590">
        <v>393</v>
      </c>
      <c r="V38" s="595">
        <v>1</v>
      </c>
    </row>
    <row r="39" spans="1:22" s="11" customFormat="1" ht="11.25" customHeight="1">
      <c r="A39" s="594" t="s">
        <v>145</v>
      </c>
      <c r="B39" s="593">
        <v>2011</v>
      </c>
      <c r="C39" s="592">
        <v>1037</v>
      </c>
      <c r="D39" s="606">
        <v>92</v>
      </c>
      <c r="E39" s="590">
        <v>195</v>
      </c>
      <c r="F39" s="590">
        <v>210</v>
      </c>
      <c r="G39" s="590">
        <v>1</v>
      </c>
      <c r="H39" s="590">
        <v>17</v>
      </c>
      <c r="I39" s="590">
        <v>459</v>
      </c>
      <c r="J39" s="590">
        <v>578</v>
      </c>
      <c r="K39" s="590">
        <v>92</v>
      </c>
      <c r="L39" s="590">
        <v>195</v>
      </c>
      <c r="M39" s="590">
        <v>210</v>
      </c>
      <c r="N39" s="590">
        <v>1</v>
      </c>
      <c r="O39" s="590">
        <v>17</v>
      </c>
      <c r="P39" s="590">
        <v>63</v>
      </c>
      <c r="Q39" s="592">
        <v>1951</v>
      </c>
      <c r="R39" s="590">
        <v>150</v>
      </c>
      <c r="S39" s="590">
        <v>1</v>
      </c>
      <c r="T39" s="590">
        <v>518</v>
      </c>
      <c r="U39" s="590">
        <v>150</v>
      </c>
      <c r="V39" s="595">
        <v>1</v>
      </c>
    </row>
    <row r="40" spans="1:22" s="11" customFormat="1" ht="11.25" customHeight="1">
      <c r="A40" s="594" t="s">
        <v>140</v>
      </c>
      <c r="B40" s="593">
        <v>1375</v>
      </c>
      <c r="C40" s="590">
        <v>911</v>
      </c>
      <c r="D40" s="606">
        <v>29</v>
      </c>
      <c r="E40" s="590">
        <v>76</v>
      </c>
      <c r="F40" s="590">
        <v>65</v>
      </c>
      <c r="G40" s="590">
        <v>1</v>
      </c>
      <c r="H40" s="590">
        <v>12</v>
      </c>
      <c r="I40" s="590">
        <v>281</v>
      </c>
      <c r="J40" s="590">
        <v>209</v>
      </c>
      <c r="K40" s="590">
        <v>29</v>
      </c>
      <c r="L40" s="590">
        <v>76</v>
      </c>
      <c r="M40" s="590">
        <v>65</v>
      </c>
      <c r="N40" s="590">
        <v>1</v>
      </c>
      <c r="O40" s="590">
        <v>12</v>
      </c>
      <c r="P40" s="590">
        <v>26</v>
      </c>
      <c r="Q40" s="592">
        <v>1359</v>
      </c>
      <c r="R40" s="590">
        <v>50</v>
      </c>
      <c r="S40" s="591" t="s">
        <v>107</v>
      </c>
      <c r="T40" s="590">
        <v>193</v>
      </c>
      <c r="U40" s="590">
        <v>50</v>
      </c>
      <c r="V40" s="589" t="s">
        <v>107</v>
      </c>
    </row>
    <row r="41" spans="1:22" s="11" customFormat="1" ht="11.25" customHeight="1">
      <c r="A41" s="594" t="s">
        <v>136</v>
      </c>
      <c r="B41" s="593">
        <v>1213</v>
      </c>
      <c r="C41" s="590">
        <v>844</v>
      </c>
      <c r="D41" s="606">
        <v>20</v>
      </c>
      <c r="E41" s="590">
        <v>38</v>
      </c>
      <c r="F41" s="590">
        <v>17</v>
      </c>
      <c r="G41" s="591" t="s">
        <v>107</v>
      </c>
      <c r="H41" s="590">
        <v>4</v>
      </c>
      <c r="I41" s="590">
        <v>290</v>
      </c>
      <c r="J41" s="590">
        <v>105</v>
      </c>
      <c r="K41" s="590">
        <v>20</v>
      </c>
      <c r="L41" s="590">
        <v>38</v>
      </c>
      <c r="M41" s="590">
        <v>17</v>
      </c>
      <c r="N41" s="591" t="s">
        <v>107</v>
      </c>
      <c r="O41" s="590">
        <v>4</v>
      </c>
      <c r="P41" s="590">
        <v>26</v>
      </c>
      <c r="Q41" s="592">
        <v>1207</v>
      </c>
      <c r="R41" s="590">
        <v>11</v>
      </c>
      <c r="S41" s="591" t="s">
        <v>107</v>
      </c>
      <c r="T41" s="590">
        <v>99</v>
      </c>
      <c r="U41" s="590">
        <v>11</v>
      </c>
      <c r="V41" s="589" t="s">
        <v>107</v>
      </c>
    </row>
    <row r="42" spans="1:22" s="11" customFormat="1" ht="11.25" customHeight="1">
      <c r="A42" s="594" t="s">
        <v>442</v>
      </c>
      <c r="B42" s="607">
        <v>964</v>
      </c>
      <c r="C42" s="590">
        <v>739</v>
      </c>
      <c r="D42" s="606">
        <v>9</v>
      </c>
      <c r="E42" s="590">
        <v>9</v>
      </c>
      <c r="F42" s="590">
        <v>5</v>
      </c>
      <c r="G42" s="590">
        <v>1</v>
      </c>
      <c r="H42" s="591" t="s">
        <v>107</v>
      </c>
      <c r="I42" s="590">
        <v>201</v>
      </c>
      <c r="J42" s="590">
        <v>37</v>
      </c>
      <c r="K42" s="590">
        <v>9</v>
      </c>
      <c r="L42" s="590">
        <v>9</v>
      </c>
      <c r="M42" s="590">
        <v>5</v>
      </c>
      <c r="N42" s="590">
        <v>1</v>
      </c>
      <c r="O42" s="591" t="s">
        <v>107</v>
      </c>
      <c r="P42" s="590">
        <v>13</v>
      </c>
      <c r="Q42" s="590">
        <v>963</v>
      </c>
      <c r="R42" s="590">
        <v>5</v>
      </c>
      <c r="S42" s="591" t="s">
        <v>107</v>
      </c>
      <c r="T42" s="590">
        <v>36</v>
      </c>
      <c r="U42" s="590">
        <v>5</v>
      </c>
      <c r="V42" s="589" t="s">
        <v>107</v>
      </c>
    </row>
    <row r="43" spans="1:22" s="11" customFormat="1" ht="11.25" customHeight="1">
      <c r="A43" s="594" t="s">
        <v>143</v>
      </c>
      <c r="B43" s="605">
        <v>2256</v>
      </c>
      <c r="C43" s="602" t="s">
        <v>107</v>
      </c>
      <c r="D43" s="604" t="s">
        <v>107</v>
      </c>
      <c r="E43" s="602" t="s">
        <v>107</v>
      </c>
      <c r="F43" s="602" t="s">
        <v>107</v>
      </c>
      <c r="G43" s="602" t="s">
        <v>107</v>
      </c>
      <c r="H43" s="602" t="s">
        <v>107</v>
      </c>
      <c r="I43" s="603">
        <v>2256</v>
      </c>
      <c r="J43" s="602" t="s">
        <v>107</v>
      </c>
      <c r="K43" s="602" t="s">
        <v>107</v>
      </c>
      <c r="L43" s="602" t="s">
        <v>107</v>
      </c>
      <c r="M43" s="602" t="s">
        <v>107</v>
      </c>
      <c r="N43" s="602" t="s">
        <v>107</v>
      </c>
      <c r="O43" s="602" t="s">
        <v>114</v>
      </c>
      <c r="P43" s="602" t="s">
        <v>107</v>
      </c>
      <c r="Q43" s="603">
        <v>2256</v>
      </c>
      <c r="R43" s="602" t="s">
        <v>107</v>
      </c>
      <c r="S43" s="602" t="s">
        <v>107</v>
      </c>
      <c r="T43" s="602" t="s">
        <v>107</v>
      </c>
      <c r="U43" s="602" t="s">
        <v>107</v>
      </c>
      <c r="V43" s="601" t="s">
        <v>107</v>
      </c>
    </row>
    <row r="44" spans="1:22" s="11" customFormat="1" ht="11.25" customHeight="1">
      <c r="A44" s="600" t="s">
        <v>78</v>
      </c>
      <c r="B44" s="599">
        <v>51299</v>
      </c>
      <c r="C44" s="597">
        <v>15576</v>
      </c>
      <c r="D44" s="598">
        <v>882</v>
      </c>
      <c r="E44" s="597">
        <v>9773</v>
      </c>
      <c r="F44" s="597">
        <v>10128</v>
      </c>
      <c r="G44" s="598">
        <v>22</v>
      </c>
      <c r="H44" s="598">
        <v>237</v>
      </c>
      <c r="I44" s="597">
        <v>14681</v>
      </c>
      <c r="J44" s="597">
        <v>17105</v>
      </c>
      <c r="K44" s="598">
        <v>882</v>
      </c>
      <c r="L44" s="597">
        <v>6244</v>
      </c>
      <c r="M44" s="597">
        <v>9072</v>
      </c>
      <c r="N44" s="598">
        <v>10</v>
      </c>
      <c r="O44" s="598">
        <v>218</v>
      </c>
      <c r="P44" s="598">
        <v>679</v>
      </c>
      <c r="Q44" s="597">
        <v>48846</v>
      </c>
      <c r="R44" s="597">
        <v>7684</v>
      </c>
      <c r="S44" s="598">
        <v>13</v>
      </c>
      <c r="T44" s="597">
        <v>14050</v>
      </c>
      <c r="U44" s="597">
        <v>6017</v>
      </c>
      <c r="V44" s="596">
        <v>10</v>
      </c>
    </row>
    <row r="45" spans="1:22" s="11" customFormat="1" ht="11.25" customHeight="1">
      <c r="A45" s="594" t="s">
        <v>445</v>
      </c>
      <c r="B45" s="593">
        <v>8253</v>
      </c>
      <c r="C45" s="592">
        <v>3621</v>
      </c>
      <c r="D45" s="591" t="s">
        <v>107</v>
      </c>
      <c r="E45" s="592">
        <v>2698</v>
      </c>
      <c r="F45" s="590">
        <v>227</v>
      </c>
      <c r="G45" s="591" t="s">
        <v>107</v>
      </c>
      <c r="H45" s="590">
        <v>5</v>
      </c>
      <c r="I45" s="592">
        <v>1702</v>
      </c>
      <c r="J45" s="591" t="s">
        <v>107</v>
      </c>
      <c r="K45" s="591" t="s">
        <v>107</v>
      </c>
      <c r="L45" s="591" t="s">
        <v>107</v>
      </c>
      <c r="M45" s="591" t="s">
        <v>107</v>
      </c>
      <c r="N45" s="591" t="s">
        <v>107</v>
      </c>
      <c r="O45" s="591" t="s">
        <v>107</v>
      </c>
      <c r="P45" s="591" t="s">
        <v>107</v>
      </c>
      <c r="Q45" s="592">
        <v>8222</v>
      </c>
      <c r="R45" s="590">
        <v>196</v>
      </c>
      <c r="S45" s="591" t="s">
        <v>107</v>
      </c>
      <c r="T45" s="591" t="s">
        <v>107</v>
      </c>
      <c r="U45" s="591" t="s">
        <v>107</v>
      </c>
      <c r="V45" s="589" t="s">
        <v>107</v>
      </c>
    </row>
    <row r="46" spans="1:22" s="11" customFormat="1" ht="11.25" customHeight="1">
      <c r="A46" s="594" t="s">
        <v>444</v>
      </c>
      <c r="B46" s="593">
        <v>2547</v>
      </c>
      <c r="C46" s="590">
        <v>100</v>
      </c>
      <c r="D46" s="590">
        <v>3</v>
      </c>
      <c r="E46" s="590">
        <v>840</v>
      </c>
      <c r="F46" s="590">
        <v>734</v>
      </c>
      <c r="G46" s="590">
        <v>4</v>
      </c>
      <c r="H46" s="590">
        <v>10</v>
      </c>
      <c r="I46" s="590">
        <v>856</v>
      </c>
      <c r="J46" s="590">
        <v>278</v>
      </c>
      <c r="K46" s="590">
        <v>3</v>
      </c>
      <c r="L46" s="590">
        <v>165</v>
      </c>
      <c r="M46" s="590">
        <v>100</v>
      </c>
      <c r="N46" s="591" t="s">
        <v>107</v>
      </c>
      <c r="O46" s="590">
        <v>2</v>
      </c>
      <c r="P46" s="590">
        <v>8</v>
      </c>
      <c r="Q46" s="592">
        <v>2781</v>
      </c>
      <c r="R46" s="590">
        <v>970</v>
      </c>
      <c r="S46" s="590">
        <v>2</v>
      </c>
      <c r="T46" s="590">
        <v>310</v>
      </c>
      <c r="U46" s="590">
        <v>131</v>
      </c>
      <c r="V46" s="595">
        <v>1</v>
      </c>
    </row>
    <row r="47" spans="1:22" s="11" customFormat="1" ht="11.25" customHeight="1">
      <c r="A47" s="594" t="s">
        <v>138</v>
      </c>
      <c r="B47" s="593">
        <v>2618</v>
      </c>
      <c r="C47" s="590">
        <v>244</v>
      </c>
      <c r="D47" s="590">
        <v>41</v>
      </c>
      <c r="E47" s="590">
        <v>569</v>
      </c>
      <c r="F47" s="590">
        <v>840</v>
      </c>
      <c r="G47" s="590">
        <v>11</v>
      </c>
      <c r="H47" s="590">
        <v>20</v>
      </c>
      <c r="I47" s="590">
        <v>893</v>
      </c>
      <c r="J47" s="592">
        <v>1207</v>
      </c>
      <c r="K47" s="590">
        <v>41</v>
      </c>
      <c r="L47" s="590">
        <v>424</v>
      </c>
      <c r="M47" s="590">
        <v>687</v>
      </c>
      <c r="N47" s="590">
        <v>3</v>
      </c>
      <c r="O47" s="590">
        <v>16</v>
      </c>
      <c r="P47" s="590">
        <v>36</v>
      </c>
      <c r="Q47" s="592">
        <v>2869</v>
      </c>
      <c r="R47" s="592">
        <v>1099</v>
      </c>
      <c r="S47" s="590">
        <v>3</v>
      </c>
      <c r="T47" s="592">
        <v>1008</v>
      </c>
      <c r="U47" s="590">
        <v>490</v>
      </c>
      <c r="V47" s="595">
        <v>1</v>
      </c>
    </row>
    <row r="48" spans="1:22" s="11" customFormat="1" ht="11.25" customHeight="1">
      <c r="A48" s="594" t="s">
        <v>129</v>
      </c>
      <c r="B48" s="593">
        <v>2862</v>
      </c>
      <c r="C48" s="590">
        <v>341</v>
      </c>
      <c r="D48" s="590">
        <v>46</v>
      </c>
      <c r="E48" s="590">
        <v>468</v>
      </c>
      <c r="F48" s="592">
        <v>1069</v>
      </c>
      <c r="G48" s="590">
        <v>2</v>
      </c>
      <c r="H48" s="590">
        <v>25</v>
      </c>
      <c r="I48" s="590">
        <v>911</v>
      </c>
      <c r="J48" s="592">
        <v>1621</v>
      </c>
      <c r="K48" s="590">
        <v>46</v>
      </c>
      <c r="L48" s="590">
        <v>462</v>
      </c>
      <c r="M48" s="592">
        <v>1053</v>
      </c>
      <c r="N48" s="590">
        <v>2</v>
      </c>
      <c r="O48" s="590">
        <v>23</v>
      </c>
      <c r="P48" s="590">
        <v>35</v>
      </c>
      <c r="Q48" s="592">
        <v>2337</v>
      </c>
      <c r="R48" s="590">
        <v>546</v>
      </c>
      <c r="S48" s="591" t="s">
        <v>107</v>
      </c>
      <c r="T48" s="592">
        <v>1095</v>
      </c>
      <c r="U48" s="590">
        <v>529</v>
      </c>
      <c r="V48" s="589" t="s">
        <v>443</v>
      </c>
    </row>
    <row r="49" spans="1:22" s="11" customFormat="1" ht="11.25" customHeight="1">
      <c r="A49" s="594" t="s">
        <v>154</v>
      </c>
      <c r="B49" s="593">
        <v>3123</v>
      </c>
      <c r="C49" s="590">
        <v>399</v>
      </c>
      <c r="D49" s="590">
        <v>71</v>
      </c>
      <c r="E49" s="590">
        <v>561</v>
      </c>
      <c r="F49" s="592">
        <v>1035</v>
      </c>
      <c r="G49" s="591" t="s">
        <v>107</v>
      </c>
      <c r="H49" s="590">
        <v>17</v>
      </c>
      <c r="I49" s="592">
        <v>1040</v>
      </c>
      <c r="J49" s="592">
        <v>1725</v>
      </c>
      <c r="K49" s="590">
        <v>71</v>
      </c>
      <c r="L49" s="590">
        <v>560</v>
      </c>
      <c r="M49" s="592">
        <v>1026</v>
      </c>
      <c r="N49" s="591" t="s">
        <v>107</v>
      </c>
      <c r="O49" s="590">
        <v>17</v>
      </c>
      <c r="P49" s="590">
        <v>51</v>
      </c>
      <c r="Q49" s="592">
        <v>2671</v>
      </c>
      <c r="R49" s="590">
        <v>581</v>
      </c>
      <c r="S49" s="590">
        <v>2</v>
      </c>
      <c r="T49" s="592">
        <v>1279</v>
      </c>
      <c r="U49" s="590">
        <v>578</v>
      </c>
      <c r="V49" s="595">
        <v>2</v>
      </c>
    </row>
    <row r="50" spans="1:22" s="11" customFormat="1" ht="11.25" customHeight="1">
      <c r="A50" s="594" t="s">
        <v>150</v>
      </c>
      <c r="B50" s="593">
        <v>3303</v>
      </c>
      <c r="C50" s="590">
        <v>475</v>
      </c>
      <c r="D50" s="590">
        <v>92</v>
      </c>
      <c r="E50" s="590">
        <v>671</v>
      </c>
      <c r="F50" s="592">
        <v>1036</v>
      </c>
      <c r="G50" s="591" t="s">
        <v>107</v>
      </c>
      <c r="H50" s="590">
        <v>19</v>
      </c>
      <c r="I50" s="592">
        <v>1010</v>
      </c>
      <c r="J50" s="592">
        <v>1858</v>
      </c>
      <c r="K50" s="590">
        <v>92</v>
      </c>
      <c r="L50" s="590">
        <v>669</v>
      </c>
      <c r="M50" s="592">
        <v>1027</v>
      </c>
      <c r="N50" s="591" t="s">
        <v>107</v>
      </c>
      <c r="O50" s="590">
        <v>19</v>
      </c>
      <c r="P50" s="590">
        <v>51</v>
      </c>
      <c r="Q50" s="592">
        <v>2928</v>
      </c>
      <c r="R50" s="590">
        <v>660</v>
      </c>
      <c r="S50" s="590">
        <v>1</v>
      </c>
      <c r="T50" s="592">
        <v>1492</v>
      </c>
      <c r="U50" s="590">
        <v>660</v>
      </c>
      <c r="V50" s="595">
        <v>1</v>
      </c>
    </row>
    <row r="51" spans="1:22" s="11" customFormat="1" ht="11.25" customHeight="1">
      <c r="A51" s="594" t="s">
        <v>146</v>
      </c>
      <c r="B51" s="593">
        <v>3493</v>
      </c>
      <c r="C51" s="590">
        <v>481</v>
      </c>
      <c r="D51" s="590">
        <v>98</v>
      </c>
      <c r="E51" s="590">
        <v>705</v>
      </c>
      <c r="F51" s="592">
        <v>1129</v>
      </c>
      <c r="G51" s="590">
        <v>1</v>
      </c>
      <c r="H51" s="590">
        <v>14</v>
      </c>
      <c r="I51" s="592">
        <v>1065</v>
      </c>
      <c r="J51" s="592">
        <v>1990</v>
      </c>
      <c r="K51" s="590">
        <v>98</v>
      </c>
      <c r="L51" s="590">
        <v>705</v>
      </c>
      <c r="M51" s="592">
        <v>1124</v>
      </c>
      <c r="N51" s="590">
        <v>1</v>
      </c>
      <c r="O51" s="590">
        <v>14</v>
      </c>
      <c r="P51" s="590">
        <v>48</v>
      </c>
      <c r="Q51" s="592">
        <v>3123</v>
      </c>
      <c r="R51" s="590">
        <v>758</v>
      </c>
      <c r="S51" s="590">
        <v>2</v>
      </c>
      <c r="T51" s="592">
        <v>1623</v>
      </c>
      <c r="U51" s="590">
        <v>756</v>
      </c>
      <c r="V51" s="595">
        <v>2</v>
      </c>
    </row>
    <row r="52" spans="1:22" s="11" customFormat="1" ht="11.25" customHeight="1">
      <c r="A52" s="594" t="s">
        <v>141</v>
      </c>
      <c r="B52" s="593">
        <v>3824</v>
      </c>
      <c r="C52" s="590">
        <v>610</v>
      </c>
      <c r="D52" s="590">
        <v>95</v>
      </c>
      <c r="E52" s="590">
        <v>777</v>
      </c>
      <c r="F52" s="592">
        <v>1230</v>
      </c>
      <c r="G52" s="591" t="s">
        <v>107</v>
      </c>
      <c r="H52" s="590">
        <v>17</v>
      </c>
      <c r="I52" s="592">
        <v>1095</v>
      </c>
      <c r="J52" s="592">
        <v>2176</v>
      </c>
      <c r="K52" s="590">
        <v>95</v>
      </c>
      <c r="L52" s="590">
        <v>777</v>
      </c>
      <c r="M52" s="592">
        <v>1227</v>
      </c>
      <c r="N52" s="591" t="s">
        <v>107</v>
      </c>
      <c r="O52" s="590">
        <v>17</v>
      </c>
      <c r="P52" s="590">
        <v>60</v>
      </c>
      <c r="Q52" s="592">
        <v>3432</v>
      </c>
      <c r="R52" s="590">
        <v>837</v>
      </c>
      <c r="S52" s="590">
        <v>1</v>
      </c>
      <c r="T52" s="592">
        <v>1787</v>
      </c>
      <c r="U52" s="590">
        <v>837</v>
      </c>
      <c r="V52" s="595">
        <v>1</v>
      </c>
    </row>
    <row r="53" spans="1:22" s="11" customFormat="1" ht="11.25" customHeight="1">
      <c r="A53" s="594" t="s">
        <v>137</v>
      </c>
      <c r="B53" s="593">
        <v>3304</v>
      </c>
      <c r="C53" s="590">
        <v>646</v>
      </c>
      <c r="D53" s="590">
        <v>91</v>
      </c>
      <c r="E53" s="590">
        <v>702</v>
      </c>
      <c r="F53" s="590">
        <v>961</v>
      </c>
      <c r="G53" s="590">
        <v>2</v>
      </c>
      <c r="H53" s="590">
        <v>12</v>
      </c>
      <c r="I53" s="590">
        <v>890</v>
      </c>
      <c r="J53" s="592">
        <v>1834</v>
      </c>
      <c r="K53" s="590">
        <v>91</v>
      </c>
      <c r="L53" s="590">
        <v>701</v>
      </c>
      <c r="M53" s="590">
        <v>961</v>
      </c>
      <c r="N53" s="590">
        <v>2</v>
      </c>
      <c r="O53" s="590">
        <v>12</v>
      </c>
      <c r="P53" s="590">
        <v>67</v>
      </c>
      <c r="Q53" s="592">
        <v>3007</v>
      </c>
      <c r="R53" s="590">
        <v>666</v>
      </c>
      <c r="S53" s="591" t="s">
        <v>107</v>
      </c>
      <c r="T53" s="592">
        <v>1537</v>
      </c>
      <c r="U53" s="590">
        <v>666</v>
      </c>
      <c r="V53" s="589" t="s">
        <v>107</v>
      </c>
    </row>
    <row r="54" spans="1:22" s="11" customFormat="1" ht="11.25" customHeight="1">
      <c r="A54" s="594" t="s">
        <v>128</v>
      </c>
      <c r="B54" s="593">
        <v>2817</v>
      </c>
      <c r="C54" s="590">
        <v>659</v>
      </c>
      <c r="D54" s="590">
        <v>87</v>
      </c>
      <c r="E54" s="590">
        <v>599</v>
      </c>
      <c r="F54" s="590">
        <v>832</v>
      </c>
      <c r="G54" s="591" t="s">
        <v>107</v>
      </c>
      <c r="H54" s="590">
        <v>27</v>
      </c>
      <c r="I54" s="590">
        <v>613</v>
      </c>
      <c r="J54" s="592">
        <v>1619</v>
      </c>
      <c r="K54" s="590">
        <v>87</v>
      </c>
      <c r="L54" s="590">
        <v>599</v>
      </c>
      <c r="M54" s="590">
        <v>832</v>
      </c>
      <c r="N54" s="591" t="s">
        <v>107</v>
      </c>
      <c r="O54" s="590">
        <v>27</v>
      </c>
      <c r="P54" s="590">
        <v>74</v>
      </c>
      <c r="Q54" s="592">
        <v>2600</v>
      </c>
      <c r="R54" s="590">
        <v>614</v>
      </c>
      <c r="S54" s="590">
        <v>1</v>
      </c>
      <c r="T54" s="592">
        <v>1402</v>
      </c>
      <c r="U54" s="590">
        <v>614</v>
      </c>
      <c r="V54" s="595">
        <v>1</v>
      </c>
    </row>
    <row r="55" spans="1:22" s="11" customFormat="1" ht="11.25" customHeight="1">
      <c r="A55" s="594" t="s">
        <v>153</v>
      </c>
      <c r="B55" s="593">
        <v>2688</v>
      </c>
      <c r="C55" s="590">
        <v>944</v>
      </c>
      <c r="D55" s="590">
        <v>71</v>
      </c>
      <c r="E55" s="590">
        <v>533</v>
      </c>
      <c r="F55" s="590">
        <v>542</v>
      </c>
      <c r="G55" s="591" t="s">
        <v>107</v>
      </c>
      <c r="H55" s="590">
        <v>26</v>
      </c>
      <c r="I55" s="590">
        <v>572</v>
      </c>
      <c r="J55" s="592">
        <v>1249</v>
      </c>
      <c r="K55" s="590">
        <v>71</v>
      </c>
      <c r="L55" s="590">
        <v>533</v>
      </c>
      <c r="M55" s="590">
        <v>542</v>
      </c>
      <c r="N55" s="591" t="s">
        <v>107</v>
      </c>
      <c r="O55" s="590">
        <v>26</v>
      </c>
      <c r="P55" s="590">
        <v>77</v>
      </c>
      <c r="Q55" s="592">
        <v>2569</v>
      </c>
      <c r="R55" s="590">
        <v>422</v>
      </c>
      <c r="S55" s="590">
        <v>1</v>
      </c>
      <c r="T55" s="592">
        <v>1130</v>
      </c>
      <c r="U55" s="590">
        <v>422</v>
      </c>
      <c r="V55" s="595">
        <v>1</v>
      </c>
    </row>
    <row r="56" spans="1:22" s="11" customFormat="1" ht="11.25" customHeight="1">
      <c r="A56" s="594" t="s">
        <v>149</v>
      </c>
      <c r="B56" s="593">
        <v>2885</v>
      </c>
      <c r="C56" s="592">
        <v>1479</v>
      </c>
      <c r="D56" s="590">
        <v>85</v>
      </c>
      <c r="E56" s="590">
        <v>401</v>
      </c>
      <c r="F56" s="590">
        <v>326</v>
      </c>
      <c r="G56" s="590">
        <v>1</v>
      </c>
      <c r="H56" s="590">
        <v>31</v>
      </c>
      <c r="I56" s="590">
        <v>562</v>
      </c>
      <c r="J56" s="590">
        <v>909</v>
      </c>
      <c r="K56" s="590">
        <v>85</v>
      </c>
      <c r="L56" s="590">
        <v>401</v>
      </c>
      <c r="M56" s="590">
        <v>326</v>
      </c>
      <c r="N56" s="590">
        <v>1</v>
      </c>
      <c r="O56" s="590">
        <v>31</v>
      </c>
      <c r="P56" s="590">
        <v>65</v>
      </c>
      <c r="Q56" s="592">
        <v>2794</v>
      </c>
      <c r="R56" s="590">
        <v>236</v>
      </c>
      <c r="S56" s="591" t="s">
        <v>107</v>
      </c>
      <c r="T56" s="590">
        <v>817</v>
      </c>
      <c r="U56" s="590">
        <v>235</v>
      </c>
      <c r="V56" s="589" t="s">
        <v>107</v>
      </c>
    </row>
    <row r="57" spans="1:22" s="11" customFormat="1" ht="11.25" customHeight="1">
      <c r="A57" s="594" t="s">
        <v>145</v>
      </c>
      <c r="B57" s="593">
        <v>2364</v>
      </c>
      <c r="C57" s="592">
        <v>1502</v>
      </c>
      <c r="D57" s="590">
        <v>55</v>
      </c>
      <c r="E57" s="590">
        <v>180</v>
      </c>
      <c r="F57" s="590">
        <v>131</v>
      </c>
      <c r="G57" s="591" t="s">
        <v>107</v>
      </c>
      <c r="H57" s="590">
        <v>9</v>
      </c>
      <c r="I57" s="590">
        <v>487</v>
      </c>
      <c r="J57" s="590">
        <v>426</v>
      </c>
      <c r="K57" s="590">
        <v>55</v>
      </c>
      <c r="L57" s="590">
        <v>179</v>
      </c>
      <c r="M57" s="590">
        <v>131</v>
      </c>
      <c r="N57" s="591" t="s">
        <v>107</v>
      </c>
      <c r="O57" s="590">
        <v>9</v>
      </c>
      <c r="P57" s="590">
        <v>52</v>
      </c>
      <c r="Q57" s="592">
        <v>2306</v>
      </c>
      <c r="R57" s="590">
        <v>73</v>
      </c>
      <c r="S57" s="591" t="s">
        <v>107</v>
      </c>
      <c r="T57" s="590">
        <v>368</v>
      </c>
      <c r="U57" s="590">
        <v>73</v>
      </c>
      <c r="V57" s="589" t="s">
        <v>107</v>
      </c>
    </row>
    <row r="58" spans="1:22" s="11" customFormat="1" ht="11.25" customHeight="1">
      <c r="A58" s="594" t="s">
        <v>140</v>
      </c>
      <c r="B58" s="593">
        <v>1722</v>
      </c>
      <c r="C58" s="592">
        <v>1210</v>
      </c>
      <c r="D58" s="590">
        <v>24</v>
      </c>
      <c r="E58" s="590">
        <v>49</v>
      </c>
      <c r="F58" s="590">
        <v>26</v>
      </c>
      <c r="G58" s="591" t="s">
        <v>107</v>
      </c>
      <c r="H58" s="590">
        <v>5</v>
      </c>
      <c r="I58" s="590">
        <v>408</v>
      </c>
      <c r="J58" s="590">
        <v>125</v>
      </c>
      <c r="K58" s="590">
        <v>24</v>
      </c>
      <c r="L58" s="590">
        <v>49</v>
      </c>
      <c r="M58" s="590">
        <v>26</v>
      </c>
      <c r="N58" s="591" t="s">
        <v>107</v>
      </c>
      <c r="O58" s="590">
        <v>5</v>
      </c>
      <c r="P58" s="590">
        <v>21</v>
      </c>
      <c r="Q58" s="592">
        <v>1712</v>
      </c>
      <c r="R58" s="590">
        <v>16</v>
      </c>
      <c r="S58" s="591" t="s">
        <v>107</v>
      </c>
      <c r="T58" s="590">
        <v>115</v>
      </c>
      <c r="U58" s="590">
        <v>16</v>
      </c>
      <c r="V58" s="589" t="s">
        <v>107</v>
      </c>
    </row>
    <row r="59" spans="1:22" s="11" customFormat="1" ht="11.25" customHeight="1">
      <c r="A59" s="594" t="s">
        <v>136</v>
      </c>
      <c r="B59" s="593">
        <v>1708</v>
      </c>
      <c r="C59" s="592">
        <v>1263</v>
      </c>
      <c r="D59" s="590">
        <v>13</v>
      </c>
      <c r="E59" s="590">
        <v>17</v>
      </c>
      <c r="F59" s="590">
        <v>9</v>
      </c>
      <c r="G59" s="590">
        <v>1</v>
      </c>
      <c r="H59" s="591" t="s">
        <v>107</v>
      </c>
      <c r="I59" s="590">
        <v>405</v>
      </c>
      <c r="J59" s="590">
        <v>61</v>
      </c>
      <c r="K59" s="590">
        <v>13</v>
      </c>
      <c r="L59" s="590">
        <v>17</v>
      </c>
      <c r="M59" s="590">
        <v>9</v>
      </c>
      <c r="N59" s="590">
        <v>1</v>
      </c>
      <c r="O59" s="591" t="s">
        <v>107</v>
      </c>
      <c r="P59" s="590">
        <v>21</v>
      </c>
      <c r="Q59" s="592">
        <v>1704</v>
      </c>
      <c r="R59" s="590">
        <v>6</v>
      </c>
      <c r="S59" s="591" t="s">
        <v>107</v>
      </c>
      <c r="T59" s="590">
        <v>57</v>
      </c>
      <c r="U59" s="590">
        <v>6</v>
      </c>
      <c r="V59" s="589" t="s">
        <v>107</v>
      </c>
    </row>
    <row r="60" spans="1:22" s="11" customFormat="1" ht="11.25" customHeight="1">
      <c r="A60" s="594" t="s">
        <v>442</v>
      </c>
      <c r="B60" s="593">
        <v>1987</v>
      </c>
      <c r="C60" s="592">
        <v>1602</v>
      </c>
      <c r="D60" s="590">
        <v>10</v>
      </c>
      <c r="E60" s="590">
        <v>3</v>
      </c>
      <c r="F60" s="590">
        <v>1</v>
      </c>
      <c r="G60" s="591" t="s">
        <v>107</v>
      </c>
      <c r="H60" s="591" t="s">
        <v>107</v>
      </c>
      <c r="I60" s="590">
        <v>371</v>
      </c>
      <c r="J60" s="590">
        <v>27</v>
      </c>
      <c r="K60" s="590">
        <v>10</v>
      </c>
      <c r="L60" s="590">
        <v>3</v>
      </c>
      <c r="M60" s="590">
        <v>1</v>
      </c>
      <c r="N60" s="591" t="s">
        <v>107</v>
      </c>
      <c r="O60" s="591" t="s">
        <v>107</v>
      </c>
      <c r="P60" s="590">
        <v>13</v>
      </c>
      <c r="Q60" s="592">
        <v>1990</v>
      </c>
      <c r="R60" s="590">
        <v>4</v>
      </c>
      <c r="S60" s="591" t="s">
        <v>107</v>
      </c>
      <c r="T60" s="590">
        <v>30</v>
      </c>
      <c r="U60" s="590">
        <v>4</v>
      </c>
      <c r="V60" s="589" t="s">
        <v>107</v>
      </c>
    </row>
    <row r="61" spans="1:22" s="11" customFormat="1" ht="11.25" customHeight="1">
      <c r="A61" s="588" t="s">
        <v>143</v>
      </c>
      <c r="B61" s="587">
        <v>1801</v>
      </c>
      <c r="C61" s="585" t="s">
        <v>107</v>
      </c>
      <c r="D61" s="585" t="s">
        <v>107</v>
      </c>
      <c r="E61" s="585" t="s">
        <v>107</v>
      </c>
      <c r="F61" s="585" t="s">
        <v>107</v>
      </c>
      <c r="G61" s="585" t="s">
        <v>107</v>
      </c>
      <c r="H61" s="585" t="s">
        <v>107</v>
      </c>
      <c r="I61" s="586">
        <v>1801</v>
      </c>
      <c r="J61" s="585" t="s">
        <v>107</v>
      </c>
      <c r="K61" s="585" t="s">
        <v>107</v>
      </c>
      <c r="L61" s="585" t="s">
        <v>107</v>
      </c>
      <c r="M61" s="585" t="s">
        <v>107</v>
      </c>
      <c r="N61" s="585" t="s">
        <v>107</v>
      </c>
      <c r="O61" s="585" t="s">
        <v>107</v>
      </c>
      <c r="P61" s="585" t="s">
        <v>107</v>
      </c>
      <c r="Q61" s="586">
        <v>1801</v>
      </c>
      <c r="R61" s="585" t="s">
        <v>107</v>
      </c>
      <c r="S61" s="585" t="s">
        <v>107</v>
      </c>
      <c r="T61" s="585" t="s">
        <v>107</v>
      </c>
      <c r="U61" s="585" t="s">
        <v>114</v>
      </c>
      <c r="V61" s="584" t="s">
        <v>114</v>
      </c>
    </row>
    <row r="62" spans="1:22" s="11" customFormat="1" ht="11.25" customHeight="1">
      <c r="A62" s="583" t="s">
        <v>441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52"/>
      <c r="M62" s="14"/>
      <c r="N62" s="14"/>
      <c r="O62" s="14"/>
      <c r="P62" s="14"/>
      <c r="Q62" s="14"/>
      <c r="R62" s="14"/>
      <c r="S62" s="14"/>
      <c r="T62" s="14"/>
      <c r="V62" s="38" t="s">
        <v>126</v>
      </c>
    </row>
    <row r="63" spans="1:22">
      <c r="A63" s="583" t="s">
        <v>440</v>
      </c>
      <c r="B63" s="2"/>
      <c r="C63" s="2"/>
      <c r="D63" s="2"/>
      <c r="E63" s="2"/>
      <c r="F63" s="2"/>
      <c r="G63" s="2"/>
      <c r="H63" s="2"/>
      <c r="I63" s="2"/>
      <c r="J63" s="2"/>
      <c r="K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>
      <c r="A64" s="583" t="s">
        <v>439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</sheetData>
  <mergeCells count="23">
    <mergeCell ref="R2:V2"/>
    <mergeCell ref="B3:I3"/>
    <mergeCell ref="Q3:S3"/>
    <mergeCell ref="T3:V3"/>
    <mergeCell ref="C4:I4"/>
    <mergeCell ref="G5:G6"/>
    <mergeCell ref="H5:H6"/>
    <mergeCell ref="I5:I6"/>
    <mergeCell ref="K5:K6"/>
    <mergeCell ref="L5:L6"/>
    <mergeCell ref="A5:A6"/>
    <mergeCell ref="C5:C6"/>
    <mergeCell ref="D5:D6"/>
    <mergeCell ref="E5:E6"/>
    <mergeCell ref="F5:F6"/>
    <mergeCell ref="M5:M6"/>
    <mergeCell ref="V5:V6"/>
    <mergeCell ref="N5:N6"/>
    <mergeCell ref="O5:O6"/>
    <mergeCell ref="P5:P6"/>
    <mergeCell ref="R5:R6"/>
    <mergeCell ref="S5:S6"/>
    <mergeCell ref="U5:U6"/>
  </mergeCells>
  <phoneticPr fontId="16"/>
  <pageMargins left="0.78740157480314965" right="0.59055118110236227" top="0.98425196850393704" bottom="0.62992125984251968" header="0.51181102362204722" footer="0.51181102362204722"/>
  <pageSetup paperSize="9" scale="95" orientation="portrait" r:id="rId1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5A36-5113-4C83-8CD6-FCECAFB8246D}">
  <dimension ref="A1:O69"/>
  <sheetViews>
    <sheetView showGridLines="0" zoomScaleNormal="100" zoomScaleSheetLayoutView="100" workbookViewId="0">
      <selection activeCell="N3" sqref="N3:N7"/>
    </sheetView>
  </sheetViews>
  <sheetFormatPr defaultRowHeight="13.5"/>
  <cols>
    <col min="1" max="1" width="10.375" style="1" customWidth="1"/>
    <col min="2" max="2" width="8.125" style="1" customWidth="1"/>
    <col min="3" max="3" width="7.625" style="1" customWidth="1"/>
    <col min="4" max="5" width="6.875" style="1" customWidth="1"/>
    <col min="6" max="7" width="7.125" style="1" customWidth="1"/>
    <col min="8" max="8" width="6.875" style="503" customWidth="1"/>
    <col min="9" max="10" width="6.875" style="1" customWidth="1"/>
    <col min="11" max="11" width="7.125" style="1" customWidth="1"/>
    <col min="12" max="14" width="7.625" style="627" customWidth="1"/>
    <col min="15" max="16384" width="9" style="1"/>
  </cols>
  <sheetData>
    <row r="1" spans="1:14" ht="21" customHeight="1">
      <c r="A1" s="1237" t="s">
        <v>512</v>
      </c>
      <c r="B1" s="1237"/>
      <c r="C1" s="1237"/>
      <c r="D1" s="1237"/>
      <c r="E1" s="1237"/>
      <c r="F1" s="1237"/>
      <c r="G1" s="1237"/>
      <c r="H1" s="1237"/>
      <c r="I1" s="1237"/>
      <c r="J1" s="1237"/>
      <c r="K1" s="1237"/>
      <c r="L1" s="1237"/>
      <c r="M1" s="1237"/>
      <c r="N1" s="1237"/>
    </row>
    <row r="2" spans="1:14">
      <c r="A2" s="2"/>
      <c r="B2" s="2"/>
      <c r="C2" s="2"/>
      <c r="D2" s="2"/>
      <c r="E2" s="2"/>
      <c r="F2" s="2"/>
      <c r="G2" s="2"/>
      <c r="H2" s="508"/>
      <c r="I2" s="2"/>
      <c r="K2" s="273"/>
      <c r="L2" s="666"/>
      <c r="M2" s="665"/>
      <c r="N2" s="71" t="s">
        <v>511</v>
      </c>
    </row>
    <row r="3" spans="1:14" ht="14.25" customHeight="1">
      <c r="A3" s="318"/>
      <c r="B3" s="664"/>
      <c r="C3" s="940" t="s">
        <v>510</v>
      </c>
      <c r="D3" s="1048"/>
      <c r="E3" s="1048"/>
      <c r="F3" s="1048"/>
      <c r="G3" s="1048"/>
      <c r="H3" s="1048"/>
      <c r="I3" s="1048"/>
      <c r="J3" s="1277" t="s">
        <v>509</v>
      </c>
      <c r="K3" s="1278"/>
      <c r="L3" s="1278"/>
      <c r="M3" s="1279"/>
      <c r="N3" s="979" t="s">
        <v>143</v>
      </c>
    </row>
    <row r="4" spans="1:14" ht="14.25" customHeight="1">
      <c r="A4" s="609" t="s">
        <v>508</v>
      </c>
      <c r="B4" s="1281" t="s">
        <v>256</v>
      </c>
      <c r="C4" s="1191" t="s">
        <v>256</v>
      </c>
      <c r="D4" s="1283" t="s">
        <v>507</v>
      </c>
      <c r="E4" s="1284"/>
      <c r="F4" s="1284"/>
      <c r="G4" s="1284"/>
      <c r="H4" s="1285"/>
      <c r="I4" s="1262" t="s">
        <v>506</v>
      </c>
      <c r="J4" s="1191" t="s">
        <v>247</v>
      </c>
      <c r="K4" s="1178" t="s">
        <v>505</v>
      </c>
      <c r="L4" s="1274" t="s">
        <v>504</v>
      </c>
      <c r="M4" s="1178" t="s">
        <v>323</v>
      </c>
      <c r="N4" s="1280"/>
    </row>
    <row r="5" spans="1:14" ht="10.5" customHeight="1">
      <c r="A5" s="609" t="s">
        <v>503</v>
      </c>
      <c r="B5" s="1281"/>
      <c r="C5" s="1191"/>
      <c r="D5" s="1191" t="s">
        <v>256</v>
      </c>
      <c r="E5" s="1262" t="s">
        <v>502</v>
      </c>
      <c r="F5" s="1262" t="s">
        <v>501</v>
      </c>
      <c r="G5" s="1214" t="s">
        <v>500</v>
      </c>
      <c r="H5" s="1262" t="s">
        <v>499</v>
      </c>
      <c r="I5" s="1286"/>
      <c r="J5" s="1191"/>
      <c r="K5" s="1191"/>
      <c r="L5" s="1275"/>
      <c r="M5" s="1191"/>
      <c r="N5" s="1280"/>
    </row>
    <row r="6" spans="1:14" ht="10.5" customHeight="1">
      <c r="A6" s="609" t="s">
        <v>262</v>
      </c>
      <c r="B6" s="1281"/>
      <c r="C6" s="1191"/>
      <c r="D6" s="1191"/>
      <c r="E6" s="1286"/>
      <c r="F6" s="1286"/>
      <c r="G6" s="1287"/>
      <c r="H6" s="1286"/>
      <c r="I6" s="1286"/>
      <c r="J6" s="1191"/>
      <c r="K6" s="1191"/>
      <c r="L6" s="1275"/>
      <c r="M6" s="1191"/>
      <c r="N6" s="1280"/>
    </row>
    <row r="7" spans="1:14" ht="21.75" customHeight="1">
      <c r="A7" s="317"/>
      <c r="B7" s="1282"/>
      <c r="C7" s="941"/>
      <c r="D7" s="941"/>
      <c r="E7" s="1186"/>
      <c r="F7" s="1186"/>
      <c r="G7" s="1288"/>
      <c r="H7" s="1186"/>
      <c r="I7" s="1186"/>
      <c r="J7" s="941"/>
      <c r="K7" s="941"/>
      <c r="L7" s="1276"/>
      <c r="M7" s="941"/>
      <c r="N7" s="980"/>
    </row>
    <row r="8" spans="1:14" s="11" customFormat="1" ht="15" customHeight="1">
      <c r="A8" s="663" t="s">
        <v>498</v>
      </c>
      <c r="B8" s="165">
        <v>79417</v>
      </c>
      <c r="C8" s="164">
        <v>38238</v>
      </c>
      <c r="D8" s="164">
        <v>36086</v>
      </c>
      <c r="E8" s="164">
        <v>30536</v>
      </c>
      <c r="F8" s="164">
        <v>3208</v>
      </c>
      <c r="G8" s="636">
        <v>864</v>
      </c>
      <c r="H8" s="183">
        <v>1478</v>
      </c>
      <c r="I8" s="164">
        <v>2152</v>
      </c>
      <c r="J8" s="164">
        <v>20621</v>
      </c>
      <c r="K8" s="164">
        <v>7051</v>
      </c>
      <c r="L8" s="182">
        <v>3964</v>
      </c>
      <c r="M8" s="182">
        <v>9606</v>
      </c>
      <c r="N8" s="260">
        <v>20558</v>
      </c>
    </row>
    <row r="9" spans="1:14" s="11" customFormat="1" ht="11.45" customHeight="1">
      <c r="A9" s="638" t="s">
        <v>497</v>
      </c>
      <c r="B9" s="165">
        <v>5311</v>
      </c>
      <c r="C9" s="636">
        <v>685</v>
      </c>
      <c r="D9" s="636">
        <v>586</v>
      </c>
      <c r="E9" s="636">
        <v>210</v>
      </c>
      <c r="F9" s="636">
        <v>24</v>
      </c>
      <c r="G9" s="636">
        <v>326</v>
      </c>
      <c r="H9" s="639">
        <v>26</v>
      </c>
      <c r="I9" s="636">
        <v>99</v>
      </c>
      <c r="J9" s="164">
        <v>3162</v>
      </c>
      <c r="K9" s="636">
        <v>46</v>
      </c>
      <c r="L9" s="182">
        <v>3051</v>
      </c>
      <c r="M9" s="635">
        <v>65</v>
      </c>
      <c r="N9" s="260">
        <v>1464</v>
      </c>
    </row>
    <row r="10" spans="1:14" s="11" customFormat="1" ht="11.45" customHeight="1">
      <c r="A10" s="638" t="s">
        <v>496</v>
      </c>
      <c r="B10" s="165">
        <v>5583</v>
      </c>
      <c r="C10" s="164">
        <v>2772</v>
      </c>
      <c r="D10" s="164">
        <v>2498</v>
      </c>
      <c r="E10" s="164">
        <v>1845</v>
      </c>
      <c r="F10" s="636">
        <v>87</v>
      </c>
      <c r="G10" s="636">
        <v>480</v>
      </c>
      <c r="H10" s="639">
        <v>86</v>
      </c>
      <c r="I10" s="636">
        <v>274</v>
      </c>
      <c r="J10" s="636">
        <v>990</v>
      </c>
      <c r="K10" s="636">
        <v>130</v>
      </c>
      <c r="L10" s="635">
        <v>787</v>
      </c>
      <c r="M10" s="635">
        <v>73</v>
      </c>
      <c r="N10" s="260">
        <v>1821</v>
      </c>
    </row>
    <row r="11" spans="1:14" s="11" customFormat="1" ht="11.45" customHeight="1">
      <c r="A11" s="638" t="s">
        <v>495</v>
      </c>
      <c r="B11" s="165">
        <v>5652</v>
      </c>
      <c r="C11" s="164">
        <v>3492</v>
      </c>
      <c r="D11" s="164">
        <v>3243</v>
      </c>
      <c r="E11" s="164">
        <v>2955</v>
      </c>
      <c r="F11" s="636">
        <v>113</v>
      </c>
      <c r="G11" s="636">
        <v>39</v>
      </c>
      <c r="H11" s="639">
        <v>136</v>
      </c>
      <c r="I11" s="636">
        <v>249</v>
      </c>
      <c r="J11" s="636">
        <v>366</v>
      </c>
      <c r="K11" s="636">
        <v>222</v>
      </c>
      <c r="L11" s="635">
        <v>65</v>
      </c>
      <c r="M11" s="635">
        <v>79</v>
      </c>
      <c r="N11" s="260">
        <v>1794</v>
      </c>
    </row>
    <row r="12" spans="1:14" s="11" customFormat="1" ht="11.45" customHeight="1">
      <c r="A12" s="638" t="s">
        <v>494</v>
      </c>
      <c r="B12" s="165">
        <v>5977</v>
      </c>
      <c r="C12" s="164">
        <v>3701</v>
      </c>
      <c r="D12" s="164">
        <v>3530</v>
      </c>
      <c r="E12" s="164">
        <v>3131</v>
      </c>
      <c r="F12" s="636">
        <v>177</v>
      </c>
      <c r="G12" s="636">
        <v>5</v>
      </c>
      <c r="H12" s="639">
        <v>217</v>
      </c>
      <c r="I12" s="636">
        <v>171</v>
      </c>
      <c r="J12" s="636">
        <v>389</v>
      </c>
      <c r="K12" s="636">
        <v>311</v>
      </c>
      <c r="L12" s="635">
        <v>22</v>
      </c>
      <c r="M12" s="635">
        <v>56</v>
      </c>
      <c r="N12" s="260">
        <v>1887</v>
      </c>
    </row>
    <row r="13" spans="1:14" s="11" customFormat="1" ht="11.45" customHeight="1">
      <c r="A13" s="638" t="s">
        <v>493</v>
      </c>
      <c r="B13" s="165">
        <v>6538</v>
      </c>
      <c r="C13" s="164">
        <v>4076</v>
      </c>
      <c r="D13" s="164">
        <v>3902</v>
      </c>
      <c r="E13" s="164">
        <v>3435</v>
      </c>
      <c r="F13" s="636">
        <v>277</v>
      </c>
      <c r="G13" s="636">
        <v>4</v>
      </c>
      <c r="H13" s="639">
        <v>186</v>
      </c>
      <c r="I13" s="636">
        <v>174</v>
      </c>
      <c r="J13" s="636">
        <v>484</v>
      </c>
      <c r="K13" s="636">
        <v>390</v>
      </c>
      <c r="L13" s="635">
        <v>15</v>
      </c>
      <c r="M13" s="635">
        <v>79</v>
      </c>
      <c r="N13" s="260">
        <v>1978</v>
      </c>
    </row>
    <row r="14" spans="1:14" s="11" customFormat="1" ht="11.45" customHeight="1">
      <c r="A14" s="638" t="s">
        <v>492</v>
      </c>
      <c r="B14" s="165">
        <v>6879</v>
      </c>
      <c r="C14" s="164">
        <v>4409</v>
      </c>
      <c r="D14" s="164">
        <v>4196</v>
      </c>
      <c r="E14" s="164">
        <v>3724</v>
      </c>
      <c r="F14" s="636">
        <v>347</v>
      </c>
      <c r="G14" s="636">
        <v>4</v>
      </c>
      <c r="H14" s="639">
        <v>121</v>
      </c>
      <c r="I14" s="636">
        <v>213</v>
      </c>
      <c r="J14" s="636">
        <v>484</v>
      </c>
      <c r="K14" s="636">
        <v>396</v>
      </c>
      <c r="L14" s="635">
        <v>8</v>
      </c>
      <c r="M14" s="635">
        <v>80</v>
      </c>
      <c r="N14" s="260">
        <v>1986</v>
      </c>
    </row>
    <row r="15" spans="1:14" s="11" customFormat="1" ht="11.45" customHeight="1">
      <c r="A15" s="638" t="s">
        <v>491</v>
      </c>
      <c r="B15" s="165">
        <v>7445</v>
      </c>
      <c r="C15" s="164">
        <v>4730</v>
      </c>
      <c r="D15" s="164">
        <v>4516</v>
      </c>
      <c r="E15" s="164">
        <v>4035</v>
      </c>
      <c r="F15" s="636">
        <v>380</v>
      </c>
      <c r="G15" s="636">
        <v>3</v>
      </c>
      <c r="H15" s="639">
        <v>98</v>
      </c>
      <c r="I15" s="636">
        <v>214</v>
      </c>
      <c r="J15" s="636">
        <v>652</v>
      </c>
      <c r="K15" s="636">
        <v>505</v>
      </c>
      <c r="L15" s="635">
        <v>6</v>
      </c>
      <c r="M15" s="635">
        <v>141</v>
      </c>
      <c r="N15" s="260">
        <v>2063</v>
      </c>
    </row>
    <row r="16" spans="1:14" s="11" customFormat="1" ht="11.45" customHeight="1">
      <c r="A16" s="638" t="s">
        <v>490</v>
      </c>
      <c r="B16" s="165">
        <v>6347</v>
      </c>
      <c r="C16" s="164">
        <v>3985</v>
      </c>
      <c r="D16" s="164">
        <v>3769</v>
      </c>
      <c r="E16" s="164">
        <v>3318</v>
      </c>
      <c r="F16" s="636">
        <v>361</v>
      </c>
      <c r="G16" s="637" t="s">
        <v>107</v>
      </c>
      <c r="H16" s="639">
        <v>90</v>
      </c>
      <c r="I16" s="636">
        <v>216</v>
      </c>
      <c r="J16" s="636">
        <v>717</v>
      </c>
      <c r="K16" s="636">
        <v>528</v>
      </c>
      <c r="L16" s="635">
        <v>4</v>
      </c>
      <c r="M16" s="635">
        <v>185</v>
      </c>
      <c r="N16" s="260">
        <v>1645</v>
      </c>
    </row>
    <row r="17" spans="1:15" s="11" customFormat="1" ht="11.45" customHeight="1">
      <c r="A17" s="638" t="s">
        <v>489</v>
      </c>
      <c r="B17" s="165">
        <v>5536</v>
      </c>
      <c r="C17" s="164">
        <v>3599</v>
      </c>
      <c r="D17" s="164">
        <v>3424</v>
      </c>
      <c r="E17" s="164">
        <v>2942</v>
      </c>
      <c r="F17" s="636">
        <v>382</v>
      </c>
      <c r="G17" s="639">
        <v>1</v>
      </c>
      <c r="H17" s="639">
        <v>99</v>
      </c>
      <c r="I17" s="636">
        <v>175</v>
      </c>
      <c r="J17" s="636">
        <v>764</v>
      </c>
      <c r="K17" s="636">
        <v>561</v>
      </c>
      <c r="L17" s="641" t="s">
        <v>107</v>
      </c>
      <c r="M17" s="635">
        <v>203</v>
      </c>
      <c r="N17" s="260">
        <v>1173</v>
      </c>
    </row>
    <row r="18" spans="1:15" s="11" customFormat="1" ht="11.45" customHeight="1">
      <c r="A18" s="638" t="s">
        <v>488</v>
      </c>
      <c r="B18" s="165">
        <v>5224</v>
      </c>
      <c r="C18" s="164">
        <v>2945</v>
      </c>
      <c r="D18" s="164">
        <v>2755</v>
      </c>
      <c r="E18" s="164">
        <v>2292</v>
      </c>
      <c r="F18" s="636">
        <v>345</v>
      </c>
      <c r="G18" s="636">
        <v>1</v>
      </c>
      <c r="H18" s="639">
        <v>117</v>
      </c>
      <c r="I18" s="636">
        <v>190</v>
      </c>
      <c r="J18" s="164">
        <v>1238</v>
      </c>
      <c r="K18" s="636">
        <v>791</v>
      </c>
      <c r="L18" s="635">
        <v>1</v>
      </c>
      <c r="M18" s="635">
        <v>446</v>
      </c>
      <c r="N18" s="260">
        <v>1041</v>
      </c>
    </row>
    <row r="19" spans="1:15" s="11" customFormat="1" ht="11.45" customHeight="1">
      <c r="A19" s="638" t="s">
        <v>487</v>
      </c>
      <c r="B19" s="165">
        <v>5581</v>
      </c>
      <c r="C19" s="164">
        <v>2210</v>
      </c>
      <c r="D19" s="164">
        <v>2099</v>
      </c>
      <c r="E19" s="164">
        <v>1607</v>
      </c>
      <c r="F19" s="636">
        <v>370</v>
      </c>
      <c r="G19" s="637" t="s">
        <v>107</v>
      </c>
      <c r="H19" s="639">
        <v>122</v>
      </c>
      <c r="I19" s="636">
        <v>111</v>
      </c>
      <c r="J19" s="164">
        <v>2330</v>
      </c>
      <c r="K19" s="636">
        <v>983</v>
      </c>
      <c r="L19" s="635">
        <v>2</v>
      </c>
      <c r="M19" s="182">
        <v>1345</v>
      </c>
      <c r="N19" s="260">
        <v>1041</v>
      </c>
    </row>
    <row r="20" spans="1:15" s="11" customFormat="1" ht="11.45" customHeight="1">
      <c r="A20" s="638" t="s">
        <v>486</v>
      </c>
      <c r="B20" s="165">
        <v>4375</v>
      </c>
      <c r="C20" s="164">
        <v>1054</v>
      </c>
      <c r="D20" s="164">
        <v>1004</v>
      </c>
      <c r="E20" s="636">
        <v>697</v>
      </c>
      <c r="F20" s="636">
        <v>212</v>
      </c>
      <c r="G20" s="637" t="s">
        <v>107</v>
      </c>
      <c r="H20" s="639">
        <v>95</v>
      </c>
      <c r="I20" s="636">
        <v>50</v>
      </c>
      <c r="J20" s="164">
        <v>2491</v>
      </c>
      <c r="K20" s="636">
        <v>811</v>
      </c>
      <c r="L20" s="635">
        <v>2</v>
      </c>
      <c r="M20" s="182">
        <v>1678</v>
      </c>
      <c r="N20" s="643">
        <v>830</v>
      </c>
    </row>
    <row r="21" spans="1:15" s="11" customFormat="1" ht="11.45" customHeight="1">
      <c r="A21" s="638" t="s">
        <v>485</v>
      </c>
      <c r="B21" s="165">
        <v>3097</v>
      </c>
      <c r="C21" s="636">
        <v>346</v>
      </c>
      <c r="D21" s="636">
        <v>334</v>
      </c>
      <c r="E21" s="636">
        <v>228</v>
      </c>
      <c r="F21" s="636">
        <v>67</v>
      </c>
      <c r="G21" s="637" t="s">
        <v>107</v>
      </c>
      <c r="H21" s="639">
        <v>39</v>
      </c>
      <c r="I21" s="636">
        <v>12</v>
      </c>
      <c r="J21" s="164">
        <v>2109</v>
      </c>
      <c r="K21" s="636">
        <v>561</v>
      </c>
      <c r="L21" s="641" t="s">
        <v>107</v>
      </c>
      <c r="M21" s="182">
        <v>1548</v>
      </c>
      <c r="N21" s="643">
        <v>642</v>
      </c>
    </row>
    <row r="22" spans="1:15" s="11" customFormat="1" ht="11.45" customHeight="1">
      <c r="A22" s="638" t="s">
        <v>484</v>
      </c>
      <c r="B22" s="165">
        <v>2921</v>
      </c>
      <c r="C22" s="636">
        <v>169</v>
      </c>
      <c r="D22" s="636">
        <v>166</v>
      </c>
      <c r="E22" s="636">
        <v>92</v>
      </c>
      <c r="F22" s="636">
        <v>40</v>
      </c>
      <c r="G22" s="637" t="s">
        <v>107</v>
      </c>
      <c r="H22" s="639">
        <v>34</v>
      </c>
      <c r="I22" s="636">
        <v>3</v>
      </c>
      <c r="J22" s="164">
        <v>2105</v>
      </c>
      <c r="K22" s="636">
        <v>504</v>
      </c>
      <c r="L22" s="635">
        <v>1</v>
      </c>
      <c r="M22" s="182">
        <v>1600</v>
      </c>
      <c r="N22" s="643">
        <v>647</v>
      </c>
    </row>
    <row r="23" spans="1:15" s="11" customFormat="1" ht="11.45" customHeight="1">
      <c r="A23" s="638" t="s">
        <v>483</v>
      </c>
      <c r="B23" s="367">
        <v>2951</v>
      </c>
      <c r="C23" s="642">
        <v>65</v>
      </c>
      <c r="D23" s="642">
        <v>64</v>
      </c>
      <c r="E23" s="642">
        <v>25</v>
      </c>
      <c r="F23" s="642">
        <v>26</v>
      </c>
      <c r="G23" s="637">
        <v>1</v>
      </c>
      <c r="H23" s="642">
        <v>12</v>
      </c>
      <c r="I23" s="637">
        <v>1</v>
      </c>
      <c r="J23" s="642">
        <v>2340</v>
      </c>
      <c r="K23" s="642">
        <v>312</v>
      </c>
      <c r="L23" s="641" t="s">
        <v>107</v>
      </c>
      <c r="M23" s="641">
        <v>2028</v>
      </c>
      <c r="N23" s="640">
        <v>546</v>
      </c>
    </row>
    <row r="24" spans="1:15" s="11" customFormat="1" ht="11.45" customHeight="1">
      <c r="A24" s="638" t="s">
        <v>350</v>
      </c>
      <c r="B24" s="165"/>
      <c r="C24" s="636"/>
      <c r="D24" s="636"/>
      <c r="E24" s="636"/>
      <c r="F24" s="636"/>
      <c r="G24" s="636"/>
      <c r="H24" s="639"/>
      <c r="I24" s="636"/>
      <c r="J24" s="164"/>
      <c r="K24" s="636"/>
      <c r="L24" s="641"/>
      <c r="M24" s="182"/>
      <c r="N24" s="643"/>
    </row>
    <row r="25" spans="1:15" s="11" customFormat="1" ht="11.45" customHeight="1">
      <c r="A25" s="638" t="s">
        <v>482</v>
      </c>
      <c r="B25" s="165">
        <v>60492</v>
      </c>
      <c r="C25" s="164">
        <v>34394</v>
      </c>
      <c r="D25" s="164">
        <v>32419</v>
      </c>
      <c r="E25" s="164">
        <v>27887</v>
      </c>
      <c r="F25" s="164">
        <v>2493</v>
      </c>
      <c r="G25" s="636">
        <v>863</v>
      </c>
      <c r="H25" s="183">
        <v>1176</v>
      </c>
      <c r="I25" s="164">
        <v>1975</v>
      </c>
      <c r="J25" s="164">
        <v>9246</v>
      </c>
      <c r="K25" s="164">
        <v>3880</v>
      </c>
      <c r="L25" s="182">
        <v>3959</v>
      </c>
      <c r="M25" s="182">
        <v>1407</v>
      </c>
      <c r="N25" s="260">
        <v>16852</v>
      </c>
    </row>
    <row r="26" spans="1:15" s="11" customFormat="1" ht="11.25" customHeight="1">
      <c r="A26" s="638" t="s">
        <v>481</v>
      </c>
      <c r="B26" s="165">
        <v>18925</v>
      </c>
      <c r="C26" s="164">
        <v>3844</v>
      </c>
      <c r="D26" s="164">
        <v>3667</v>
      </c>
      <c r="E26" s="164">
        <v>2649</v>
      </c>
      <c r="F26" s="636">
        <v>715</v>
      </c>
      <c r="G26" s="639">
        <v>1</v>
      </c>
      <c r="H26" s="636">
        <v>302</v>
      </c>
      <c r="I26" s="636">
        <v>177</v>
      </c>
      <c r="J26" s="164">
        <v>11375</v>
      </c>
      <c r="K26" s="164">
        <v>3171</v>
      </c>
      <c r="L26" s="635">
        <v>5</v>
      </c>
      <c r="M26" s="182">
        <v>8199</v>
      </c>
      <c r="N26" s="260">
        <v>3706</v>
      </c>
    </row>
    <row r="27" spans="1:15" s="11" customFormat="1" ht="11.25" customHeight="1">
      <c r="A27" s="638" t="s">
        <v>480</v>
      </c>
      <c r="B27" s="165">
        <v>8969</v>
      </c>
      <c r="C27" s="636">
        <v>580</v>
      </c>
      <c r="D27" s="636">
        <v>564</v>
      </c>
      <c r="E27" s="636">
        <v>345</v>
      </c>
      <c r="F27" s="636">
        <v>133</v>
      </c>
      <c r="G27" s="639">
        <v>1</v>
      </c>
      <c r="H27" s="639">
        <v>85</v>
      </c>
      <c r="I27" s="636">
        <v>16</v>
      </c>
      <c r="J27" s="164">
        <v>6554</v>
      </c>
      <c r="K27" s="164">
        <v>1377</v>
      </c>
      <c r="L27" s="635">
        <v>1</v>
      </c>
      <c r="M27" s="182">
        <v>5176</v>
      </c>
      <c r="N27" s="260">
        <v>1835</v>
      </c>
    </row>
    <row r="28" spans="1:15" s="11" customFormat="1" ht="15" customHeight="1">
      <c r="A28" s="600" t="s">
        <v>79</v>
      </c>
      <c r="B28" s="662">
        <v>38172</v>
      </c>
      <c r="C28" s="660">
        <v>20272</v>
      </c>
      <c r="D28" s="660">
        <v>18981</v>
      </c>
      <c r="E28" s="660">
        <v>17494</v>
      </c>
      <c r="F28" s="659">
        <v>364</v>
      </c>
      <c r="G28" s="659">
        <v>455</v>
      </c>
      <c r="H28" s="661">
        <v>668</v>
      </c>
      <c r="I28" s="660">
        <v>1291</v>
      </c>
      <c r="J28" s="660">
        <v>7688</v>
      </c>
      <c r="K28" s="659">
        <v>730</v>
      </c>
      <c r="L28" s="658">
        <v>2125</v>
      </c>
      <c r="M28" s="658">
        <v>4833</v>
      </c>
      <c r="N28" s="657">
        <v>10212</v>
      </c>
    </row>
    <row r="29" spans="1:15" s="11" customFormat="1" ht="11.45" customHeight="1">
      <c r="A29" s="638" t="s">
        <v>497</v>
      </c>
      <c r="B29" s="165">
        <v>2764</v>
      </c>
      <c r="C29" s="636">
        <v>369</v>
      </c>
      <c r="D29" s="636">
        <v>308</v>
      </c>
      <c r="E29" s="636">
        <v>131</v>
      </c>
      <c r="F29" s="636">
        <v>9</v>
      </c>
      <c r="G29" s="636">
        <v>153</v>
      </c>
      <c r="H29" s="639">
        <v>15</v>
      </c>
      <c r="I29" s="636">
        <v>61</v>
      </c>
      <c r="J29" s="164">
        <v>1648</v>
      </c>
      <c r="K29" s="636">
        <v>14</v>
      </c>
      <c r="L29" s="182">
        <v>1599</v>
      </c>
      <c r="M29" s="635">
        <v>35</v>
      </c>
      <c r="N29" s="643">
        <v>747</v>
      </c>
      <c r="O29" s="656"/>
    </row>
    <row r="30" spans="1:15" s="11" customFormat="1" ht="11.45" customHeight="1">
      <c r="A30" s="638" t="s">
        <v>496</v>
      </c>
      <c r="B30" s="165">
        <v>2965</v>
      </c>
      <c r="C30" s="164">
        <v>1447</v>
      </c>
      <c r="D30" s="164">
        <v>1291</v>
      </c>
      <c r="E30" s="636">
        <v>960</v>
      </c>
      <c r="F30" s="636">
        <v>25</v>
      </c>
      <c r="G30" s="636">
        <v>272</v>
      </c>
      <c r="H30" s="639">
        <v>34</v>
      </c>
      <c r="I30" s="636">
        <v>156</v>
      </c>
      <c r="J30" s="636">
        <v>536</v>
      </c>
      <c r="K30" s="636">
        <v>31</v>
      </c>
      <c r="L30" s="635">
        <v>459</v>
      </c>
      <c r="M30" s="635">
        <v>46</v>
      </c>
      <c r="N30" s="643">
        <v>982</v>
      </c>
    </row>
    <row r="31" spans="1:15" s="11" customFormat="1" ht="11.45" customHeight="1">
      <c r="A31" s="638" t="s">
        <v>495</v>
      </c>
      <c r="B31" s="165">
        <v>2790</v>
      </c>
      <c r="C31" s="164">
        <v>1770</v>
      </c>
      <c r="D31" s="164">
        <v>1622</v>
      </c>
      <c r="E31" s="164">
        <v>1555</v>
      </c>
      <c r="F31" s="636">
        <v>12</v>
      </c>
      <c r="G31" s="636">
        <v>22</v>
      </c>
      <c r="H31" s="639">
        <v>33</v>
      </c>
      <c r="I31" s="636">
        <v>148</v>
      </c>
      <c r="J31" s="636">
        <v>101</v>
      </c>
      <c r="K31" s="636">
        <v>16</v>
      </c>
      <c r="L31" s="635">
        <v>40</v>
      </c>
      <c r="M31" s="635">
        <v>45</v>
      </c>
      <c r="N31" s="643">
        <v>919</v>
      </c>
    </row>
    <row r="32" spans="1:15" s="11" customFormat="1" ht="11.45" customHeight="1">
      <c r="A32" s="638" t="s">
        <v>494</v>
      </c>
      <c r="B32" s="165">
        <v>2854</v>
      </c>
      <c r="C32" s="164">
        <v>1895</v>
      </c>
      <c r="D32" s="164">
        <v>1805</v>
      </c>
      <c r="E32" s="164">
        <v>1745</v>
      </c>
      <c r="F32" s="636">
        <v>18</v>
      </c>
      <c r="G32" s="636">
        <v>3</v>
      </c>
      <c r="H32" s="639">
        <v>39</v>
      </c>
      <c r="I32" s="636">
        <v>90</v>
      </c>
      <c r="J32" s="636">
        <v>61</v>
      </c>
      <c r="K32" s="636">
        <v>20</v>
      </c>
      <c r="L32" s="635">
        <v>12</v>
      </c>
      <c r="M32" s="635">
        <v>29</v>
      </c>
      <c r="N32" s="643">
        <v>898</v>
      </c>
    </row>
    <row r="33" spans="1:14" s="11" customFormat="1" ht="11.45" customHeight="1">
      <c r="A33" s="638" t="s">
        <v>493</v>
      </c>
      <c r="B33" s="165">
        <v>3235</v>
      </c>
      <c r="C33" s="164">
        <v>2148</v>
      </c>
      <c r="D33" s="164">
        <v>2044</v>
      </c>
      <c r="E33" s="164">
        <v>1985</v>
      </c>
      <c r="F33" s="636">
        <v>26</v>
      </c>
      <c r="G33" s="637" t="s">
        <v>114</v>
      </c>
      <c r="H33" s="639">
        <v>33</v>
      </c>
      <c r="I33" s="636">
        <v>104</v>
      </c>
      <c r="J33" s="636">
        <v>68</v>
      </c>
      <c r="K33" s="636">
        <v>22</v>
      </c>
      <c r="L33" s="635">
        <v>4</v>
      </c>
      <c r="M33" s="635">
        <v>42</v>
      </c>
      <c r="N33" s="260">
        <v>1019</v>
      </c>
    </row>
    <row r="34" spans="1:14" s="11" customFormat="1" ht="11.45" customHeight="1">
      <c r="A34" s="638" t="s">
        <v>492</v>
      </c>
      <c r="B34" s="165">
        <v>3386</v>
      </c>
      <c r="C34" s="164">
        <v>2341</v>
      </c>
      <c r="D34" s="164">
        <v>2206</v>
      </c>
      <c r="E34" s="164">
        <v>2117</v>
      </c>
      <c r="F34" s="636">
        <v>27</v>
      </c>
      <c r="G34" s="636">
        <v>1</v>
      </c>
      <c r="H34" s="639">
        <v>61</v>
      </c>
      <c r="I34" s="636">
        <v>135</v>
      </c>
      <c r="J34" s="636">
        <v>76</v>
      </c>
      <c r="K34" s="636">
        <v>26</v>
      </c>
      <c r="L34" s="635">
        <v>3</v>
      </c>
      <c r="M34" s="635">
        <v>47</v>
      </c>
      <c r="N34" s="643">
        <v>969</v>
      </c>
    </row>
    <row r="35" spans="1:14" s="11" customFormat="1" ht="11.45" customHeight="1">
      <c r="A35" s="638" t="s">
        <v>491</v>
      </c>
      <c r="B35" s="165">
        <v>3621</v>
      </c>
      <c r="C35" s="164">
        <v>2458</v>
      </c>
      <c r="D35" s="163">
        <v>2340</v>
      </c>
      <c r="E35" s="164">
        <v>2249</v>
      </c>
      <c r="F35" s="655">
        <v>31</v>
      </c>
      <c r="G35" s="639">
        <v>3</v>
      </c>
      <c r="H35" s="639">
        <v>57</v>
      </c>
      <c r="I35" s="636">
        <v>118</v>
      </c>
      <c r="J35" s="636">
        <v>135</v>
      </c>
      <c r="K35" s="636">
        <v>45</v>
      </c>
      <c r="L35" s="635">
        <v>3</v>
      </c>
      <c r="M35" s="635">
        <v>87</v>
      </c>
      <c r="N35" s="260">
        <v>1028</v>
      </c>
    </row>
    <row r="36" spans="1:14" s="11" customFormat="1" ht="11.45" customHeight="1">
      <c r="A36" s="638" t="s">
        <v>490</v>
      </c>
      <c r="B36" s="165">
        <v>3043</v>
      </c>
      <c r="C36" s="164">
        <v>2067</v>
      </c>
      <c r="D36" s="164">
        <v>1935</v>
      </c>
      <c r="E36" s="164">
        <v>1853</v>
      </c>
      <c r="F36" s="636">
        <v>25</v>
      </c>
      <c r="G36" s="637" t="s">
        <v>107</v>
      </c>
      <c r="H36" s="639">
        <v>57</v>
      </c>
      <c r="I36" s="636">
        <v>132</v>
      </c>
      <c r="J36" s="636">
        <v>154</v>
      </c>
      <c r="K36" s="636">
        <v>35</v>
      </c>
      <c r="L36" s="635">
        <v>3</v>
      </c>
      <c r="M36" s="635">
        <v>116</v>
      </c>
      <c r="N36" s="643">
        <v>822</v>
      </c>
    </row>
    <row r="37" spans="1:14" s="11" customFormat="1" ht="11.45" customHeight="1">
      <c r="A37" s="638" t="s">
        <v>489</v>
      </c>
      <c r="B37" s="165">
        <v>2719</v>
      </c>
      <c r="C37" s="164">
        <v>1911</v>
      </c>
      <c r="D37" s="164">
        <v>1805</v>
      </c>
      <c r="E37" s="164">
        <v>1707</v>
      </c>
      <c r="F37" s="636">
        <v>30</v>
      </c>
      <c r="G37" s="591" t="s">
        <v>107</v>
      </c>
      <c r="H37" s="639">
        <v>68</v>
      </c>
      <c r="I37" s="636">
        <v>106</v>
      </c>
      <c r="J37" s="636">
        <v>174</v>
      </c>
      <c r="K37" s="636">
        <v>44</v>
      </c>
      <c r="L37" s="641" t="s">
        <v>107</v>
      </c>
      <c r="M37" s="635">
        <v>130</v>
      </c>
      <c r="N37" s="643">
        <v>634</v>
      </c>
    </row>
    <row r="38" spans="1:14" s="11" customFormat="1" ht="11.45" customHeight="1">
      <c r="A38" s="638" t="s">
        <v>488</v>
      </c>
      <c r="B38" s="165">
        <v>2536</v>
      </c>
      <c r="C38" s="164">
        <v>1629</v>
      </c>
      <c r="D38" s="164">
        <v>1506</v>
      </c>
      <c r="E38" s="164">
        <v>1406</v>
      </c>
      <c r="F38" s="636">
        <v>31</v>
      </c>
      <c r="G38" s="591" t="s">
        <v>107</v>
      </c>
      <c r="H38" s="639">
        <v>69</v>
      </c>
      <c r="I38" s="636">
        <v>123</v>
      </c>
      <c r="J38" s="636">
        <v>361</v>
      </c>
      <c r="K38" s="636">
        <v>86</v>
      </c>
      <c r="L38" s="635">
        <v>1</v>
      </c>
      <c r="M38" s="635">
        <v>274</v>
      </c>
      <c r="N38" s="643">
        <v>546</v>
      </c>
    </row>
    <row r="39" spans="1:14" s="11" customFormat="1" ht="11.45" customHeight="1">
      <c r="A39" s="638" t="s">
        <v>487</v>
      </c>
      <c r="B39" s="165">
        <v>2696</v>
      </c>
      <c r="C39" s="164">
        <v>1261</v>
      </c>
      <c r="D39" s="164">
        <v>1190</v>
      </c>
      <c r="E39" s="164">
        <v>1052</v>
      </c>
      <c r="F39" s="636">
        <v>53</v>
      </c>
      <c r="G39" s="591" t="s">
        <v>107</v>
      </c>
      <c r="H39" s="639">
        <v>85</v>
      </c>
      <c r="I39" s="636">
        <v>71</v>
      </c>
      <c r="J39" s="636">
        <v>889</v>
      </c>
      <c r="K39" s="636">
        <v>111</v>
      </c>
      <c r="L39" s="641" t="s">
        <v>107</v>
      </c>
      <c r="M39" s="635">
        <v>778</v>
      </c>
      <c r="N39" s="643">
        <v>546</v>
      </c>
    </row>
    <row r="40" spans="1:14" s="11" customFormat="1" ht="11.45" customHeight="1">
      <c r="A40" s="638" t="s">
        <v>486</v>
      </c>
      <c r="B40" s="165">
        <v>2011</v>
      </c>
      <c r="C40" s="636">
        <v>611</v>
      </c>
      <c r="D40" s="636">
        <v>578</v>
      </c>
      <c r="E40" s="636">
        <v>473</v>
      </c>
      <c r="F40" s="636">
        <v>41</v>
      </c>
      <c r="G40" s="591" t="s">
        <v>107</v>
      </c>
      <c r="H40" s="639">
        <v>64</v>
      </c>
      <c r="I40" s="636">
        <v>33</v>
      </c>
      <c r="J40" s="164">
        <v>1004</v>
      </c>
      <c r="K40" s="636">
        <v>78</v>
      </c>
      <c r="L40" s="641" t="s">
        <v>107</v>
      </c>
      <c r="M40" s="635">
        <v>926</v>
      </c>
      <c r="N40" s="643">
        <v>396</v>
      </c>
    </row>
    <row r="41" spans="1:14" s="11" customFormat="1" ht="11.45" customHeight="1">
      <c r="A41" s="638" t="s">
        <v>485</v>
      </c>
      <c r="B41" s="165">
        <v>1375</v>
      </c>
      <c r="C41" s="636">
        <v>220</v>
      </c>
      <c r="D41" s="636">
        <v>209</v>
      </c>
      <c r="E41" s="636">
        <v>169</v>
      </c>
      <c r="F41" s="636">
        <v>15</v>
      </c>
      <c r="G41" s="591" t="s">
        <v>107</v>
      </c>
      <c r="H41" s="639">
        <v>25</v>
      </c>
      <c r="I41" s="636">
        <v>11</v>
      </c>
      <c r="J41" s="636">
        <v>900</v>
      </c>
      <c r="K41" s="636">
        <v>83</v>
      </c>
      <c r="L41" s="641" t="s">
        <v>107</v>
      </c>
      <c r="M41" s="635">
        <v>817</v>
      </c>
      <c r="N41" s="643">
        <v>255</v>
      </c>
    </row>
    <row r="42" spans="1:14" s="11" customFormat="1" ht="11.45" customHeight="1">
      <c r="A42" s="638" t="s">
        <v>484</v>
      </c>
      <c r="B42" s="165">
        <v>1213</v>
      </c>
      <c r="C42" s="636">
        <v>107</v>
      </c>
      <c r="D42" s="636">
        <v>105</v>
      </c>
      <c r="E42" s="636">
        <v>73</v>
      </c>
      <c r="F42" s="636">
        <v>10</v>
      </c>
      <c r="G42" s="591" t="s">
        <v>107</v>
      </c>
      <c r="H42" s="639">
        <v>22</v>
      </c>
      <c r="I42" s="636">
        <v>2</v>
      </c>
      <c r="J42" s="636">
        <v>843</v>
      </c>
      <c r="K42" s="636">
        <v>71</v>
      </c>
      <c r="L42" s="635">
        <v>1</v>
      </c>
      <c r="M42" s="635">
        <v>771</v>
      </c>
      <c r="N42" s="643">
        <v>263</v>
      </c>
    </row>
    <row r="43" spans="1:14" s="11" customFormat="1" ht="11.45" customHeight="1">
      <c r="A43" s="638" t="s">
        <v>483</v>
      </c>
      <c r="B43" s="654">
        <v>964</v>
      </c>
      <c r="C43" s="636">
        <v>38</v>
      </c>
      <c r="D43" s="636">
        <v>37</v>
      </c>
      <c r="E43" s="636">
        <v>19</v>
      </c>
      <c r="F43" s="590">
        <v>11</v>
      </c>
      <c r="G43" s="590">
        <v>1</v>
      </c>
      <c r="H43" s="639">
        <v>6</v>
      </c>
      <c r="I43" s="639">
        <v>1</v>
      </c>
      <c r="J43" s="636">
        <v>738</v>
      </c>
      <c r="K43" s="639">
        <v>48</v>
      </c>
      <c r="L43" s="641" t="s">
        <v>107</v>
      </c>
      <c r="M43" s="635">
        <v>690</v>
      </c>
      <c r="N43" s="643">
        <v>188</v>
      </c>
    </row>
    <row r="44" spans="1:14" s="11" customFormat="1" ht="11.45" customHeight="1">
      <c r="A44" s="638" t="s">
        <v>350</v>
      </c>
      <c r="B44" s="367"/>
      <c r="C44" s="642"/>
      <c r="D44" s="642"/>
      <c r="E44" s="642"/>
      <c r="F44" s="642"/>
      <c r="G44" s="642"/>
      <c r="H44" s="637"/>
      <c r="I44" s="642"/>
      <c r="J44" s="642"/>
      <c r="K44" s="642"/>
      <c r="L44" s="641"/>
      <c r="M44" s="641"/>
      <c r="N44" s="640"/>
    </row>
    <row r="45" spans="1:14" s="11" customFormat="1" ht="11.45" customHeight="1">
      <c r="A45" s="638" t="s">
        <v>482</v>
      </c>
      <c r="B45" s="165">
        <v>29913</v>
      </c>
      <c r="C45" s="164">
        <v>18035</v>
      </c>
      <c r="D45" s="164">
        <v>16862</v>
      </c>
      <c r="E45" s="164">
        <v>15708</v>
      </c>
      <c r="F45" s="636">
        <v>234</v>
      </c>
      <c r="G45" s="636">
        <v>454</v>
      </c>
      <c r="H45" s="639">
        <v>466</v>
      </c>
      <c r="I45" s="164">
        <v>1173</v>
      </c>
      <c r="J45" s="164">
        <v>3314</v>
      </c>
      <c r="K45" s="636">
        <v>339</v>
      </c>
      <c r="L45" s="182">
        <v>2124</v>
      </c>
      <c r="M45" s="635">
        <v>851</v>
      </c>
      <c r="N45" s="260">
        <v>8564</v>
      </c>
    </row>
    <row r="46" spans="1:14" s="11" customFormat="1" ht="11.25" customHeight="1">
      <c r="A46" s="638" t="s">
        <v>481</v>
      </c>
      <c r="B46" s="165">
        <v>8259</v>
      </c>
      <c r="C46" s="164">
        <v>2237</v>
      </c>
      <c r="D46" s="164">
        <v>2119</v>
      </c>
      <c r="E46" s="164">
        <v>1786</v>
      </c>
      <c r="F46" s="636">
        <v>130</v>
      </c>
      <c r="G46" s="639">
        <v>1</v>
      </c>
      <c r="H46" s="636">
        <v>202</v>
      </c>
      <c r="I46" s="636">
        <v>118</v>
      </c>
      <c r="J46" s="164">
        <v>4374</v>
      </c>
      <c r="K46" s="636">
        <v>391</v>
      </c>
      <c r="L46" s="635">
        <v>1</v>
      </c>
      <c r="M46" s="182">
        <v>3982</v>
      </c>
      <c r="N46" s="260">
        <v>1648</v>
      </c>
    </row>
    <row r="47" spans="1:14" s="11" customFormat="1" ht="11.25" customHeight="1">
      <c r="A47" s="653" t="s">
        <v>480</v>
      </c>
      <c r="B47" s="652">
        <v>3552</v>
      </c>
      <c r="C47" s="649">
        <v>365</v>
      </c>
      <c r="D47" s="649">
        <v>351</v>
      </c>
      <c r="E47" s="649">
        <v>261</v>
      </c>
      <c r="F47" s="649">
        <v>36</v>
      </c>
      <c r="G47" s="651">
        <v>1</v>
      </c>
      <c r="H47" s="651">
        <v>53</v>
      </c>
      <c r="I47" s="649">
        <v>14</v>
      </c>
      <c r="J47" s="650">
        <v>2481</v>
      </c>
      <c r="K47" s="649">
        <v>202</v>
      </c>
      <c r="L47" s="648">
        <v>1</v>
      </c>
      <c r="M47" s="647">
        <v>2278</v>
      </c>
      <c r="N47" s="646">
        <v>706</v>
      </c>
    </row>
    <row r="48" spans="1:14" s="11" customFormat="1" ht="15" customHeight="1">
      <c r="A48" s="609" t="s">
        <v>78</v>
      </c>
      <c r="B48" s="165">
        <v>41245</v>
      </c>
      <c r="C48" s="164">
        <v>17966</v>
      </c>
      <c r="D48" s="164">
        <v>17105</v>
      </c>
      <c r="E48" s="164">
        <v>13042</v>
      </c>
      <c r="F48" s="164">
        <v>2844</v>
      </c>
      <c r="G48" s="636">
        <v>409</v>
      </c>
      <c r="H48" s="639">
        <v>810</v>
      </c>
      <c r="I48" s="636">
        <v>861</v>
      </c>
      <c r="J48" s="164">
        <v>12933</v>
      </c>
      <c r="K48" s="164">
        <v>6321</v>
      </c>
      <c r="L48" s="182">
        <v>1839</v>
      </c>
      <c r="M48" s="182">
        <v>4773</v>
      </c>
      <c r="N48" s="260">
        <v>10346</v>
      </c>
    </row>
    <row r="49" spans="1:14" s="11" customFormat="1" ht="11.45" customHeight="1">
      <c r="A49" s="638" t="s">
        <v>497</v>
      </c>
      <c r="B49" s="165">
        <v>2547</v>
      </c>
      <c r="C49" s="636">
        <v>316</v>
      </c>
      <c r="D49" s="636">
        <v>278</v>
      </c>
      <c r="E49" s="636">
        <v>79</v>
      </c>
      <c r="F49" s="636">
        <v>15</v>
      </c>
      <c r="G49" s="636">
        <v>173</v>
      </c>
      <c r="H49" s="639">
        <v>11</v>
      </c>
      <c r="I49" s="636">
        <v>38</v>
      </c>
      <c r="J49" s="164">
        <v>1514</v>
      </c>
      <c r="K49" s="636">
        <v>32</v>
      </c>
      <c r="L49" s="182">
        <v>1452</v>
      </c>
      <c r="M49" s="635">
        <v>30</v>
      </c>
      <c r="N49" s="643">
        <v>717</v>
      </c>
    </row>
    <row r="50" spans="1:14" s="11" customFormat="1" ht="11.45" customHeight="1">
      <c r="A50" s="638" t="s">
        <v>496</v>
      </c>
      <c r="B50" s="165">
        <v>2618</v>
      </c>
      <c r="C50" s="164">
        <v>1325</v>
      </c>
      <c r="D50" s="164">
        <v>1207</v>
      </c>
      <c r="E50" s="636">
        <v>885</v>
      </c>
      <c r="F50" s="636">
        <v>62</v>
      </c>
      <c r="G50" s="636">
        <v>208</v>
      </c>
      <c r="H50" s="639">
        <v>52</v>
      </c>
      <c r="I50" s="636">
        <v>118</v>
      </c>
      <c r="J50" s="636">
        <v>454</v>
      </c>
      <c r="K50" s="636">
        <v>99</v>
      </c>
      <c r="L50" s="635">
        <v>328</v>
      </c>
      <c r="M50" s="635">
        <v>27</v>
      </c>
      <c r="N50" s="643">
        <v>839</v>
      </c>
    </row>
    <row r="51" spans="1:14" s="11" customFormat="1" ht="11.45" customHeight="1">
      <c r="A51" s="638" t="s">
        <v>495</v>
      </c>
      <c r="B51" s="165">
        <v>2862</v>
      </c>
      <c r="C51" s="164">
        <v>1722</v>
      </c>
      <c r="D51" s="164">
        <v>1621</v>
      </c>
      <c r="E51" s="164">
        <v>1400</v>
      </c>
      <c r="F51" s="636">
        <v>101</v>
      </c>
      <c r="G51" s="636">
        <v>17</v>
      </c>
      <c r="H51" s="639">
        <v>103</v>
      </c>
      <c r="I51" s="636">
        <v>101</v>
      </c>
      <c r="J51" s="636">
        <v>265</v>
      </c>
      <c r="K51" s="636">
        <v>206</v>
      </c>
      <c r="L51" s="635">
        <v>25</v>
      </c>
      <c r="M51" s="635">
        <v>34</v>
      </c>
      <c r="N51" s="643">
        <v>875</v>
      </c>
    </row>
    <row r="52" spans="1:14" s="11" customFormat="1" ht="11.45" customHeight="1">
      <c r="A52" s="638" t="s">
        <v>494</v>
      </c>
      <c r="B52" s="165">
        <v>3123</v>
      </c>
      <c r="C52" s="164">
        <v>1806</v>
      </c>
      <c r="D52" s="164">
        <v>1725</v>
      </c>
      <c r="E52" s="164">
        <v>1386</v>
      </c>
      <c r="F52" s="636">
        <v>159</v>
      </c>
      <c r="G52" s="636">
        <v>2</v>
      </c>
      <c r="H52" s="639">
        <v>178</v>
      </c>
      <c r="I52" s="636">
        <v>81</v>
      </c>
      <c r="J52" s="636">
        <v>328</v>
      </c>
      <c r="K52" s="636">
        <v>291</v>
      </c>
      <c r="L52" s="635">
        <v>10</v>
      </c>
      <c r="M52" s="635">
        <v>27</v>
      </c>
      <c r="N52" s="643">
        <v>989</v>
      </c>
    </row>
    <row r="53" spans="1:14" s="11" customFormat="1" ht="11.45" customHeight="1">
      <c r="A53" s="638" t="s">
        <v>493</v>
      </c>
      <c r="B53" s="165">
        <v>3303</v>
      </c>
      <c r="C53" s="164">
        <v>1928</v>
      </c>
      <c r="D53" s="164">
        <v>1858</v>
      </c>
      <c r="E53" s="164">
        <v>1450</v>
      </c>
      <c r="F53" s="636">
        <v>251</v>
      </c>
      <c r="G53" s="636">
        <v>4</v>
      </c>
      <c r="H53" s="639">
        <v>153</v>
      </c>
      <c r="I53" s="636">
        <v>70</v>
      </c>
      <c r="J53" s="636">
        <v>416</v>
      </c>
      <c r="K53" s="636">
        <v>368</v>
      </c>
      <c r="L53" s="635">
        <v>11</v>
      </c>
      <c r="M53" s="635">
        <v>37</v>
      </c>
      <c r="N53" s="643">
        <v>959</v>
      </c>
    </row>
    <row r="54" spans="1:14" s="11" customFormat="1" ht="11.45" customHeight="1">
      <c r="A54" s="638" t="s">
        <v>492</v>
      </c>
      <c r="B54" s="165">
        <v>3493</v>
      </c>
      <c r="C54" s="164">
        <v>2068</v>
      </c>
      <c r="D54" s="164">
        <v>1990</v>
      </c>
      <c r="E54" s="164">
        <v>1607</v>
      </c>
      <c r="F54" s="636">
        <v>320</v>
      </c>
      <c r="G54" s="639">
        <v>3</v>
      </c>
      <c r="H54" s="639">
        <v>60</v>
      </c>
      <c r="I54" s="636">
        <v>78</v>
      </c>
      <c r="J54" s="636">
        <v>408</v>
      </c>
      <c r="K54" s="636">
        <v>370</v>
      </c>
      <c r="L54" s="635">
        <v>5</v>
      </c>
      <c r="M54" s="635">
        <v>33</v>
      </c>
      <c r="N54" s="260">
        <v>1017</v>
      </c>
    </row>
    <row r="55" spans="1:14" s="11" customFormat="1" ht="11.45" customHeight="1">
      <c r="A55" s="638" t="s">
        <v>491</v>
      </c>
      <c r="B55" s="165">
        <v>3824</v>
      </c>
      <c r="C55" s="164">
        <v>2272</v>
      </c>
      <c r="D55" s="164">
        <v>2176</v>
      </c>
      <c r="E55" s="164">
        <v>1786</v>
      </c>
      <c r="F55" s="636">
        <v>349</v>
      </c>
      <c r="G55" s="637" t="s">
        <v>107</v>
      </c>
      <c r="H55" s="639">
        <v>41</v>
      </c>
      <c r="I55" s="636">
        <v>96</v>
      </c>
      <c r="J55" s="636">
        <v>517</v>
      </c>
      <c r="K55" s="636">
        <v>460</v>
      </c>
      <c r="L55" s="635">
        <v>3</v>
      </c>
      <c r="M55" s="635">
        <v>54</v>
      </c>
      <c r="N55" s="260">
        <v>1035</v>
      </c>
    </row>
    <row r="56" spans="1:14" s="11" customFormat="1" ht="11.45" customHeight="1">
      <c r="A56" s="638" t="s">
        <v>490</v>
      </c>
      <c r="B56" s="165">
        <v>3304</v>
      </c>
      <c r="C56" s="164">
        <v>1918</v>
      </c>
      <c r="D56" s="164">
        <v>1834</v>
      </c>
      <c r="E56" s="164">
        <v>1465</v>
      </c>
      <c r="F56" s="636">
        <v>336</v>
      </c>
      <c r="G56" s="637" t="s">
        <v>107</v>
      </c>
      <c r="H56" s="639">
        <v>33</v>
      </c>
      <c r="I56" s="636">
        <v>84</v>
      </c>
      <c r="J56" s="636">
        <v>563</v>
      </c>
      <c r="K56" s="636">
        <v>493</v>
      </c>
      <c r="L56" s="635">
        <v>1</v>
      </c>
      <c r="M56" s="635">
        <v>69</v>
      </c>
      <c r="N56" s="643">
        <v>823</v>
      </c>
    </row>
    <row r="57" spans="1:14" s="11" customFormat="1" ht="11.45" customHeight="1">
      <c r="A57" s="638" t="s">
        <v>489</v>
      </c>
      <c r="B57" s="165">
        <v>2817</v>
      </c>
      <c r="C57" s="164">
        <v>1688</v>
      </c>
      <c r="D57" s="164">
        <v>1619</v>
      </c>
      <c r="E57" s="164">
        <v>1235</v>
      </c>
      <c r="F57" s="636">
        <v>352</v>
      </c>
      <c r="G57" s="639">
        <v>1</v>
      </c>
      <c r="H57" s="639">
        <v>31</v>
      </c>
      <c r="I57" s="636">
        <v>69</v>
      </c>
      <c r="J57" s="636">
        <v>590</v>
      </c>
      <c r="K57" s="636">
        <v>517</v>
      </c>
      <c r="L57" s="641" t="s">
        <v>107</v>
      </c>
      <c r="M57" s="635">
        <v>73</v>
      </c>
      <c r="N57" s="643">
        <v>539</v>
      </c>
    </row>
    <row r="58" spans="1:14" s="11" customFormat="1" ht="11.45" customHeight="1">
      <c r="A58" s="638" t="s">
        <v>488</v>
      </c>
      <c r="B58" s="165">
        <v>2688</v>
      </c>
      <c r="C58" s="164">
        <v>1316</v>
      </c>
      <c r="D58" s="164">
        <v>1249</v>
      </c>
      <c r="E58" s="636">
        <v>886</v>
      </c>
      <c r="F58" s="636">
        <v>314</v>
      </c>
      <c r="G58" s="639">
        <v>1</v>
      </c>
      <c r="H58" s="639">
        <v>48</v>
      </c>
      <c r="I58" s="636">
        <v>67</v>
      </c>
      <c r="J58" s="636">
        <v>877</v>
      </c>
      <c r="K58" s="636">
        <v>705</v>
      </c>
      <c r="L58" s="645" t="s">
        <v>107</v>
      </c>
      <c r="M58" s="635">
        <v>172</v>
      </c>
      <c r="N58" s="643">
        <v>495</v>
      </c>
    </row>
    <row r="59" spans="1:14" s="11" customFormat="1" ht="11.45" customHeight="1">
      <c r="A59" s="638" t="s">
        <v>487</v>
      </c>
      <c r="B59" s="165">
        <v>2885</v>
      </c>
      <c r="C59" s="636">
        <v>949</v>
      </c>
      <c r="D59" s="636">
        <v>909</v>
      </c>
      <c r="E59" s="636">
        <v>555</v>
      </c>
      <c r="F59" s="636">
        <v>317</v>
      </c>
      <c r="G59" s="591" t="s">
        <v>107</v>
      </c>
      <c r="H59" s="639">
        <v>37</v>
      </c>
      <c r="I59" s="636">
        <v>40</v>
      </c>
      <c r="J59" s="164">
        <v>1441</v>
      </c>
      <c r="K59" s="636">
        <v>872</v>
      </c>
      <c r="L59" s="636">
        <v>2</v>
      </c>
      <c r="M59" s="635">
        <v>567</v>
      </c>
      <c r="N59" s="643">
        <v>495</v>
      </c>
    </row>
    <row r="60" spans="1:14" s="11" customFormat="1" ht="11.45" customHeight="1">
      <c r="A60" s="638" t="s">
        <v>486</v>
      </c>
      <c r="B60" s="165">
        <v>2364</v>
      </c>
      <c r="C60" s="636">
        <v>443</v>
      </c>
      <c r="D60" s="636">
        <v>426</v>
      </c>
      <c r="E60" s="636">
        <v>224</v>
      </c>
      <c r="F60" s="636">
        <v>171</v>
      </c>
      <c r="G60" s="591" t="s">
        <v>107</v>
      </c>
      <c r="H60" s="639">
        <v>31</v>
      </c>
      <c r="I60" s="639">
        <v>17</v>
      </c>
      <c r="J60" s="164">
        <v>1487</v>
      </c>
      <c r="K60" s="636">
        <v>733</v>
      </c>
      <c r="L60" s="635">
        <v>2</v>
      </c>
      <c r="M60" s="635">
        <v>752</v>
      </c>
      <c r="N60" s="643">
        <v>434</v>
      </c>
    </row>
    <row r="61" spans="1:14" s="11" customFormat="1" ht="11.45" customHeight="1">
      <c r="A61" s="638" t="s">
        <v>485</v>
      </c>
      <c r="B61" s="165">
        <v>1722</v>
      </c>
      <c r="C61" s="636">
        <v>126</v>
      </c>
      <c r="D61" s="636">
        <v>125</v>
      </c>
      <c r="E61" s="636">
        <v>59</v>
      </c>
      <c r="F61" s="636">
        <v>52</v>
      </c>
      <c r="G61" s="591" t="s">
        <v>107</v>
      </c>
      <c r="H61" s="639">
        <v>14</v>
      </c>
      <c r="I61" s="639">
        <v>1</v>
      </c>
      <c r="J61" s="164">
        <v>1209</v>
      </c>
      <c r="K61" s="636">
        <v>478</v>
      </c>
      <c r="L61" s="641" t="s">
        <v>107</v>
      </c>
      <c r="M61" s="635">
        <v>731</v>
      </c>
      <c r="N61" s="643">
        <v>387</v>
      </c>
    </row>
    <row r="62" spans="1:14" s="11" customFormat="1" ht="11.45" customHeight="1">
      <c r="A62" s="638" t="s">
        <v>484</v>
      </c>
      <c r="B62" s="165">
        <v>1708</v>
      </c>
      <c r="C62" s="636">
        <v>62</v>
      </c>
      <c r="D62" s="636">
        <v>61</v>
      </c>
      <c r="E62" s="636">
        <v>19</v>
      </c>
      <c r="F62" s="636">
        <v>30</v>
      </c>
      <c r="G62" s="591" t="s">
        <v>107</v>
      </c>
      <c r="H62" s="636">
        <v>12</v>
      </c>
      <c r="I62" s="639">
        <v>1</v>
      </c>
      <c r="J62" s="164">
        <v>1262</v>
      </c>
      <c r="K62" s="636">
        <v>433</v>
      </c>
      <c r="L62" s="641" t="s">
        <v>107</v>
      </c>
      <c r="M62" s="635">
        <v>829</v>
      </c>
      <c r="N62" s="643">
        <v>384</v>
      </c>
    </row>
    <row r="63" spans="1:14" s="11" customFormat="1" ht="11.45" customHeight="1">
      <c r="A63" s="638" t="s">
        <v>483</v>
      </c>
      <c r="B63" s="165">
        <v>1987</v>
      </c>
      <c r="C63" s="636">
        <v>27</v>
      </c>
      <c r="D63" s="636">
        <v>27</v>
      </c>
      <c r="E63" s="636">
        <v>6</v>
      </c>
      <c r="F63" s="639">
        <v>15</v>
      </c>
      <c r="G63" s="591" t="s">
        <v>107</v>
      </c>
      <c r="H63" s="636">
        <v>6</v>
      </c>
      <c r="I63" s="637" t="s">
        <v>107</v>
      </c>
      <c r="J63" s="164">
        <v>1602</v>
      </c>
      <c r="K63" s="636">
        <v>264</v>
      </c>
      <c r="L63" s="644" t="s">
        <v>107</v>
      </c>
      <c r="M63" s="182">
        <v>1338</v>
      </c>
      <c r="N63" s="643">
        <v>358</v>
      </c>
    </row>
    <row r="64" spans="1:14" s="11" customFormat="1" ht="11.45" customHeight="1">
      <c r="A64" s="638" t="s">
        <v>350</v>
      </c>
      <c r="B64" s="367"/>
      <c r="C64" s="642"/>
      <c r="D64" s="642"/>
      <c r="E64" s="642"/>
      <c r="F64" s="642"/>
      <c r="G64" s="642"/>
      <c r="H64" s="637"/>
      <c r="I64" s="642"/>
      <c r="J64" s="642"/>
      <c r="K64" s="642"/>
      <c r="L64" s="641"/>
      <c r="M64" s="641"/>
      <c r="N64" s="640"/>
    </row>
    <row r="65" spans="1:14" s="11" customFormat="1" ht="11.45" customHeight="1">
      <c r="A65" s="638" t="s">
        <v>482</v>
      </c>
      <c r="B65" s="165">
        <v>30579</v>
      </c>
      <c r="C65" s="164">
        <v>16359</v>
      </c>
      <c r="D65" s="164">
        <v>15557</v>
      </c>
      <c r="E65" s="164">
        <v>12179</v>
      </c>
      <c r="F65" s="164">
        <v>2259</v>
      </c>
      <c r="G65" s="636">
        <v>409</v>
      </c>
      <c r="H65" s="639">
        <v>710</v>
      </c>
      <c r="I65" s="636">
        <v>802</v>
      </c>
      <c r="J65" s="164">
        <v>5932</v>
      </c>
      <c r="K65" s="164">
        <v>3541</v>
      </c>
      <c r="L65" s="182">
        <v>1835</v>
      </c>
      <c r="M65" s="635">
        <v>556</v>
      </c>
      <c r="N65" s="260">
        <v>8288</v>
      </c>
    </row>
    <row r="66" spans="1:14" s="11" customFormat="1" ht="11.25" customHeight="1">
      <c r="A66" s="638" t="s">
        <v>481</v>
      </c>
      <c r="B66" s="165">
        <v>10666</v>
      </c>
      <c r="C66" s="164">
        <v>1607</v>
      </c>
      <c r="D66" s="164">
        <v>1548</v>
      </c>
      <c r="E66" s="636">
        <v>863</v>
      </c>
      <c r="F66" s="636">
        <v>585</v>
      </c>
      <c r="G66" s="637" t="s">
        <v>107</v>
      </c>
      <c r="H66" s="636">
        <v>100</v>
      </c>
      <c r="I66" s="636">
        <v>59</v>
      </c>
      <c r="J66" s="164">
        <v>7001</v>
      </c>
      <c r="K66" s="164">
        <v>2780</v>
      </c>
      <c r="L66" s="635">
        <v>4</v>
      </c>
      <c r="M66" s="182">
        <v>4217</v>
      </c>
      <c r="N66" s="260">
        <v>2058</v>
      </c>
    </row>
    <row r="67" spans="1:14" s="11" customFormat="1" ht="11.25" customHeight="1">
      <c r="A67" s="298" t="s">
        <v>480</v>
      </c>
      <c r="B67" s="158">
        <v>5417</v>
      </c>
      <c r="C67" s="632">
        <v>215</v>
      </c>
      <c r="D67" s="632">
        <v>213</v>
      </c>
      <c r="E67" s="632">
        <v>84</v>
      </c>
      <c r="F67" s="632">
        <v>97</v>
      </c>
      <c r="G67" s="634" t="s">
        <v>107</v>
      </c>
      <c r="H67" s="633">
        <v>32</v>
      </c>
      <c r="I67" s="632">
        <v>2</v>
      </c>
      <c r="J67" s="157">
        <v>4073</v>
      </c>
      <c r="K67" s="157">
        <v>1175</v>
      </c>
      <c r="L67" s="631" t="s">
        <v>107</v>
      </c>
      <c r="M67" s="630">
        <v>2898</v>
      </c>
      <c r="N67" s="629">
        <v>1129</v>
      </c>
    </row>
    <row r="68" spans="1:14" s="11" customFormat="1" ht="14.25" customHeight="1">
      <c r="A68" s="322" t="s">
        <v>479</v>
      </c>
      <c r="B68" s="14"/>
      <c r="C68" s="14"/>
      <c r="D68" s="14"/>
      <c r="E68" s="14"/>
      <c r="F68" s="14"/>
      <c r="G68" s="14"/>
      <c r="H68" s="512"/>
      <c r="I68" s="14"/>
      <c r="K68" s="75"/>
      <c r="L68" s="75"/>
      <c r="M68" s="153"/>
      <c r="N68" s="153" t="s">
        <v>478</v>
      </c>
    </row>
    <row r="69" spans="1:14">
      <c r="A69" s="628"/>
      <c r="B69" s="2"/>
      <c r="C69" s="2"/>
      <c r="D69" s="2"/>
      <c r="E69" s="2"/>
      <c r="F69" s="2"/>
      <c r="G69" s="2"/>
      <c r="H69" s="508"/>
      <c r="I69" s="2"/>
      <c r="J69" s="2"/>
      <c r="K69" s="2"/>
    </row>
  </sheetData>
  <mergeCells count="17">
    <mergeCell ref="K4:K7"/>
    <mergeCell ref="L4:L7"/>
    <mergeCell ref="M4:M7"/>
    <mergeCell ref="A1:N1"/>
    <mergeCell ref="C3:I3"/>
    <mergeCell ref="J3:M3"/>
    <mergeCell ref="N3:N7"/>
    <mergeCell ref="B4:B7"/>
    <mergeCell ref="C4:C7"/>
    <mergeCell ref="D4:H4"/>
    <mergeCell ref="D5:D7"/>
    <mergeCell ref="E5:E7"/>
    <mergeCell ref="F5:F7"/>
    <mergeCell ref="G5:G7"/>
    <mergeCell ref="H5:H7"/>
    <mergeCell ref="I4:I7"/>
    <mergeCell ref="J4:J7"/>
  </mergeCells>
  <phoneticPr fontId="16"/>
  <pageMargins left="0.78740157480314965" right="0.59055118110236227" top="0.98425196850393704" bottom="0.78740157480314965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1AB51-BA7A-41D6-9813-3E1D2ABE85E4}">
  <dimension ref="A2:D10"/>
  <sheetViews>
    <sheetView showGridLines="0" topLeftCell="B1" zoomScaleNormal="100" zoomScaleSheetLayoutView="100" workbookViewId="0">
      <selection activeCell="F8" sqref="F8"/>
    </sheetView>
  </sheetViews>
  <sheetFormatPr defaultRowHeight="13.5"/>
  <cols>
    <col min="1" max="1" width="4.25" style="1" hidden="1" customWidth="1"/>
    <col min="2" max="4" width="26.625" style="1" customWidth="1"/>
    <col min="5" max="16384" width="9" style="1"/>
  </cols>
  <sheetData>
    <row r="2" spans="2:4" ht="27.75" customHeight="1">
      <c r="B2" s="929" t="s">
        <v>557</v>
      </c>
      <c r="C2" s="930"/>
      <c r="D2" s="930"/>
    </row>
    <row r="3" spans="2:4" ht="27.75" customHeight="1">
      <c r="B3" s="34"/>
      <c r="C3" s="34"/>
      <c r="D3" s="697" t="s">
        <v>556</v>
      </c>
    </row>
    <row r="4" spans="2:4" ht="27.75" customHeight="1">
      <c r="B4" s="696" t="s">
        <v>555</v>
      </c>
      <c r="C4" s="695" t="s">
        <v>554</v>
      </c>
      <c r="D4" s="694" t="s">
        <v>553</v>
      </c>
    </row>
    <row r="5" spans="2:4" ht="27.75" customHeight="1">
      <c r="B5" s="693" t="s">
        <v>93</v>
      </c>
      <c r="C5" s="692">
        <v>31595</v>
      </c>
      <c r="D5" s="691">
        <v>81830</v>
      </c>
    </row>
    <row r="6" spans="2:4" ht="27.75" customHeight="1">
      <c r="B6" s="693" t="s">
        <v>552</v>
      </c>
      <c r="C6" s="692">
        <v>31913</v>
      </c>
      <c r="D6" s="691">
        <v>82473</v>
      </c>
    </row>
    <row r="7" spans="2:4" ht="27.75" customHeight="1">
      <c r="B7" s="693" t="s">
        <v>551</v>
      </c>
      <c r="C7" s="692">
        <v>32280</v>
      </c>
      <c r="D7" s="691">
        <v>83119</v>
      </c>
    </row>
    <row r="8" spans="2:4" ht="27.75" customHeight="1">
      <c r="B8" s="693" t="s">
        <v>550</v>
      </c>
      <c r="C8" s="692">
        <v>32556</v>
      </c>
      <c r="D8" s="691">
        <v>83577</v>
      </c>
    </row>
    <row r="9" spans="2:4" ht="27.75" customHeight="1">
      <c r="B9" s="690" t="s">
        <v>549</v>
      </c>
      <c r="C9" s="870">
        <v>32860</v>
      </c>
      <c r="D9" s="871">
        <v>83997</v>
      </c>
    </row>
    <row r="10" spans="2:4" s="11" customFormat="1" ht="15.75" customHeight="1">
      <c r="B10" s="13"/>
      <c r="C10" s="13"/>
      <c r="D10" s="12" t="s">
        <v>548</v>
      </c>
    </row>
  </sheetData>
  <mergeCells count="1">
    <mergeCell ref="B2:D2"/>
  </mergeCells>
  <phoneticPr fontId="16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709B-6967-44A3-B182-29A3D7BE7150}">
  <dimension ref="B1:P19"/>
  <sheetViews>
    <sheetView showGridLines="0" topLeftCell="B1" zoomScaleNormal="100" zoomScaleSheetLayoutView="100" workbookViewId="0">
      <selection activeCell="S9" sqref="S9"/>
    </sheetView>
  </sheetViews>
  <sheetFormatPr defaultRowHeight="13.5"/>
  <cols>
    <col min="1" max="1" width="0" style="1" hidden="1" customWidth="1"/>
    <col min="2" max="2" width="8.5" style="1" customWidth="1"/>
    <col min="3" max="4" width="6.125" style="1" customWidth="1"/>
    <col min="5" max="11" width="5.125" style="1" customWidth="1"/>
    <col min="12" max="12" width="6.625" style="1" customWidth="1"/>
    <col min="13" max="14" width="5.125" style="1" customWidth="1"/>
    <col min="15" max="16" width="6.125" style="1" customWidth="1"/>
    <col min="17" max="16384" width="9" style="1"/>
  </cols>
  <sheetData>
    <row r="1" spans="2:16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ht="21">
      <c r="B2" s="929" t="s">
        <v>579</v>
      </c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0"/>
      <c r="P2" s="930"/>
    </row>
    <row r="3" spans="2:16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932" t="s">
        <v>578</v>
      </c>
      <c r="N3" s="932"/>
      <c r="O3" s="932"/>
      <c r="P3" s="933"/>
    </row>
    <row r="4" spans="2:16" ht="24.95" customHeight="1">
      <c r="B4" s="934"/>
      <c r="C4" s="936" t="s">
        <v>539</v>
      </c>
      <c r="D4" s="719" t="s">
        <v>577</v>
      </c>
      <c r="E4" s="938" t="s">
        <v>576</v>
      </c>
      <c r="F4" s="942" t="s">
        <v>575</v>
      </c>
      <c r="G4" s="718" t="s">
        <v>574</v>
      </c>
      <c r="H4" s="942" t="s">
        <v>573</v>
      </c>
      <c r="I4" s="720" t="s">
        <v>572</v>
      </c>
      <c r="J4" s="719" t="s">
        <v>571</v>
      </c>
      <c r="K4" s="940" t="s">
        <v>570</v>
      </c>
      <c r="L4" s="718" t="s">
        <v>569</v>
      </c>
      <c r="M4" s="942" t="s">
        <v>568</v>
      </c>
      <c r="N4" s="942" t="s">
        <v>567</v>
      </c>
      <c r="O4" s="944" t="s">
        <v>566</v>
      </c>
      <c r="P4" s="946" t="s">
        <v>565</v>
      </c>
    </row>
    <row r="5" spans="2:16" ht="24.95" customHeight="1">
      <c r="B5" s="935"/>
      <c r="C5" s="937"/>
      <c r="D5" s="716" t="s">
        <v>564</v>
      </c>
      <c r="E5" s="939"/>
      <c r="F5" s="943"/>
      <c r="G5" s="716" t="s">
        <v>563</v>
      </c>
      <c r="H5" s="943"/>
      <c r="I5" s="717" t="s">
        <v>562</v>
      </c>
      <c r="J5" s="716" t="s">
        <v>561</v>
      </c>
      <c r="K5" s="941"/>
      <c r="L5" s="715" t="s">
        <v>560</v>
      </c>
      <c r="M5" s="943"/>
      <c r="N5" s="943"/>
      <c r="O5" s="945"/>
      <c r="P5" s="947"/>
    </row>
    <row r="6" spans="2:16" s="11" customFormat="1" ht="24.95" customHeight="1">
      <c r="B6" s="714" t="s">
        <v>93</v>
      </c>
      <c r="C6" s="713">
        <v>1655</v>
      </c>
      <c r="D6" s="711">
        <v>377</v>
      </c>
      <c r="E6" s="711">
        <v>261</v>
      </c>
      <c r="F6" s="711">
        <v>254</v>
      </c>
      <c r="G6" s="711">
        <v>239</v>
      </c>
      <c r="H6" s="711">
        <v>106</v>
      </c>
      <c r="I6" s="712">
        <v>95</v>
      </c>
      <c r="J6" s="711">
        <v>51</v>
      </c>
      <c r="K6" s="711">
        <v>59</v>
      </c>
      <c r="L6" s="711">
        <v>37</v>
      </c>
      <c r="M6" s="711">
        <v>15</v>
      </c>
      <c r="N6" s="711">
        <v>13</v>
      </c>
      <c r="O6" s="710">
        <v>2</v>
      </c>
      <c r="P6" s="709">
        <v>146</v>
      </c>
    </row>
    <row r="7" spans="2:16" s="11" customFormat="1" ht="24.95" customHeight="1">
      <c r="B7" s="714" t="s">
        <v>552</v>
      </c>
      <c r="C7" s="713">
        <v>1569</v>
      </c>
      <c r="D7" s="711">
        <v>342</v>
      </c>
      <c r="E7" s="711">
        <v>260</v>
      </c>
      <c r="F7" s="711">
        <v>237</v>
      </c>
      <c r="G7" s="711">
        <v>185</v>
      </c>
      <c r="H7" s="711">
        <v>106</v>
      </c>
      <c r="I7" s="712">
        <v>98</v>
      </c>
      <c r="J7" s="711">
        <v>66</v>
      </c>
      <c r="K7" s="711">
        <v>57</v>
      </c>
      <c r="L7" s="711">
        <v>33</v>
      </c>
      <c r="M7" s="711">
        <v>18</v>
      </c>
      <c r="N7" s="711">
        <v>16</v>
      </c>
      <c r="O7" s="710">
        <v>2</v>
      </c>
      <c r="P7" s="709">
        <v>149</v>
      </c>
    </row>
    <row r="8" spans="2:16" s="11" customFormat="1" ht="24.95" customHeight="1">
      <c r="B8" s="714" t="s">
        <v>551</v>
      </c>
      <c r="C8" s="713">
        <v>1598</v>
      </c>
      <c r="D8" s="711">
        <v>393</v>
      </c>
      <c r="E8" s="711">
        <v>251</v>
      </c>
      <c r="F8" s="711">
        <v>239</v>
      </c>
      <c r="G8" s="711">
        <v>103</v>
      </c>
      <c r="H8" s="711">
        <v>108</v>
      </c>
      <c r="I8" s="712">
        <v>99</v>
      </c>
      <c r="J8" s="711">
        <v>97</v>
      </c>
      <c r="K8" s="711">
        <v>63</v>
      </c>
      <c r="L8" s="711">
        <v>38</v>
      </c>
      <c r="M8" s="711">
        <v>24</v>
      </c>
      <c r="N8" s="711">
        <v>16</v>
      </c>
      <c r="O8" s="710">
        <v>2</v>
      </c>
      <c r="P8" s="709">
        <v>165</v>
      </c>
    </row>
    <row r="9" spans="2:16" s="11" customFormat="1" ht="24.95" customHeight="1">
      <c r="B9" s="714" t="s">
        <v>550</v>
      </c>
      <c r="C9" s="713">
        <v>1806</v>
      </c>
      <c r="D9" s="711">
        <v>429</v>
      </c>
      <c r="E9" s="711">
        <v>258</v>
      </c>
      <c r="F9" s="711">
        <v>238</v>
      </c>
      <c r="G9" s="711">
        <v>126</v>
      </c>
      <c r="H9" s="711">
        <v>113</v>
      </c>
      <c r="I9" s="712">
        <v>130</v>
      </c>
      <c r="J9" s="711">
        <v>131</v>
      </c>
      <c r="K9" s="711">
        <v>69</v>
      </c>
      <c r="L9" s="711">
        <v>67</v>
      </c>
      <c r="M9" s="711">
        <v>20</v>
      </c>
      <c r="N9" s="711">
        <v>19</v>
      </c>
      <c r="O9" s="710">
        <v>2</v>
      </c>
      <c r="P9" s="709">
        <v>204</v>
      </c>
    </row>
    <row r="10" spans="2:16" s="11" customFormat="1" ht="24.95" customHeight="1">
      <c r="B10" s="708" t="s">
        <v>549</v>
      </c>
      <c r="C10" s="707">
        <f>SUM(D10:P10)</f>
        <v>2105</v>
      </c>
      <c r="D10" s="872">
        <v>440</v>
      </c>
      <c r="E10" s="872">
        <v>265</v>
      </c>
      <c r="F10" s="872">
        <v>239</v>
      </c>
      <c r="G10" s="872">
        <v>135</v>
      </c>
      <c r="H10" s="872">
        <v>119</v>
      </c>
      <c r="I10" s="712">
        <v>122</v>
      </c>
      <c r="J10" s="872">
        <v>328</v>
      </c>
      <c r="K10" s="872">
        <v>54</v>
      </c>
      <c r="L10" s="872">
        <v>116</v>
      </c>
      <c r="M10" s="872">
        <v>19</v>
      </c>
      <c r="N10" s="872">
        <v>18</v>
      </c>
      <c r="O10" s="873">
        <v>3</v>
      </c>
      <c r="P10" s="874">
        <v>247</v>
      </c>
    </row>
    <row r="11" spans="2:16" s="11" customFormat="1">
      <c r="B11" s="704" t="s">
        <v>559</v>
      </c>
      <c r="C11" s="706"/>
      <c r="D11" s="706"/>
      <c r="E11" s="706"/>
      <c r="F11" s="706"/>
      <c r="G11" s="706"/>
      <c r="H11" s="706"/>
      <c r="I11" s="706"/>
      <c r="J11" s="706"/>
      <c r="K11" s="706"/>
      <c r="L11" s="706"/>
      <c r="M11" s="706"/>
      <c r="N11" s="706"/>
      <c r="O11" s="931" t="s">
        <v>558</v>
      </c>
      <c r="P11" s="931"/>
    </row>
    <row r="12" spans="2:16" ht="13.5" customHeight="1">
      <c r="B12" s="704"/>
      <c r="C12" s="705"/>
      <c r="D12" s="705"/>
      <c r="E12" s="705"/>
      <c r="F12" s="705"/>
      <c r="G12" s="705"/>
      <c r="H12" s="705"/>
      <c r="I12" s="705"/>
      <c r="J12" s="705"/>
      <c r="K12" s="705"/>
      <c r="L12" s="705"/>
      <c r="M12" s="705"/>
      <c r="N12" s="705"/>
      <c r="O12" s="705"/>
      <c r="P12" s="705"/>
    </row>
    <row r="13" spans="2:16" ht="13.5" customHeight="1">
      <c r="C13" s="704"/>
      <c r="D13" s="704"/>
      <c r="E13" s="704"/>
      <c r="F13" s="704"/>
      <c r="G13" s="704"/>
      <c r="H13" s="704"/>
      <c r="I13" s="704"/>
      <c r="J13" s="704"/>
      <c r="K13" s="704"/>
      <c r="L13" s="704"/>
      <c r="M13" s="704"/>
      <c r="N13" s="704"/>
      <c r="O13" s="704"/>
      <c r="P13" s="704"/>
    </row>
    <row r="14" spans="2:16" ht="13.5" customHeight="1">
      <c r="B14" s="704"/>
      <c r="C14" s="704"/>
      <c r="D14" s="704"/>
      <c r="E14" s="704"/>
      <c r="F14" s="704"/>
      <c r="G14" s="704"/>
      <c r="H14" s="704"/>
      <c r="I14" s="704"/>
      <c r="J14" s="704"/>
      <c r="K14" s="704"/>
      <c r="L14" s="704"/>
      <c r="M14" s="704"/>
      <c r="N14" s="704"/>
      <c r="O14" s="704"/>
    </row>
    <row r="15" spans="2:16" ht="18.75">
      <c r="B15" s="703"/>
      <c r="C15" s="702"/>
      <c r="D15" s="701"/>
      <c r="E15" s="701"/>
      <c r="F15" s="701"/>
      <c r="G15" s="701"/>
      <c r="H15" s="701"/>
      <c r="I15" s="701"/>
      <c r="J15" s="701"/>
      <c r="K15" s="701"/>
      <c r="L15" s="701"/>
      <c r="M15" s="701"/>
      <c r="N15" s="701"/>
      <c r="O15" s="700"/>
      <c r="P15" s="700"/>
    </row>
    <row r="16" spans="2:16" ht="18.75">
      <c r="B16" s="698"/>
      <c r="C16" s="698"/>
      <c r="D16" s="699"/>
      <c r="E16" s="698"/>
      <c r="F16" s="698"/>
      <c r="G16" s="698"/>
      <c r="H16" s="698"/>
      <c r="I16" s="698"/>
      <c r="J16" s="698"/>
      <c r="K16" s="698"/>
      <c r="L16" s="698"/>
      <c r="M16" s="698"/>
      <c r="N16" s="698"/>
      <c r="O16" s="698"/>
      <c r="P16" s="698"/>
    </row>
    <row r="19" spans="8:8">
      <c r="H19" s="321"/>
    </row>
  </sheetData>
  <mergeCells count="13">
    <mergeCell ref="O11:P11"/>
    <mergeCell ref="M3:P3"/>
    <mergeCell ref="B2:P2"/>
    <mergeCell ref="B4:B5"/>
    <mergeCell ref="C4:C5"/>
    <mergeCell ref="E4:E5"/>
    <mergeCell ref="K4:K5"/>
    <mergeCell ref="M4:M5"/>
    <mergeCell ref="O4:O5"/>
    <mergeCell ref="P4:P5"/>
    <mergeCell ref="F4:F5"/>
    <mergeCell ref="H4:H5"/>
    <mergeCell ref="N4:N5"/>
  </mergeCells>
  <phoneticPr fontId="16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8F02-9739-430C-A193-7DDB07E895AD}">
  <sheetPr>
    <tabColor theme="0"/>
  </sheetPr>
  <dimension ref="A1:P35"/>
  <sheetViews>
    <sheetView showGridLines="0" topLeftCell="A26" zoomScaleNormal="100" zoomScaleSheetLayoutView="86" zoomScalePageLayoutView="55" workbookViewId="0">
      <selection activeCell="R8" sqref="R8"/>
    </sheetView>
  </sheetViews>
  <sheetFormatPr defaultRowHeight="13.5"/>
  <cols>
    <col min="1" max="1" width="8.625" style="1" customWidth="1"/>
    <col min="2" max="2" width="4.25" style="1" customWidth="1"/>
    <col min="3" max="3" width="11.625" style="1" bestFit="1" customWidth="1"/>
    <col min="4" max="4" width="10.125" style="1" customWidth="1"/>
    <col min="5" max="5" width="11.375" style="1" customWidth="1"/>
    <col min="6" max="6" width="5.125" style="1" customWidth="1"/>
    <col min="7" max="7" width="5.75" style="1" customWidth="1"/>
    <col min="8" max="8" width="7" style="1" customWidth="1"/>
    <col min="9" max="9" width="7.625" style="1" customWidth="1"/>
    <col min="10" max="10" width="4.875" style="1" customWidth="1"/>
    <col min="11" max="11" width="4.75" style="1" customWidth="1"/>
    <col min="12" max="12" width="9.625" style="1" customWidth="1"/>
    <col min="13" max="16384" width="9" style="1"/>
  </cols>
  <sheetData>
    <row r="1" spans="1:16" ht="21">
      <c r="A1" s="929" t="s">
        <v>54</v>
      </c>
      <c r="B1" s="929"/>
      <c r="C1" s="929"/>
      <c r="D1" s="929"/>
      <c r="E1" s="929"/>
      <c r="F1" s="929"/>
      <c r="G1" s="929"/>
      <c r="H1" s="929"/>
      <c r="I1" s="929"/>
      <c r="J1" s="929"/>
      <c r="K1" s="929"/>
      <c r="L1" s="929"/>
    </row>
    <row r="2" spans="1:16" ht="9" customHeight="1">
      <c r="A2" s="3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6">
      <c r="A3" s="34"/>
      <c r="B3" s="34"/>
      <c r="C3" s="34"/>
      <c r="D3" s="34"/>
      <c r="E3" s="34"/>
      <c r="F3" s="34"/>
      <c r="G3" s="34"/>
      <c r="H3" s="34"/>
      <c r="I3" s="34"/>
      <c r="J3" s="34"/>
      <c r="K3" s="950" t="s">
        <v>53</v>
      </c>
      <c r="L3" s="950"/>
    </row>
    <row r="4" spans="1:16" ht="28.5" customHeight="1">
      <c r="A4" s="33" t="s">
        <v>47</v>
      </c>
      <c r="B4" s="29" t="s">
        <v>46</v>
      </c>
      <c r="C4" s="32" t="s">
        <v>52</v>
      </c>
      <c r="D4" s="29" t="s">
        <v>51</v>
      </c>
      <c r="E4" s="29" t="s">
        <v>50</v>
      </c>
      <c r="F4" s="29" t="s">
        <v>45</v>
      </c>
      <c r="G4" s="29" t="s">
        <v>49</v>
      </c>
      <c r="H4" s="31" t="s">
        <v>48</v>
      </c>
      <c r="I4" s="30" t="s">
        <v>47</v>
      </c>
      <c r="J4" s="29" t="s">
        <v>46</v>
      </c>
      <c r="K4" s="29" t="s">
        <v>45</v>
      </c>
      <c r="L4" s="28" t="s">
        <v>44</v>
      </c>
    </row>
    <row r="5" spans="1:16" s="11" customFormat="1" ht="18" customHeight="1">
      <c r="A5" s="25" t="s">
        <v>43</v>
      </c>
      <c r="B5" s="23">
        <v>-5</v>
      </c>
      <c r="C5" s="16">
        <v>96663</v>
      </c>
      <c r="D5" s="23">
        <f t="shared" ref="D5:D15" si="0">B5*C5</f>
        <v>-483315</v>
      </c>
      <c r="E5" s="23">
        <f t="shared" ref="E5:E15" si="1">B5*B5*C5</f>
        <v>2416575</v>
      </c>
      <c r="F5" s="23">
        <f t="shared" ref="F5:F15" si="2">B5*B5</f>
        <v>25</v>
      </c>
      <c r="G5" s="23">
        <f t="shared" ref="G5:G15" si="3">B5*B5*B5</f>
        <v>-125</v>
      </c>
      <c r="H5" s="22">
        <f t="shared" ref="H5:H15" si="4">B5*B5*B5*B5</f>
        <v>625</v>
      </c>
      <c r="I5" s="21" t="s">
        <v>42</v>
      </c>
      <c r="J5" s="16">
        <v>6</v>
      </c>
      <c r="K5" s="16">
        <f t="shared" ref="K5:K16" si="5">J5*J5</f>
        <v>36</v>
      </c>
      <c r="L5" s="15">
        <f t="shared" ref="L5:L16" si="6">$C$30+$C$31*J5+$C$32*K5</f>
        <v>100338.8</v>
      </c>
    </row>
    <row r="6" spans="1:16" s="11" customFormat="1" ht="18" customHeight="1">
      <c r="A6" s="25" t="s">
        <v>41</v>
      </c>
      <c r="B6" s="23">
        <v>-4</v>
      </c>
      <c r="C6" s="16">
        <v>97509</v>
      </c>
      <c r="D6" s="23">
        <f t="shared" si="0"/>
        <v>-390036</v>
      </c>
      <c r="E6" s="23">
        <f t="shared" si="1"/>
        <v>1560144</v>
      </c>
      <c r="F6" s="23">
        <f t="shared" si="2"/>
        <v>16</v>
      </c>
      <c r="G6" s="23">
        <f t="shared" si="3"/>
        <v>-64</v>
      </c>
      <c r="H6" s="22">
        <f t="shared" si="4"/>
        <v>256</v>
      </c>
      <c r="I6" s="21" t="s">
        <v>40</v>
      </c>
      <c r="J6" s="16">
        <v>7</v>
      </c>
      <c r="K6" s="16">
        <f t="shared" si="5"/>
        <v>49</v>
      </c>
      <c r="L6" s="15">
        <f t="shared" si="6"/>
        <v>100164.96363636364</v>
      </c>
    </row>
    <row r="7" spans="1:16" s="11" customFormat="1" ht="18" customHeight="1">
      <c r="A7" s="25" t="s">
        <v>39</v>
      </c>
      <c r="B7" s="23">
        <v>-3</v>
      </c>
      <c r="C7" s="16">
        <v>98151</v>
      </c>
      <c r="D7" s="23">
        <f t="shared" si="0"/>
        <v>-294453</v>
      </c>
      <c r="E7" s="23">
        <f t="shared" si="1"/>
        <v>883359</v>
      </c>
      <c r="F7" s="23">
        <f t="shared" si="2"/>
        <v>9</v>
      </c>
      <c r="G7" s="23">
        <f t="shared" si="3"/>
        <v>-27</v>
      </c>
      <c r="H7" s="22">
        <f t="shared" si="4"/>
        <v>81</v>
      </c>
      <c r="I7" s="21" t="s">
        <v>38</v>
      </c>
      <c r="J7" s="16">
        <v>8</v>
      </c>
      <c r="K7" s="16">
        <f t="shared" si="5"/>
        <v>64</v>
      </c>
      <c r="L7" s="15">
        <f t="shared" si="6"/>
        <v>99905.833566433561</v>
      </c>
      <c r="M7" s="27"/>
    </row>
    <row r="8" spans="1:16" s="11" customFormat="1" ht="18" customHeight="1">
      <c r="A8" s="25" t="s">
        <v>37</v>
      </c>
      <c r="B8" s="23">
        <v>-2</v>
      </c>
      <c r="C8" s="16">
        <v>98377</v>
      </c>
      <c r="D8" s="23">
        <f t="shared" si="0"/>
        <v>-196754</v>
      </c>
      <c r="E8" s="23">
        <f t="shared" si="1"/>
        <v>393508</v>
      </c>
      <c r="F8" s="23">
        <f t="shared" si="2"/>
        <v>4</v>
      </c>
      <c r="G8" s="23">
        <f t="shared" si="3"/>
        <v>-8</v>
      </c>
      <c r="H8" s="22">
        <f t="shared" si="4"/>
        <v>16</v>
      </c>
      <c r="I8" s="21" t="s">
        <v>36</v>
      </c>
      <c r="J8" s="16">
        <v>9</v>
      </c>
      <c r="K8" s="16">
        <f t="shared" si="5"/>
        <v>81</v>
      </c>
      <c r="L8" s="15">
        <f t="shared" si="6"/>
        <v>99561.409790209786</v>
      </c>
      <c r="M8" s="26"/>
      <c r="N8" s="26"/>
      <c r="O8" s="26"/>
      <c r="P8" s="26"/>
    </row>
    <row r="9" spans="1:16" s="11" customFormat="1" ht="18" customHeight="1">
      <c r="A9" s="25" t="s">
        <v>35</v>
      </c>
      <c r="B9" s="23">
        <v>-1</v>
      </c>
      <c r="C9" s="16">
        <v>98689</v>
      </c>
      <c r="D9" s="23">
        <f t="shared" si="0"/>
        <v>-98689</v>
      </c>
      <c r="E9" s="16">
        <f t="shared" si="1"/>
        <v>98689</v>
      </c>
      <c r="F9" s="23">
        <f t="shared" si="2"/>
        <v>1</v>
      </c>
      <c r="G9" s="23">
        <f t="shared" si="3"/>
        <v>-1</v>
      </c>
      <c r="H9" s="22">
        <f t="shared" si="4"/>
        <v>1</v>
      </c>
      <c r="I9" s="21" t="s">
        <v>34</v>
      </c>
      <c r="J9" s="16">
        <v>10</v>
      </c>
      <c r="K9" s="16">
        <f t="shared" si="5"/>
        <v>100</v>
      </c>
      <c r="L9" s="15">
        <f t="shared" si="6"/>
        <v>99131.692307692312</v>
      </c>
      <c r="M9" s="26"/>
      <c r="N9" s="26"/>
      <c r="O9" s="26"/>
      <c r="P9" s="26"/>
    </row>
    <row r="10" spans="1:16" s="11" customFormat="1" ht="18" customHeight="1">
      <c r="A10" s="25" t="s">
        <v>33</v>
      </c>
      <c r="B10" s="23">
        <v>0</v>
      </c>
      <c r="C10" s="24">
        <v>99678</v>
      </c>
      <c r="D10" s="16">
        <f t="shared" si="0"/>
        <v>0</v>
      </c>
      <c r="E10" s="16">
        <f t="shared" si="1"/>
        <v>0</v>
      </c>
      <c r="F10" s="23">
        <f t="shared" si="2"/>
        <v>0</v>
      </c>
      <c r="G10" s="23">
        <f t="shared" si="3"/>
        <v>0</v>
      </c>
      <c r="H10" s="22">
        <f t="shared" si="4"/>
        <v>0</v>
      </c>
      <c r="I10" s="21" t="s">
        <v>32</v>
      </c>
      <c r="J10" s="16">
        <v>11</v>
      </c>
      <c r="K10" s="16">
        <f t="shared" si="5"/>
        <v>121</v>
      </c>
      <c r="L10" s="15">
        <f t="shared" si="6"/>
        <v>98616.681118881112</v>
      </c>
      <c r="N10" s="26"/>
    </row>
    <row r="11" spans="1:16" s="11" customFormat="1" ht="18" customHeight="1">
      <c r="A11" s="25" t="s">
        <v>31</v>
      </c>
      <c r="B11" s="23">
        <v>1</v>
      </c>
      <c r="C11" s="24">
        <v>100462</v>
      </c>
      <c r="D11" s="16">
        <f t="shared" si="0"/>
        <v>100462</v>
      </c>
      <c r="E11" s="16">
        <f t="shared" si="1"/>
        <v>100462</v>
      </c>
      <c r="F11" s="23">
        <f t="shared" si="2"/>
        <v>1</v>
      </c>
      <c r="G11" s="23">
        <f t="shared" si="3"/>
        <v>1</v>
      </c>
      <c r="H11" s="22">
        <f t="shared" si="4"/>
        <v>1</v>
      </c>
      <c r="I11" s="21" t="s">
        <v>30</v>
      </c>
      <c r="J11" s="16">
        <v>12</v>
      </c>
      <c r="K11" s="16">
        <f t="shared" si="5"/>
        <v>144</v>
      </c>
      <c r="L11" s="15">
        <f t="shared" si="6"/>
        <v>98016.376223776213</v>
      </c>
      <c r="N11" s="26"/>
    </row>
    <row r="12" spans="1:16" s="11" customFormat="1" ht="18" customHeight="1">
      <c r="A12" s="25" t="s">
        <v>29</v>
      </c>
      <c r="B12" s="23">
        <v>2</v>
      </c>
      <c r="C12" s="24">
        <v>100317</v>
      </c>
      <c r="D12" s="16">
        <f t="shared" si="0"/>
        <v>200634</v>
      </c>
      <c r="E12" s="16">
        <f t="shared" si="1"/>
        <v>401268</v>
      </c>
      <c r="F12" s="23">
        <f t="shared" si="2"/>
        <v>4</v>
      </c>
      <c r="G12" s="23">
        <f t="shared" si="3"/>
        <v>8</v>
      </c>
      <c r="H12" s="22">
        <f t="shared" si="4"/>
        <v>16</v>
      </c>
      <c r="I12" s="21" t="s">
        <v>28</v>
      </c>
      <c r="J12" s="16">
        <v>13</v>
      </c>
      <c r="K12" s="16">
        <f t="shared" si="5"/>
        <v>169</v>
      </c>
      <c r="L12" s="15">
        <f t="shared" si="6"/>
        <v>97330.777622377616</v>
      </c>
    </row>
    <row r="13" spans="1:16" s="11" customFormat="1" ht="18" customHeight="1">
      <c r="A13" s="25" t="s">
        <v>27</v>
      </c>
      <c r="B13" s="23">
        <v>3</v>
      </c>
      <c r="C13" s="24">
        <v>100269</v>
      </c>
      <c r="D13" s="16">
        <f t="shared" si="0"/>
        <v>300807</v>
      </c>
      <c r="E13" s="16">
        <f t="shared" si="1"/>
        <v>902421</v>
      </c>
      <c r="F13" s="23">
        <f t="shared" si="2"/>
        <v>9</v>
      </c>
      <c r="G13" s="23">
        <f t="shared" si="3"/>
        <v>27</v>
      </c>
      <c r="H13" s="22">
        <f t="shared" si="4"/>
        <v>81</v>
      </c>
      <c r="I13" s="21" t="s">
        <v>26</v>
      </c>
      <c r="J13" s="16">
        <v>14</v>
      </c>
      <c r="K13" s="16">
        <f t="shared" si="5"/>
        <v>196</v>
      </c>
      <c r="L13" s="15">
        <f t="shared" si="6"/>
        <v>96559.885314685322</v>
      </c>
    </row>
    <row r="14" spans="1:16" s="11" customFormat="1" ht="18" customHeight="1">
      <c r="A14" s="25" t="s">
        <v>25</v>
      </c>
      <c r="B14" s="23">
        <v>4</v>
      </c>
      <c r="C14" s="24">
        <v>100248</v>
      </c>
      <c r="D14" s="16">
        <f t="shared" si="0"/>
        <v>400992</v>
      </c>
      <c r="E14" s="16">
        <f t="shared" si="1"/>
        <v>1603968</v>
      </c>
      <c r="F14" s="23">
        <f t="shared" si="2"/>
        <v>16</v>
      </c>
      <c r="G14" s="23">
        <f t="shared" si="3"/>
        <v>64</v>
      </c>
      <c r="H14" s="22">
        <f t="shared" si="4"/>
        <v>256</v>
      </c>
      <c r="I14" s="21" t="s">
        <v>24</v>
      </c>
      <c r="J14" s="16">
        <v>15</v>
      </c>
      <c r="K14" s="16">
        <f t="shared" si="5"/>
        <v>225</v>
      </c>
      <c r="L14" s="15">
        <f t="shared" si="6"/>
        <v>95703.6993006993</v>
      </c>
    </row>
    <row r="15" spans="1:16" s="11" customFormat="1" ht="18" customHeight="1">
      <c r="A15" s="25" t="s">
        <v>23</v>
      </c>
      <c r="B15" s="23">
        <v>5</v>
      </c>
      <c r="C15" s="875">
        <v>100443</v>
      </c>
      <c r="D15" s="24">
        <f t="shared" si="0"/>
        <v>502215</v>
      </c>
      <c r="E15" s="24">
        <f t="shared" si="1"/>
        <v>2511075</v>
      </c>
      <c r="F15" s="23">
        <f t="shared" si="2"/>
        <v>25</v>
      </c>
      <c r="G15" s="23">
        <f t="shared" si="3"/>
        <v>125</v>
      </c>
      <c r="H15" s="22">
        <f t="shared" si="4"/>
        <v>625</v>
      </c>
      <c r="I15" s="21" t="s">
        <v>22</v>
      </c>
      <c r="J15" s="16">
        <v>16</v>
      </c>
      <c r="K15" s="16">
        <f t="shared" si="5"/>
        <v>256</v>
      </c>
      <c r="L15" s="15">
        <f t="shared" si="6"/>
        <v>94762.219580419565</v>
      </c>
    </row>
    <row r="16" spans="1:16" s="11" customFormat="1" ht="18" customHeight="1">
      <c r="A16" s="20" t="s">
        <v>21</v>
      </c>
      <c r="B16" s="17">
        <f t="shared" ref="B16:H16" si="7">SUM(B5:B15)</f>
        <v>0</v>
      </c>
      <c r="C16" s="17">
        <f t="shared" si="7"/>
        <v>1090806</v>
      </c>
      <c r="D16" s="17">
        <f t="shared" si="7"/>
        <v>41863</v>
      </c>
      <c r="E16" s="19">
        <f t="shared" si="7"/>
        <v>10871469</v>
      </c>
      <c r="F16" s="17">
        <f t="shared" si="7"/>
        <v>110</v>
      </c>
      <c r="G16" s="17">
        <f t="shared" si="7"/>
        <v>0</v>
      </c>
      <c r="H16" s="17">
        <f t="shared" si="7"/>
        <v>1958</v>
      </c>
      <c r="I16" s="18" t="s">
        <v>20</v>
      </c>
      <c r="J16" s="17">
        <v>17</v>
      </c>
      <c r="K16" s="16">
        <f t="shared" si="5"/>
        <v>289</v>
      </c>
      <c r="L16" s="15">
        <f t="shared" si="6"/>
        <v>93735.446153846147</v>
      </c>
    </row>
    <row r="17" spans="1:12" s="11" customFormat="1" ht="15.75" customHeight="1">
      <c r="A17" s="13"/>
      <c r="B17" s="13"/>
      <c r="C17" s="13"/>
      <c r="D17" s="13"/>
      <c r="E17" s="13"/>
      <c r="F17" s="13"/>
      <c r="G17" s="13"/>
      <c r="H17" s="13"/>
      <c r="I17" s="13"/>
      <c r="J17" s="916" t="s">
        <v>19</v>
      </c>
      <c r="K17" s="916"/>
      <c r="L17" s="916"/>
    </row>
    <row r="18" spans="1:12" s="11" customFormat="1" ht="15.75" customHeight="1">
      <c r="A18" s="13" t="s">
        <v>18</v>
      </c>
      <c r="B18" s="13"/>
      <c r="C18" s="13"/>
      <c r="D18" s="13"/>
      <c r="E18" s="13"/>
      <c r="F18" s="13"/>
      <c r="G18" s="13"/>
      <c r="H18" s="13"/>
      <c r="I18" s="13"/>
      <c r="J18" s="12"/>
      <c r="K18" s="12"/>
      <c r="L18" s="12"/>
    </row>
    <row r="19" spans="1:12" s="11" customFormat="1" ht="15.75" customHeight="1">
      <c r="A19" s="14" t="s">
        <v>17</v>
      </c>
      <c r="B19" s="13"/>
      <c r="C19" s="13"/>
      <c r="D19" s="13"/>
      <c r="E19" s="13"/>
      <c r="F19" s="13"/>
      <c r="G19" s="13"/>
      <c r="H19" s="13"/>
      <c r="I19" s="13"/>
      <c r="J19" s="12"/>
      <c r="K19" s="12"/>
      <c r="L19" s="12"/>
    </row>
    <row r="20" spans="1:12" s="11" customFormat="1" ht="15.75" customHeight="1">
      <c r="B20" s="14"/>
      <c r="C20" s="14"/>
      <c r="D20" s="14"/>
      <c r="E20" s="13"/>
      <c r="F20" s="13"/>
      <c r="G20" s="13"/>
      <c r="H20" s="13"/>
      <c r="I20" s="13"/>
      <c r="J20" s="12"/>
      <c r="K20" s="12"/>
      <c r="L20" s="12"/>
    </row>
    <row r="21" spans="1:12" ht="24" customHeight="1">
      <c r="A21" s="9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7"/>
    </row>
    <row r="22" spans="1:12" ht="24" customHeight="1">
      <c r="A22" s="9" t="s">
        <v>15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7"/>
    </row>
    <row r="23" spans="1:12" ht="24" customHeight="1">
      <c r="A23" s="9" t="s">
        <v>14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7"/>
    </row>
    <row r="24" spans="1:12" ht="24" customHeight="1">
      <c r="A24" s="9" t="s">
        <v>13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7"/>
    </row>
    <row r="25" spans="1:12" ht="24" customHeight="1">
      <c r="A25" s="9" t="s">
        <v>12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7"/>
    </row>
    <row r="26" spans="1:12" ht="24" customHeight="1">
      <c r="A26" s="9" t="s">
        <v>11</v>
      </c>
      <c r="B26" s="8"/>
      <c r="C26" s="8"/>
      <c r="D26" s="8"/>
      <c r="E26" s="8"/>
      <c r="H26" s="8" t="s">
        <v>10</v>
      </c>
      <c r="I26" s="8"/>
      <c r="J26" s="8"/>
      <c r="K26" s="8"/>
      <c r="L26" s="7"/>
    </row>
    <row r="27" spans="1:12" ht="24" customHeight="1">
      <c r="A27" s="9" t="s">
        <v>9</v>
      </c>
      <c r="B27" s="8"/>
      <c r="C27" s="8"/>
      <c r="D27" s="8"/>
      <c r="E27" s="8"/>
      <c r="H27" s="8" t="s">
        <v>8</v>
      </c>
      <c r="I27" s="8"/>
      <c r="J27" s="8"/>
      <c r="K27" s="8"/>
      <c r="L27" s="7"/>
    </row>
    <row r="28" spans="1:12" ht="24" customHeight="1">
      <c r="A28" s="9" t="s">
        <v>7</v>
      </c>
      <c r="B28" s="8"/>
      <c r="C28" s="8"/>
      <c r="D28" s="8"/>
      <c r="E28" s="8"/>
      <c r="H28" s="10" t="s">
        <v>6</v>
      </c>
      <c r="I28" s="8"/>
      <c r="J28" s="8"/>
      <c r="K28" s="8"/>
      <c r="L28" s="7"/>
    </row>
    <row r="29" spans="1:12" ht="24" customHeight="1">
      <c r="A29" s="9" t="s">
        <v>5</v>
      </c>
      <c r="B29" s="8"/>
      <c r="C29" s="8"/>
      <c r="D29" s="8"/>
      <c r="E29" s="8"/>
      <c r="H29" s="8" t="s">
        <v>4</v>
      </c>
      <c r="I29" s="8"/>
      <c r="J29" s="8"/>
      <c r="K29" s="8"/>
      <c r="L29" s="7"/>
    </row>
    <row r="30" spans="1:12" ht="16.5" customHeight="1">
      <c r="A30" s="907"/>
      <c r="B30" s="908" t="s">
        <v>3</v>
      </c>
      <c r="C30" s="951">
        <f>(C16-(C32*F16))/11</f>
        <v>99590.650349650343</v>
      </c>
      <c r="D30" s="951"/>
      <c r="E30" s="908"/>
      <c r="F30" s="908"/>
      <c r="G30" s="908"/>
      <c r="H30" s="908"/>
      <c r="I30" s="908"/>
      <c r="J30" s="908"/>
      <c r="K30" s="908"/>
      <c r="L30" s="909"/>
    </row>
    <row r="31" spans="1:12" ht="16.5" customHeight="1">
      <c r="A31" s="907"/>
      <c r="B31" s="908" t="s">
        <v>2</v>
      </c>
      <c r="C31" s="952">
        <f>D16/F16</f>
        <v>380.57272727272726</v>
      </c>
      <c r="D31" s="952"/>
      <c r="E31" s="908"/>
      <c r="F31" s="908"/>
      <c r="G31" s="908"/>
      <c r="H31" s="908"/>
      <c r="I31" s="908"/>
      <c r="J31" s="908"/>
      <c r="K31" s="908"/>
      <c r="L31" s="909"/>
    </row>
    <row r="32" spans="1:12" ht="16.5" customHeight="1">
      <c r="A32" s="907"/>
      <c r="B32" s="908" t="s">
        <v>1</v>
      </c>
      <c r="C32" s="948">
        <f>(E16-(C16*10))/(H16-(F16*10))</f>
        <v>-42.646853146853147</v>
      </c>
      <c r="D32" s="948"/>
      <c r="E32" s="908"/>
      <c r="F32" s="908"/>
      <c r="G32" s="908"/>
      <c r="H32" s="908"/>
      <c r="I32" s="908"/>
      <c r="J32" s="908"/>
      <c r="K32" s="908"/>
      <c r="L32" s="909"/>
    </row>
    <row r="33" spans="1:12" ht="24" customHeight="1">
      <c r="A33" s="949" t="s">
        <v>0</v>
      </c>
      <c r="B33" s="949"/>
      <c r="C33" s="949"/>
      <c r="D33" s="949"/>
      <c r="E33" s="949"/>
      <c r="F33" s="949"/>
      <c r="G33" s="949"/>
      <c r="H33" s="949"/>
      <c r="I33" s="949"/>
      <c r="J33" s="949"/>
      <c r="K33" s="949"/>
      <c r="L33" s="949"/>
    </row>
    <row r="34" spans="1:12" ht="18" customHeight="1">
      <c r="A34" s="3"/>
      <c r="B34" s="3"/>
      <c r="C34" s="6"/>
      <c r="D34" s="3"/>
      <c r="E34" s="5"/>
      <c r="F34" s="3"/>
      <c r="G34" s="4"/>
      <c r="H34" s="3"/>
      <c r="I34" s="3"/>
      <c r="J34" s="3"/>
      <c r="K34" s="3"/>
      <c r="L34" s="3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mergeCells count="7">
    <mergeCell ref="C32:D32"/>
    <mergeCell ref="A33:L33"/>
    <mergeCell ref="A1:L1"/>
    <mergeCell ref="K3:L3"/>
    <mergeCell ref="J17:L17"/>
    <mergeCell ref="C30:D30"/>
    <mergeCell ref="C31:D31"/>
  </mergeCells>
  <phoneticPr fontId="2"/>
  <pageMargins left="0.75" right="0.73" top="1" bottom="1" header="0.51200000000000001" footer="0.51200000000000001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9BC9-AA70-4F97-911A-EEF9408DD90B}">
  <dimension ref="A1:W28"/>
  <sheetViews>
    <sheetView showGridLines="0" topLeftCell="B29" zoomScaleNormal="100" zoomScaleSheetLayoutView="90" workbookViewId="0">
      <selection activeCell="O2" sqref="O2:Q2"/>
    </sheetView>
  </sheetViews>
  <sheetFormatPr defaultRowHeight="18.75"/>
  <cols>
    <col min="1" max="1" width="12.75" style="698" customWidth="1"/>
    <col min="2" max="17" width="9.625" style="698" customWidth="1"/>
    <col min="18" max="16384" width="9" style="698"/>
  </cols>
  <sheetData>
    <row r="1" spans="1:23" ht="21">
      <c r="A1" s="745"/>
      <c r="B1" s="745"/>
      <c r="C1" s="743"/>
      <c r="D1" s="743"/>
      <c r="E1" s="745"/>
      <c r="F1" s="745"/>
      <c r="G1" s="743"/>
      <c r="H1" s="743"/>
      <c r="I1" s="744" t="s">
        <v>608</v>
      </c>
      <c r="J1" s="743" t="s">
        <v>607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</row>
    <row r="2" spans="1:23">
      <c r="A2" s="34"/>
      <c r="B2" s="34"/>
      <c r="C2" s="34"/>
      <c r="D2" s="950"/>
      <c r="E2" s="950"/>
      <c r="F2" s="34"/>
      <c r="G2" s="34"/>
      <c r="H2" s="950"/>
      <c r="I2" s="950"/>
      <c r="J2" s="34"/>
      <c r="K2" s="950"/>
      <c r="L2" s="950"/>
      <c r="M2" s="950"/>
      <c r="N2" s="34"/>
      <c r="O2" s="950" t="s">
        <v>606</v>
      </c>
      <c r="P2" s="950"/>
      <c r="Q2" s="950"/>
    </row>
    <row r="3" spans="1:23" ht="15" customHeight="1">
      <c r="A3" s="953"/>
      <c r="B3" s="955" t="s">
        <v>552</v>
      </c>
      <c r="C3" s="956"/>
      <c r="D3" s="956"/>
      <c r="E3" s="957"/>
      <c r="F3" s="955" t="s">
        <v>551</v>
      </c>
      <c r="G3" s="956"/>
      <c r="H3" s="956"/>
      <c r="I3" s="957"/>
      <c r="J3" s="955" t="s">
        <v>550</v>
      </c>
      <c r="K3" s="956"/>
      <c r="L3" s="956"/>
      <c r="M3" s="957"/>
      <c r="N3" s="956" t="s">
        <v>549</v>
      </c>
      <c r="O3" s="956"/>
      <c r="P3" s="956"/>
      <c r="Q3" s="957"/>
    </row>
    <row r="4" spans="1:23" ht="15" customHeight="1">
      <c r="A4" s="954"/>
      <c r="B4" s="741" t="s">
        <v>605</v>
      </c>
      <c r="C4" s="739" t="s">
        <v>604</v>
      </c>
      <c r="D4" s="739" t="s">
        <v>603</v>
      </c>
      <c r="E4" s="738" t="s">
        <v>602</v>
      </c>
      <c r="F4" s="741" t="s">
        <v>605</v>
      </c>
      <c r="G4" s="739" t="s">
        <v>604</v>
      </c>
      <c r="H4" s="739" t="s">
        <v>603</v>
      </c>
      <c r="I4" s="738" t="s">
        <v>602</v>
      </c>
      <c r="J4" s="740" t="s">
        <v>605</v>
      </c>
      <c r="K4" s="739" t="s">
        <v>604</v>
      </c>
      <c r="L4" s="739" t="s">
        <v>603</v>
      </c>
      <c r="M4" s="738" t="s">
        <v>602</v>
      </c>
      <c r="N4" s="740" t="s">
        <v>605</v>
      </c>
      <c r="O4" s="739" t="s">
        <v>604</v>
      </c>
      <c r="P4" s="739" t="s">
        <v>603</v>
      </c>
      <c r="Q4" s="738" t="s">
        <v>602</v>
      </c>
    </row>
    <row r="5" spans="1:23" ht="15" customHeight="1">
      <c r="A5" s="737" t="s">
        <v>539</v>
      </c>
      <c r="B5" s="736">
        <v>100317</v>
      </c>
      <c r="C5" s="734">
        <v>48766</v>
      </c>
      <c r="D5" s="734">
        <v>51551</v>
      </c>
      <c r="E5" s="733">
        <v>46347</v>
      </c>
      <c r="F5" s="736">
        <v>100269</v>
      </c>
      <c r="G5" s="734">
        <v>48740</v>
      </c>
      <c r="H5" s="734">
        <v>51529</v>
      </c>
      <c r="I5" s="733">
        <v>46828</v>
      </c>
      <c r="J5" s="735">
        <v>100322</v>
      </c>
      <c r="K5" s="734">
        <v>48754</v>
      </c>
      <c r="L5" s="734">
        <v>51568</v>
      </c>
      <c r="M5" s="733">
        <v>47485</v>
      </c>
      <c r="N5" s="735">
        <f t="shared" ref="N5:N26" si="0">SUM(O5:P5)</f>
        <v>100443</v>
      </c>
      <c r="O5" s="734">
        <f>SUM(O6:O26)</f>
        <v>48793</v>
      </c>
      <c r="P5" s="734">
        <f>SUM(P6:P26)</f>
        <v>51650</v>
      </c>
      <c r="Q5" s="733">
        <f>SUM(Q6:Q26)</f>
        <v>48176</v>
      </c>
    </row>
    <row r="6" spans="1:23" ht="15" customHeight="1">
      <c r="A6" s="732" t="s">
        <v>601</v>
      </c>
      <c r="B6" s="731">
        <v>5769</v>
      </c>
      <c r="C6" s="729">
        <v>2810</v>
      </c>
      <c r="D6" s="729">
        <v>2959</v>
      </c>
      <c r="E6" s="728">
        <v>2521</v>
      </c>
      <c r="F6" s="731">
        <v>5724</v>
      </c>
      <c r="G6" s="729">
        <v>2793</v>
      </c>
      <c r="H6" s="729">
        <v>2931</v>
      </c>
      <c r="I6" s="728">
        <v>2515</v>
      </c>
      <c r="J6" s="730">
        <v>5724</v>
      </c>
      <c r="K6" s="729">
        <v>2806</v>
      </c>
      <c r="L6" s="729">
        <v>2918</v>
      </c>
      <c r="M6" s="728">
        <v>2552</v>
      </c>
      <c r="N6" s="730">
        <f t="shared" si="0"/>
        <v>5836</v>
      </c>
      <c r="O6" s="729">
        <v>2871</v>
      </c>
      <c r="P6" s="729">
        <v>2965</v>
      </c>
      <c r="Q6" s="728">
        <v>2609</v>
      </c>
    </row>
    <row r="7" spans="1:23" ht="15" customHeight="1">
      <c r="A7" s="732" t="s">
        <v>600</v>
      </c>
      <c r="B7" s="731">
        <v>816</v>
      </c>
      <c r="C7" s="729">
        <v>407</v>
      </c>
      <c r="D7" s="729">
        <v>409</v>
      </c>
      <c r="E7" s="728">
        <v>422</v>
      </c>
      <c r="F7" s="731">
        <v>808</v>
      </c>
      <c r="G7" s="729">
        <v>401</v>
      </c>
      <c r="H7" s="729">
        <v>407</v>
      </c>
      <c r="I7" s="728">
        <v>414</v>
      </c>
      <c r="J7" s="730">
        <v>806</v>
      </c>
      <c r="K7" s="729">
        <v>400</v>
      </c>
      <c r="L7" s="729">
        <v>406</v>
      </c>
      <c r="M7" s="728">
        <v>429</v>
      </c>
      <c r="N7" s="730">
        <f t="shared" si="0"/>
        <v>768</v>
      </c>
      <c r="O7" s="729">
        <v>385</v>
      </c>
      <c r="P7" s="729">
        <v>383</v>
      </c>
      <c r="Q7" s="728">
        <v>422</v>
      </c>
    </row>
    <row r="8" spans="1:23" ht="15" customHeight="1">
      <c r="A8" s="732" t="s">
        <v>599</v>
      </c>
      <c r="B8" s="731">
        <v>1187</v>
      </c>
      <c r="C8" s="729">
        <v>612</v>
      </c>
      <c r="D8" s="729">
        <v>575</v>
      </c>
      <c r="E8" s="728">
        <v>577</v>
      </c>
      <c r="F8" s="731">
        <v>1166</v>
      </c>
      <c r="G8" s="729">
        <v>607</v>
      </c>
      <c r="H8" s="729">
        <v>559</v>
      </c>
      <c r="I8" s="728">
        <v>568</v>
      </c>
      <c r="J8" s="730">
        <v>1140</v>
      </c>
      <c r="K8" s="729">
        <v>586</v>
      </c>
      <c r="L8" s="729">
        <v>554</v>
      </c>
      <c r="M8" s="728">
        <v>567</v>
      </c>
      <c r="N8" s="730">
        <f t="shared" si="0"/>
        <v>1084</v>
      </c>
      <c r="O8" s="729">
        <v>546</v>
      </c>
      <c r="P8" s="729">
        <v>538</v>
      </c>
      <c r="Q8" s="728">
        <v>558</v>
      </c>
    </row>
    <row r="9" spans="1:23" ht="15" customHeight="1">
      <c r="A9" s="732" t="s">
        <v>598</v>
      </c>
      <c r="B9" s="731">
        <v>1023</v>
      </c>
      <c r="C9" s="729">
        <v>485</v>
      </c>
      <c r="D9" s="729">
        <v>538</v>
      </c>
      <c r="E9" s="728">
        <v>540</v>
      </c>
      <c r="F9" s="731">
        <v>978</v>
      </c>
      <c r="G9" s="729">
        <v>460</v>
      </c>
      <c r="H9" s="729">
        <v>518</v>
      </c>
      <c r="I9" s="728">
        <v>530</v>
      </c>
      <c r="J9" s="730">
        <v>957</v>
      </c>
      <c r="K9" s="729">
        <v>453</v>
      </c>
      <c r="L9" s="729">
        <v>504</v>
      </c>
      <c r="M9" s="728">
        <v>532</v>
      </c>
      <c r="N9" s="730">
        <f t="shared" si="0"/>
        <v>955</v>
      </c>
      <c r="O9" s="729">
        <v>454</v>
      </c>
      <c r="P9" s="729">
        <v>501</v>
      </c>
      <c r="Q9" s="728">
        <v>537</v>
      </c>
    </row>
    <row r="10" spans="1:23" ht="15" customHeight="1">
      <c r="A10" s="732" t="s">
        <v>597</v>
      </c>
      <c r="B10" s="731">
        <v>623</v>
      </c>
      <c r="C10" s="729">
        <v>303</v>
      </c>
      <c r="D10" s="729">
        <v>320</v>
      </c>
      <c r="E10" s="728">
        <v>323</v>
      </c>
      <c r="F10" s="731">
        <v>600</v>
      </c>
      <c r="G10" s="729">
        <v>292</v>
      </c>
      <c r="H10" s="729">
        <v>308</v>
      </c>
      <c r="I10" s="728">
        <v>313</v>
      </c>
      <c r="J10" s="730">
        <v>584</v>
      </c>
      <c r="K10" s="729">
        <v>280</v>
      </c>
      <c r="L10" s="729">
        <v>304</v>
      </c>
      <c r="M10" s="728">
        <v>307</v>
      </c>
      <c r="N10" s="730">
        <f t="shared" si="0"/>
        <v>559</v>
      </c>
      <c r="O10" s="729">
        <v>263</v>
      </c>
      <c r="P10" s="729">
        <v>296</v>
      </c>
      <c r="Q10" s="728">
        <v>299</v>
      </c>
    </row>
    <row r="11" spans="1:23" ht="15" customHeight="1">
      <c r="A11" s="732" t="s">
        <v>596</v>
      </c>
      <c r="B11" s="731">
        <v>1993</v>
      </c>
      <c r="C11" s="729">
        <v>964</v>
      </c>
      <c r="D11" s="729">
        <v>1029</v>
      </c>
      <c r="E11" s="728">
        <v>995</v>
      </c>
      <c r="F11" s="731">
        <v>1983</v>
      </c>
      <c r="G11" s="729">
        <v>972</v>
      </c>
      <c r="H11" s="729">
        <v>1011</v>
      </c>
      <c r="I11" s="728">
        <v>999</v>
      </c>
      <c r="J11" s="730">
        <v>1945</v>
      </c>
      <c r="K11" s="729">
        <v>951</v>
      </c>
      <c r="L11" s="729">
        <v>994</v>
      </c>
      <c r="M11" s="728">
        <v>995</v>
      </c>
      <c r="N11" s="730">
        <f t="shared" si="0"/>
        <v>1882</v>
      </c>
      <c r="O11" s="729">
        <v>925</v>
      </c>
      <c r="P11" s="729">
        <v>957</v>
      </c>
      <c r="Q11" s="728">
        <v>977</v>
      </c>
    </row>
    <row r="12" spans="1:23" ht="15" customHeight="1">
      <c r="A12" s="732" t="s">
        <v>595</v>
      </c>
      <c r="B12" s="731">
        <v>3835</v>
      </c>
      <c r="C12" s="729">
        <v>1837</v>
      </c>
      <c r="D12" s="729">
        <v>1998</v>
      </c>
      <c r="E12" s="728">
        <v>1824</v>
      </c>
      <c r="F12" s="731">
        <v>3809</v>
      </c>
      <c r="G12" s="729">
        <v>1827</v>
      </c>
      <c r="H12" s="729">
        <v>1982</v>
      </c>
      <c r="I12" s="728">
        <v>1832</v>
      </c>
      <c r="J12" s="730">
        <v>3723</v>
      </c>
      <c r="K12" s="729">
        <v>1783</v>
      </c>
      <c r="L12" s="729">
        <v>1940</v>
      </c>
      <c r="M12" s="728">
        <v>1821</v>
      </c>
      <c r="N12" s="730">
        <f t="shared" si="0"/>
        <v>3741</v>
      </c>
      <c r="O12" s="729">
        <v>1819</v>
      </c>
      <c r="P12" s="729">
        <v>1922</v>
      </c>
      <c r="Q12" s="728">
        <v>1849</v>
      </c>
    </row>
    <row r="13" spans="1:23" ht="15" customHeight="1">
      <c r="A13" s="732" t="s">
        <v>594</v>
      </c>
      <c r="B13" s="731">
        <v>3533</v>
      </c>
      <c r="C13" s="729">
        <v>1702</v>
      </c>
      <c r="D13" s="729">
        <v>1831</v>
      </c>
      <c r="E13" s="728">
        <v>1600</v>
      </c>
      <c r="F13" s="731">
        <v>3494</v>
      </c>
      <c r="G13" s="729">
        <v>1686</v>
      </c>
      <c r="H13" s="729">
        <v>1808</v>
      </c>
      <c r="I13" s="728">
        <v>1624</v>
      </c>
      <c r="J13" s="730">
        <v>3491</v>
      </c>
      <c r="K13" s="729">
        <v>1663</v>
      </c>
      <c r="L13" s="729">
        <v>1828</v>
      </c>
      <c r="M13" s="728">
        <v>1635</v>
      </c>
      <c r="N13" s="730">
        <f t="shared" si="0"/>
        <v>3450</v>
      </c>
      <c r="O13" s="729">
        <v>1633</v>
      </c>
      <c r="P13" s="729">
        <v>1817</v>
      </c>
      <c r="Q13" s="728">
        <v>1644</v>
      </c>
    </row>
    <row r="14" spans="1:23" ht="15" customHeight="1">
      <c r="A14" s="732" t="s">
        <v>593</v>
      </c>
      <c r="B14" s="731">
        <v>4136</v>
      </c>
      <c r="C14" s="729">
        <v>1961</v>
      </c>
      <c r="D14" s="729">
        <v>2175</v>
      </c>
      <c r="E14" s="728">
        <v>2147</v>
      </c>
      <c r="F14" s="731">
        <v>4179</v>
      </c>
      <c r="G14" s="729">
        <v>1988</v>
      </c>
      <c r="H14" s="729">
        <v>2191</v>
      </c>
      <c r="I14" s="728">
        <v>2193</v>
      </c>
      <c r="J14" s="730">
        <v>4201</v>
      </c>
      <c r="K14" s="729">
        <v>2005</v>
      </c>
      <c r="L14" s="729">
        <v>2196</v>
      </c>
      <c r="M14" s="728">
        <v>2211</v>
      </c>
      <c r="N14" s="730">
        <f t="shared" si="0"/>
        <v>4196</v>
      </c>
      <c r="O14" s="729">
        <v>1983</v>
      </c>
      <c r="P14" s="729">
        <v>2213</v>
      </c>
      <c r="Q14" s="728">
        <v>2251</v>
      </c>
    </row>
    <row r="15" spans="1:23" ht="15" customHeight="1">
      <c r="A15" s="732" t="s">
        <v>592</v>
      </c>
      <c r="B15" s="731">
        <v>7561</v>
      </c>
      <c r="C15" s="729">
        <v>3649</v>
      </c>
      <c r="D15" s="729">
        <v>3912</v>
      </c>
      <c r="E15" s="728">
        <v>3436</v>
      </c>
      <c r="F15" s="731">
        <v>7661</v>
      </c>
      <c r="G15" s="729">
        <v>3680</v>
      </c>
      <c r="H15" s="729">
        <v>3981</v>
      </c>
      <c r="I15" s="728">
        <v>3506</v>
      </c>
      <c r="J15" s="730">
        <v>7789</v>
      </c>
      <c r="K15" s="729">
        <v>3743</v>
      </c>
      <c r="L15" s="729">
        <v>4046</v>
      </c>
      <c r="M15" s="728">
        <v>3638</v>
      </c>
      <c r="N15" s="730">
        <f t="shared" si="0"/>
        <v>7878</v>
      </c>
      <c r="O15" s="729">
        <v>3789</v>
      </c>
      <c r="P15" s="729">
        <v>4089</v>
      </c>
      <c r="Q15" s="728">
        <v>3734</v>
      </c>
    </row>
    <row r="16" spans="1:23" ht="15" customHeight="1">
      <c r="A16" s="732" t="s">
        <v>591</v>
      </c>
      <c r="B16" s="731">
        <v>7662</v>
      </c>
      <c r="C16" s="729">
        <v>3699</v>
      </c>
      <c r="D16" s="729">
        <v>3963</v>
      </c>
      <c r="E16" s="728">
        <v>3265</v>
      </c>
      <c r="F16" s="731">
        <v>7690</v>
      </c>
      <c r="G16" s="729">
        <v>3712</v>
      </c>
      <c r="H16" s="729">
        <v>3978</v>
      </c>
      <c r="I16" s="728">
        <v>3304</v>
      </c>
      <c r="J16" s="730">
        <v>7700</v>
      </c>
      <c r="K16" s="729">
        <v>3688</v>
      </c>
      <c r="L16" s="729">
        <v>4012</v>
      </c>
      <c r="M16" s="728">
        <v>3372</v>
      </c>
      <c r="N16" s="730">
        <f t="shared" si="0"/>
        <v>7682</v>
      </c>
      <c r="O16" s="729">
        <v>3677</v>
      </c>
      <c r="P16" s="729">
        <v>4005</v>
      </c>
      <c r="Q16" s="728">
        <v>3465</v>
      </c>
    </row>
    <row r="17" spans="1:17" ht="15" customHeight="1">
      <c r="A17" s="732" t="s">
        <v>590</v>
      </c>
      <c r="B17" s="731">
        <v>4454</v>
      </c>
      <c r="C17" s="729">
        <v>2111</v>
      </c>
      <c r="D17" s="729">
        <v>2343</v>
      </c>
      <c r="E17" s="728">
        <v>2003</v>
      </c>
      <c r="F17" s="731">
        <v>4513</v>
      </c>
      <c r="G17" s="729">
        <v>2154</v>
      </c>
      <c r="H17" s="729">
        <v>2359</v>
      </c>
      <c r="I17" s="728">
        <v>2063</v>
      </c>
      <c r="J17" s="730">
        <v>4515</v>
      </c>
      <c r="K17" s="729">
        <v>2168</v>
      </c>
      <c r="L17" s="729">
        <v>2347</v>
      </c>
      <c r="M17" s="728">
        <v>2087</v>
      </c>
      <c r="N17" s="730">
        <f t="shared" si="0"/>
        <v>4553</v>
      </c>
      <c r="O17" s="729">
        <v>2187</v>
      </c>
      <c r="P17" s="729">
        <v>2366</v>
      </c>
      <c r="Q17" s="728">
        <v>2123</v>
      </c>
    </row>
    <row r="18" spans="1:17" ht="15" customHeight="1">
      <c r="A18" s="732" t="s">
        <v>589</v>
      </c>
      <c r="B18" s="731">
        <v>5778</v>
      </c>
      <c r="C18" s="729">
        <v>2703</v>
      </c>
      <c r="D18" s="729">
        <v>3075</v>
      </c>
      <c r="E18" s="728">
        <v>2765</v>
      </c>
      <c r="F18" s="731">
        <v>5677</v>
      </c>
      <c r="G18" s="729">
        <v>2653</v>
      </c>
      <c r="H18" s="729">
        <v>3024</v>
      </c>
      <c r="I18" s="728">
        <v>2765</v>
      </c>
      <c r="J18" s="730">
        <v>5613</v>
      </c>
      <c r="K18" s="729">
        <v>2649</v>
      </c>
      <c r="L18" s="729">
        <v>2964</v>
      </c>
      <c r="M18" s="728">
        <v>2753</v>
      </c>
      <c r="N18" s="730">
        <f t="shared" si="0"/>
        <v>5650</v>
      </c>
      <c r="O18" s="729">
        <v>2691</v>
      </c>
      <c r="P18" s="729">
        <v>2959</v>
      </c>
      <c r="Q18" s="728">
        <v>2837</v>
      </c>
    </row>
    <row r="19" spans="1:17" ht="15" customHeight="1">
      <c r="A19" s="732" t="s">
        <v>588</v>
      </c>
      <c r="B19" s="731">
        <v>5316</v>
      </c>
      <c r="C19" s="729">
        <v>2629</v>
      </c>
      <c r="D19" s="729">
        <v>2687</v>
      </c>
      <c r="E19" s="728">
        <v>2397</v>
      </c>
      <c r="F19" s="731">
        <v>5324</v>
      </c>
      <c r="G19" s="729">
        <v>2624</v>
      </c>
      <c r="H19" s="729">
        <v>2700</v>
      </c>
      <c r="I19" s="728">
        <v>2427</v>
      </c>
      <c r="J19" s="730">
        <v>5277</v>
      </c>
      <c r="K19" s="729">
        <v>2599</v>
      </c>
      <c r="L19" s="729">
        <v>2678</v>
      </c>
      <c r="M19" s="728">
        <v>2440</v>
      </c>
      <c r="N19" s="730">
        <f t="shared" si="0"/>
        <v>5304</v>
      </c>
      <c r="O19" s="729">
        <v>2596</v>
      </c>
      <c r="P19" s="729">
        <v>2708</v>
      </c>
      <c r="Q19" s="728">
        <v>2483</v>
      </c>
    </row>
    <row r="20" spans="1:17" ht="15" customHeight="1">
      <c r="A20" s="732" t="s">
        <v>587</v>
      </c>
      <c r="B20" s="731">
        <v>9657</v>
      </c>
      <c r="C20" s="729">
        <v>4685</v>
      </c>
      <c r="D20" s="729">
        <v>4972</v>
      </c>
      <c r="E20" s="728">
        <v>4282</v>
      </c>
      <c r="F20" s="731">
        <v>9804</v>
      </c>
      <c r="G20" s="729">
        <v>4765</v>
      </c>
      <c r="H20" s="729">
        <v>5039</v>
      </c>
      <c r="I20" s="728">
        <v>4394</v>
      </c>
      <c r="J20" s="730">
        <v>9793</v>
      </c>
      <c r="K20" s="729">
        <v>4753</v>
      </c>
      <c r="L20" s="729">
        <v>5040</v>
      </c>
      <c r="M20" s="728">
        <v>4458</v>
      </c>
      <c r="N20" s="730">
        <f t="shared" si="0"/>
        <v>9839</v>
      </c>
      <c r="O20" s="729">
        <v>4784</v>
      </c>
      <c r="P20" s="729">
        <v>5055</v>
      </c>
      <c r="Q20" s="728">
        <v>4531</v>
      </c>
    </row>
    <row r="21" spans="1:17" ht="15" customHeight="1">
      <c r="A21" s="732" t="s">
        <v>586</v>
      </c>
      <c r="B21" s="731">
        <v>8748</v>
      </c>
      <c r="C21" s="729">
        <v>4389</v>
      </c>
      <c r="D21" s="729">
        <v>4359</v>
      </c>
      <c r="E21" s="728">
        <v>4313</v>
      </c>
      <c r="F21" s="731">
        <v>8605</v>
      </c>
      <c r="G21" s="729">
        <v>4303</v>
      </c>
      <c r="H21" s="729">
        <v>4302</v>
      </c>
      <c r="I21" s="728">
        <v>4273</v>
      </c>
      <c r="J21" s="730">
        <v>8712</v>
      </c>
      <c r="K21" s="729">
        <v>4366</v>
      </c>
      <c r="L21" s="729">
        <v>4346</v>
      </c>
      <c r="M21" s="728">
        <v>4387</v>
      </c>
      <c r="N21" s="730">
        <f t="shared" si="0"/>
        <v>8751</v>
      </c>
      <c r="O21" s="729">
        <v>4362</v>
      </c>
      <c r="P21" s="729">
        <v>4389</v>
      </c>
      <c r="Q21" s="728">
        <v>4413</v>
      </c>
    </row>
    <row r="22" spans="1:17" ht="15" customHeight="1">
      <c r="A22" s="732" t="s">
        <v>585</v>
      </c>
      <c r="B22" s="731">
        <v>9980</v>
      </c>
      <c r="C22" s="729">
        <v>5026</v>
      </c>
      <c r="D22" s="729">
        <v>4954</v>
      </c>
      <c r="E22" s="728">
        <v>4659</v>
      </c>
      <c r="F22" s="731">
        <v>9999</v>
      </c>
      <c r="G22" s="729">
        <v>5021</v>
      </c>
      <c r="H22" s="729">
        <v>4978</v>
      </c>
      <c r="I22" s="728">
        <v>4714</v>
      </c>
      <c r="J22" s="730">
        <v>10103</v>
      </c>
      <c r="K22" s="729">
        <v>5060</v>
      </c>
      <c r="L22" s="729">
        <v>5043</v>
      </c>
      <c r="M22" s="728">
        <v>4808</v>
      </c>
      <c r="N22" s="730">
        <f t="shared" si="0"/>
        <v>10177</v>
      </c>
      <c r="O22" s="729">
        <v>5100</v>
      </c>
      <c r="P22" s="729">
        <v>5077</v>
      </c>
      <c r="Q22" s="728">
        <v>4863</v>
      </c>
    </row>
    <row r="23" spans="1:17" ht="15" customHeight="1">
      <c r="A23" s="732" t="s">
        <v>584</v>
      </c>
      <c r="B23" s="731">
        <v>6316</v>
      </c>
      <c r="C23" s="729">
        <v>3133</v>
      </c>
      <c r="D23" s="729">
        <v>3183</v>
      </c>
      <c r="E23" s="728">
        <v>3062</v>
      </c>
      <c r="F23" s="731">
        <v>6369</v>
      </c>
      <c r="G23" s="729">
        <v>3187</v>
      </c>
      <c r="H23" s="729">
        <v>3182</v>
      </c>
      <c r="I23" s="728">
        <v>3120</v>
      </c>
      <c r="J23" s="730">
        <v>6351</v>
      </c>
      <c r="K23" s="729">
        <v>3182</v>
      </c>
      <c r="L23" s="729">
        <v>3169</v>
      </c>
      <c r="M23" s="728">
        <v>3161</v>
      </c>
      <c r="N23" s="730">
        <f t="shared" si="0"/>
        <v>6360</v>
      </c>
      <c r="O23" s="729">
        <v>3192</v>
      </c>
      <c r="P23" s="729">
        <v>3168</v>
      </c>
      <c r="Q23" s="728">
        <v>3225</v>
      </c>
    </row>
    <row r="24" spans="1:17" ht="15" customHeight="1">
      <c r="A24" s="732" t="s">
        <v>583</v>
      </c>
      <c r="B24" s="731">
        <v>6499</v>
      </c>
      <c r="C24" s="729">
        <v>3089</v>
      </c>
      <c r="D24" s="729">
        <v>3410</v>
      </c>
      <c r="E24" s="728">
        <v>2763</v>
      </c>
      <c r="F24" s="731">
        <v>6473</v>
      </c>
      <c r="G24" s="729">
        <v>3046</v>
      </c>
      <c r="H24" s="729">
        <v>3427</v>
      </c>
      <c r="I24" s="728">
        <v>2800</v>
      </c>
      <c r="J24" s="730">
        <v>6436</v>
      </c>
      <c r="K24" s="729">
        <v>3029</v>
      </c>
      <c r="L24" s="729">
        <v>3407</v>
      </c>
      <c r="M24" s="728">
        <v>2812</v>
      </c>
      <c r="N24" s="730">
        <f t="shared" si="0"/>
        <v>6378</v>
      </c>
      <c r="O24" s="729">
        <v>2989</v>
      </c>
      <c r="P24" s="729">
        <v>3389</v>
      </c>
      <c r="Q24" s="728">
        <v>2826</v>
      </c>
    </row>
    <row r="25" spans="1:17" ht="15" customHeight="1">
      <c r="A25" s="732" t="s">
        <v>582</v>
      </c>
      <c r="B25" s="731">
        <v>5431</v>
      </c>
      <c r="C25" s="729">
        <v>2572</v>
      </c>
      <c r="D25" s="729">
        <v>2859</v>
      </c>
      <c r="E25" s="728">
        <v>2453</v>
      </c>
      <c r="F25" s="731">
        <v>5409</v>
      </c>
      <c r="G25" s="729">
        <v>2567</v>
      </c>
      <c r="H25" s="729">
        <v>2842</v>
      </c>
      <c r="I25" s="728">
        <v>2473</v>
      </c>
      <c r="J25" s="730">
        <v>5458</v>
      </c>
      <c r="K25" s="729">
        <v>2588</v>
      </c>
      <c r="L25" s="729">
        <v>2870</v>
      </c>
      <c r="M25" s="728">
        <v>2519</v>
      </c>
      <c r="N25" s="730">
        <f t="shared" si="0"/>
        <v>5400</v>
      </c>
      <c r="O25" s="729">
        <v>2547</v>
      </c>
      <c r="P25" s="729">
        <v>2853</v>
      </c>
      <c r="Q25" s="728">
        <v>2530</v>
      </c>
    </row>
    <row r="26" spans="1:17" ht="15" customHeight="1">
      <c r="A26" s="727" t="s">
        <v>581</v>
      </c>
      <c r="B26" s="726">
        <v>0</v>
      </c>
      <c r="C26" s="724">
        <v>0</v>
      </c>
      <c r="D26" s="724">
        <v>0</v>
      </c>
      <c r="E26" s="723">
        <v>0</v>
      </c>
      <c r="F26" s="726">
        <v>4</v>
      </c>
      <c r="G26" s="724">
        <v>2</v>
      </c>
      <c r="H26" s="724">
        <v>2</v>
      </c>
      <c r="I26" s="723">
        <v>1</v>
      </c>
      <c r="J26" s="725">
        <v>4</v>
      </c>
      <c r="K26" s="724">
        <v>2</v>
      </c>
      <c r="L26" s="724">
        <v>2</v>
      </c>
      <c r="M26" s="723">
        <v>1</v>
      </c>
      <c r="N26" s="725">
        <f t="shared" si="0"/>
        <v>0</v>
      </c>
      <c r="O26" s="724">
        <v>0</v>
      </c>
      <c r="P26" s="724">
        <v>0</v>
      </c>
      <c r="Q26" s="723">
        <v>0</v>
      </c>
    </row>
    <row r="27" spans="1:17" customFormat="1">
      <c r="A27" s="13"/>
      <c r="B27" s="722"/>
      <c r="C27" s="722"/>
      <c r="D27" s="722"/>
      <c r="E27" s="12"/>
      <c r="F27" s="722"/>
      <c r="G27" s="722"/>
      <c r="H27" s="722"/>
      <c r="I27" s="12"/>
      <c r="J27" s="722"/>
      <c r="K27" s="722"/>
      <c r="L27" s="722"/>
      <c r="M27" s="12"/>
      <c r="N27" s="722"/>
      <c r="O27" s="722"/>
      <c r="P27" s="722"/>
      <c r="Q27" s="12" t="s">
        <v>580</v>
      </c>
    </row>
    <row r="28" spans="1:17">
      <c r="A28" s="34"/>
      <c r="B28" s="721"/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21"/>
    </row>
  </sheetData>
  <mergeCells count="9">
    <mergeCell ref="A3:A4"/>
    <mergeCell ref="B3:E3"/>
    <mergeCell ref="F3:I3"/>
    <mergeCell ref="O2:Q2"/>
    <mergeCell ref="N3:Q3"/>
    <mergeCell ref="J3:M3"/>
    <mergeCell ref="K2:M2"/>
    <mergeCell ref="D2:E2"/>
    <mergeCell ref="H2:I2"/>
  </mergeCells>
  <phoneticPr fontId="16"/>
  <pageMargins left="0.75" right="0.2" top="1" bottom="1" header="0.51200000000000001" footer="0.51200000000000001"/>
  <pageSetup paperSize="9" scale="94" orientation="portrait" r:id="rId1"/>
  <headerFooter alignWithMargins="0"/>
  <colBreaks count="1" manualBreakCount="1">
    <brk id="9" max="1048575" man="1"/>
  </colBreaks>
  <ignoredErrors>
    <ignoredError sqref="N6:N2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F134F-E0FB-4A75-AEF8-35E531B14584}">
  <dimension ref="A1:N17"/>
  <sheetViews>
    <sheetView showGridLines="0" topLeftCell="D1" zoomScaleNormal="100" zoomScaleSheetLayoutView="100" zoomScalePageLayoutView="70" workbookViewId="0">
      <selection activeCell="G19" sqref="G19"/>
    </sheetView>
  </sheetViews>
  <sheetFormatPr defaultRowHeight="18.75"/>
  <cols>
    <col min="1" max="14" width="12.375" style="698" customWidth="1"/>
    <col min="15" max="16" width="11.625" style="698" customWidth="1"/>
    <col min="17" max="16384" width="9" style="698"/>
  </cols>
  <sheetData>
    <row r="1" spans="1:14" ht="21">
      <c r="A1" s="958" t="s">
        <v>640</v>
      </c>
      <c r="B1" s="958"/>
      <c r="C1" s="958"/>
      <c r="D1" s="958"/>
      <c r="E1" s="958"/>
      <c r="F1" s="958"/>
      <c r="G1" s="958"/>
      <c r="H1" s="959" t="s">
        <v>639</v>
      </c>
      <c r="I1" s="959"/>
      <c r="J1" s="959"/>
      <c r="K1" s="959"/>
      <c r="L1" s="959"/>
      <c r="M1" s="959"/>
      <c r="N1" s="959"/>
    </row>
    <row r="2" spans="1:14" ht="14.2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N2" s="667" t="s">
        <v>638</v>
      </c>
    </row>
    <row r="3" spans="1:14" ht="15" customHeight="1">
      <c r="A3" s="960"/>
      <c r="B3" s="962" t="s">
        <v>637</v>
      </c>
      <c r="C3" s="963"/>
      <c r="D3" s="964"/>
      <c r="E3" s="759" t="s">
        <v>636</v>
      </c>
      <c r="F3" s="960" t="s">
        <v>602</v>
      </c>
      <c r="G3" s="757" t="s">
        <v>635</v>
      </c>
      <c r="H3" s="960"/>
      <c r="I3" s="962" t="s">
        <v>637</v>
      </c>
      <c r="J3" s="963"/>
      <c r="K3" s="965"/>
      <c r="L3" s="758" t="s">
        <v>636</v>
      </c>
      <c r="M3" s="966" t="s">
        <v>602</v>
      </c>
      <c r="N3" s="757" t="s">
        <v>635</v>
      </c>
    </row>
    <row r="4" spans="1:14" ht="15" customHeight="1">
      <c r="A4" s="961"/>
      <c r="B4" s="741" t="s">
        <v>634</v>
      </c>
      <c r="C4" s="739" t="s">
        <v>604</v>
      </c>
      <c r="D4" s="738" t="s">
        <v>603</v>
      </c>
      <c r="E4" s="756" t="s">
        <v>633</v>
      </c>
      <c r="F4" s="961"/>
      <c r="G4" s="753" t="s">
        <v>632</v>
      </c>
      <c r="H4" s="961"/>
      <c r="I4" s="741" t="s">
        <v>634</v>
      </c>
      <c r="J4" s="739" t="s">
        <v>604</v>
      </c>
      <c r="K4" s="755" t="s">
        <v>603</v>
      </c>
      <c r="L4" s="754" t="s">
        <v>633</v>
      </c>
      <c r="M4" s="967"/>
      <c r="N4" s="753" t="s">
        <v>632</v>
      </c>
    </row>
    <row r="5" spans="1:14" customFormat="1" ht="15" customHeight="1">
      <c r="A5" s="748" t="s">
        <v>631</v>
      </c>
      <c r="B5" s="752">
        <v>87886</v>
      </c>
      <c r="C5" s="751">
        <v>43195</v>
      </c>
      <c r="D5" s="750">
        <v>44691</v>
      </c>
      <c r="E5" s="749">
        <v>307</v>
      </c>
      <c r="F5" s="749">
        <v>34120</v>
      </c>
      <c r="G5" s="746">
        <v>2.5757913247362252</v>
      </c>
      <c r="H5" s="748" t="s">
        <v>630</v>
      </c>
      <c r="I5" s="752">
        <v>96663</v>
      </c>
      <c r="J5" s="751">
        <v>47089</v>
      </c>
      <c r="K5" s="750">
        <v>49574</v>
      </c>
      <c r="L5" s="749">
        <v>750</v>
      </c>
      <c r="M5" s="749">
        <v>41208</v>
      </c>
      <c r="N5" s="746">
        <v>2.3457338380896915</v>
      </c>
    </row>
    <row r="6" spans="1:14" customFormat="1" ht="15" customHeight="1">
      <c r="A6" s="748" t="s">
        <v>629</v>
      </c>
      <c r="B6" s="752">
        <v>88873</v>
      </c>
      <c r="C6" s="751">
        <v>43641</v>
      </c>
      <c r="D6" s="750">
        <v>45232</v>
      </c>
      <c r="E6" s="749">
        <v>987</v>
      </c>
      <c r="F6" s="749">
        <v>35069</v>
      </c>
      <c r="G6" s="746">
        <v>2.5</v>
      </c>
      <c r="H6" s="748" t="s">
        <v>628</v>
      </c>
      <c r="I6" s="752">
        <v>97509</v>
      </c>
      <c r="J6" s="751">
        <v>47535</v>
      </c>
      <c r="K6" s="750">
        <v>49974</v>
      </c>
      <c r="L6" s="749">
        <v>846</v>
      </c>
      <c r="M6" s="749">
        <v>41938</v>
      </c>
      <c r="N6" s="746">
        <v>2.3250751108779628</v>
      </c>
    </row>
    <row r="7" spans="1:14" customFormat="1" ht="15" customHeight="1">
      <c r="A7" s="748" t="s">
        <v>627</v>
      </c>
      <c r="B7" s="752">
        <v>89400</v>
      </c>
      <c r="C7" s="751">
        <v>43882</v>
      </c>
      <c r="D7" s="750">
        <v>45518</v>
      </c>
      <c r="E7" s="749">
        <v>527</v>
      </c>
      <c r="F7" s="749">
        <v>35748</v>
      </c>
      <c r="G7" s="746">
        <v>2.5008392077878483</v>
      </c>
      <c r="H7" s="748" t="s">
        <v>626</v>
      </c>
      <c r="I7" s="752">
        <v>98151</v>
      </c>
      <c r="J7" s="751">
        <v>47821</v>
      </c>
      <c r="K7" s="750">
        <v>50330</v>
      </c>
      <c r="L7" s="749">
        <v>642</v>
      </c>
      <c r="M7" s="749">
        <v>42696</v>
      </c>
      <c r="N7" s="746">
        <v>2.2988336143901069</v>
      </c>
    </row>
    <row r="8" spans="1:14" customFormat="1" ht="15" customHeight="1">
      <c r="A8" s="748" t="s">
        <v>625</v>
      </c>
      <c r="B8" s="752">
        <v>89955</v>
      </c>
      <c r="C8" s="751">
        <v>44090</v>
      </c>
      <c r="D8" s="750">
        <v>45865</v>
      </c>
      <c r="E8" s="749">
        <v>555</v>
      </c>
      <c r="F8" s="749">
        <v>36381</v>
      </c>
      <c r="G8" s="746">
        <v>2.5</v>
      </c>
      <c r="H8" s="748" t="s">
        <v>624</v>
      </c>
      <c r="I8" s="752">
        <v>98377</v>
      </c>
      <c r="J8" s="751">
        <v>47838</v>
      </c>
      <c r="K8" s="750">
        <v>50539</v>
      </c>
      <c r="L8" s="749">
        <v>226</v>
      </c>
      <c r="M8" s="749">
        <v>43266</v>
      </c>
      <c r="N8" s="746">
        <v>2.2999999999999998</v>
      </c>
    </row>
    <row r="9" spans="1:14" customFormat="1" ht="15" customHeight="1">
      <c r="A9" s="748" t="s">
        <v>623</v>
      </c>
      <c r="B9" s="752">
        <v>90653</v>
      </c>
      <c r="C9" s="751">
        <v>44367</v>
      </c>
      <c r="D9" s="750">
        <v>46286</v>
      </c>
      <c r="E9" s="749">
        <v>698</v>
      </c>
      <c r="F9" s="749">
        <v>36923</v>
      </c>
      <c r="G9" s="746">
        <v>2.5</v>
      </c>
      <c r="H9" s="748" t="s">
        <v>622</v>
      </c>
      <c r="I9" s="752">
        <v>98689</v>
      </c>
      <c r="J9" s="751">
        <v>47933</v>
      </c>
      <c r="K9" s="750">
        <v>50756</v>
      </c>
      <c r="L9" s="749">
        <v>312</v>
      </c>
      <c r="M9" s="749">
        <v>43999</v>
      </c>
      <c r="N9" s="746">
        <v>2.2000000000000002</v>
      </c>
    </row>
    <row r="10" spans="1:14" customFormat="1" ht="15" customHeight="1">
      <c r="A10" s="748" t="s">
        <v>621</v>
      </c>
      <c r="B10" s="752">
        <v>91244</v>
      </c>
      <c r="C10" s="751">
        <v>44526</v>
      </c>
      <c r="D10" s="750">
        <v>46718</v>
      </c>
      <c r="E10" s="749">
        <v>591</v>
      </c>
      <c r="F10" s="749">
        <v>37409</v>
      </c>
      <c r="G10" s="746">
        <v>2.4</v>
      </c>
      <c r="H10" s="748" t="s">
        <v>620</v>
      </c>
      <c r="I10" s="752">
        <v>99678</v>
      </c>
      <c r="J10" s="751">
        <v>48452</v>
      </c>
      <c r="K10" s="750">
        <v>51226</v>
      </c>
      <c r="L10" s="749">
        <v>989</v>
      </c>
      <c r="M10" s="749">
        <v>45006</v>
      </c>
      <c r="N10" s="746">
        <v>2.2000000000000002</v>
      </c>
    </row>
    <row r="11" spans="1:14" customFormat="1" ht="15" customHeight="1">
      <c r="A11" s="748" t="s">
        <v>619</v>
      </c>
      <c r="B11" s="752">
        <v>92108</v>
      </c>
      <c r="C11" s="751">
        <v>44972</v>
      </c>
      <c r="D11" s="750">
        <v>47136</v>
      </c>
      <c r="E11" s="749">
        <v>864</v>
      </c>
      <c r="F11" s="749">
        <v>38020</v>
      </c>
      <c r="G11" s="746">
        <v>2.4</v>
      </c>
      <c r="H11" s="748" t="s">
        <v>618</v>
      </c>
      <c r="I11" s="752">
        <v>100462</v>
      </c>
      <c r="J11" s="751">
        <v>48848</v>
      </c>
      <c r="K11" s="750">
        <v>51614</v>
      </c>
      <c r="L11" s="749">
        <v>784</v>
      </c>
      <c r="M11" s="749">
        <v>45130</v>
      </c>
      <c r="N11" s="746">
        <v>2.2000000000000002</v>
      </c>
    </row>
    <row r="12" spans="1:14" customFormat="1" ht="15" customHeight="1">
      <c r="A12" s="748" t="s">
        <v>617</v>
      </c>
      <c r="B12" s="752">
        <v>92470</v>
      </c>
      <c r="C12" s="751">
        <v>45140</v>
      </c>
      <c r="D12" s="750">
        <v>47330</v>
      </c>
      <c r="E12" s="749">
        <v>362</v>
      </c>
      <c r="F12" s="749">
        <v>38517</v>
      </c>
      <c r="G12" s="746">
        <v>2.4</v>
      </c>
      <c r="H12" s="748" t="s">
        <v>616</v>
      </c>
      <c r="I12" s="752">
        <v>100317</v>
      </c>
      <c r="J12" s="751">
        <v>48766</v>
      </c>
      <c r="K12" s="750">
        <v>51551</v>
      </c>
      <c r="L12" s="749">
        <v>-145</v>
      </c>
      <c r="M12" s="749">
        <v>46347</v>
      </c>
      <c r="N12" s="746">
        <v>2.1644766651563208</v>
      </c>
    </row>
    <row r="13" spans="1:14" customFormat="1" ht="15" customHeight="1">
      <c r="A13" s="748" t="s">
        <v>615</v>
      </c>
      <c r="B13" s="752">
        <v>93661</v>
      </c>
      <c r="C13" s="751">
        <v>45655</v>
      </c>
      <c r="D13" s="750">
        <v>48006</v>
      </c>
      <c r="E13" s="749">
        <v>1191</v>
      </c>
      <c r="F13" s="749">
        <v>39377</v>
      </c>
      <c r="G13" s="746">
        <v>2.4</v>
      </c>
      <c r="H13" s="748" t="s">
        <v>614</v>
      </c>
      <c r="I13" s="752">
        <v>100269</v>
      </c>
      <c r="J13" s="751">
        <v>48740</v>
      </c>
      <c r="K13" s="750">
        <v>51529</v>
      </c>
      <c r="L13" s="749">
        <v>-48</v>
      </c>
      <c r="M13" s="749">
        <v>46828</v>
      </c>
      <c r="N13" s="746">
        <v>2.1412189288459897</v>
      </c>
    </row>
    <row r="14" spans="1:14" customFormat="1" ht="15" customHeight="1">
      <c r="A14" s="748" t="s">
        <v>613</v>
      </c>
      <c r="B14" s="752">
        <v>95321</v>
      </c>
      <c r="C14" s="751">
        <v>46397</v>
      </c>
      <c r="D14" s="750">
        <v>48924</v>
      </c>
      <c r="E14" s="749">
        <v>1660</v>
      </c>
      <c r="F14" s="749">
        <v>40127</v>
      </c>
      <c r="G14" s="746">
        <v>2.3754828419767238</v>
      </c>
      <c r="H14" s="748" t="s">
        <v>25</v>
      </c>
      <c r="I14" s="752">
        <v>100322</v>
      </c>
      <c r="J14" s="751">
        <v>48754</v>
      </c>
      <c r="K14" s="750">
        <v>51568</v>
      </c>
      <c r="L14" s="749">
        <v>53</v>
      </c>
      <c r="M14" s="749">
        <v>47485</v>
      </c>
      <c r="N14" s="746">
        <v>2.1127092766136673</v>
      </c>
    </row>
    <row r="15" spans="1:14" customFormat="1" ht="15" customHeight="1">
      <c r="A15" s="748" t="s">
        <v>612</v>
      </c>
      <c r="B15" s="752">
        <v>95913</v>
      </c>
      <c r="C15" s="751">
        <v>46734</v>
      </c>
      <c r="D15" s="750">
        <v>49179</v>
      </c>
      <c r="E15" s="749">
        <v>592</v>
      </c>
      <c r="F15" s="749">
        <v>40603</v>
      </c>
      <c r="G15" s="746">
        <v>2.3622146146836442</v>
      </c>
      <c r="H15" s="748" t="s">
        <v>23</v>
      </c>
      <c r="I15" s="747">
        <f>SUM(J15:K15)</f>
        <v>100443</v>
      </c>
      <c r="J15" s="751">
        <v>48793</v>
      </c>
      <c r="K15" s="750">
        <v>51650</v>
      </c>
      <c r="L15" s="749">
        <v>121</v>
      </c>
      <c r="M15" s="749">
        <v>48176</v>
      </c>
      <c r="N15" s="746">
        <v>2.1</v>
      </c>
    </row>
    <row r="16" spans="1:14" customFormat="1">
      <c r="A16" s="152" t="s">
        <v>611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2" t="s">
        <v>610</v>
      </c>
    </row>
    <row r="17" spans="1:14">
      <c r="A17" s="152" t="s">
        <v>609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</sheetData>
  <mergeCells count="8">
    <mergeCell ref="A1:G1"/>
    <mergeCell ref="H1:N1"/>
    <mergeCell ref="A3:A4"/>
    <mergeCell ref="B3:D3"/>
    <mergeCell ref="F3:F4"/>
    <mergeCell ref="H3:H4"/>
    <mergeCell ref="I3:K3"/>
    <mergeCell ref="M3:M4"/>
  </mergeCells>
  <phoneticPr fontId="16"/>
  <pageMargins left="0.44" right="0.25" top="1" bottom="1" header="0.51200000000000001" footer="0.51200000000000001"/>
  <pageSetup paperSize="9" orientation="portrait" r:id="rId1"/>
  <headerFooter alignWithMargins="0"/>
  <colBreaks count="1" manualBreakCount="1">
    <brk id="7" max="16" man="1"/>
  </colBreaks>
  <ignoredErrors>
    <ignoredError sqref="I15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53FBE-1050-4D65-B142-B2E73EBF6164}">
  <dimension ref="A1:U50"/>
  <sheetViews>
    <sheetView showGridLines="0" topLeftCell="A44" zoomScaleNormal="100" zoomScaleSheetLayoutView="100" workbookViewId="0">
      <selection activeCell="N12" sqref="N12"/>
    </sheetView>
  </sheetViews>
  <sheetFormatPr defaultRowHeight="15" customHeight="1"/>
  <cols>
    <col min="1" max="1" width="7.25" style="760" customWidth="1"/>
    <col min="2" max="2" width="8.5" style="760" bestFit="1" customWidth="1"/>
    <col min="3" max="5" width="7.25" style="760" customWidth="1"/>
    <col min="6" max="8" width="7.25" style="761" customWidth="1"/>
    <col min="9" max="9" width="7.25" style="760" customWidth="1"/>
    <col min="10" max="12" width="7.25" style="761" customWidth="1"/>
    <col min="13" max="16384" width="9" style="760"/>
  </cols>
  <sheetData>
    <row r="1" spans="1:21" ht="21">
      <c r="A1" s="929" t="s">
        <v>649</v>
      </c>
      <c r="B1" s="929"/>
      <c r="C1" s="929"/>
      <c r="D1" s="929"/>
      <c r="E1" s="929"/>
      <c r="F1" s="929"/>
      <c r="G1" s="929"/>
      <c r="H1" s="929"/>
      <c r="I1" s="929"/>
      <c r="J1" s="929"/>
      <c r="K1" s="929"/>
      <c r="L1" s="929"/>
      <c r="M1" s="762"/>
    </row>
    <row r="2" spans="1:21" ht="15" customHeight="1">
      <c r="A2" s="34"/>
      <c r="B2" s="34"/>
      <c r="C2" s="34"/>
      <c r="D2" s="34"/>
      <c r="E2" s="34"/>
      <c r="F2" s="764"/>
      <c r="G2" s="764"/>
      <c r="H2" s="764"/>
      <c r="I2" s="789"/>
      <c r="J2" s="788"/>
      <c r="K2" s="787"/>
      <c r="L2" s="906" t="s">
        <v>648</v>
      </c>
    </row>
    <row r="3" spans="1:21" ht="17.100000000000001" customHeight="1">
      <c r="A3" s="786" t="s">
        <v>647</v>
      </c>
      <c r="B3" s="785" t="s">
        <v>539</v>
      </c>
      <c r="C3" s="785" t="s">
        <v>604</v>
      </c>
      <c r="D3" s="784" t="s">
        <v>603</v>
      </c>
      <c r="E3" s="783" t="s">
        <v>647</v>
      </c>
      <c r="F3" s="781" t="s">
        <v>539</v>
      </c>
      <c r="G3" s="781" t="s">
        <v>604</v>
      </c>
      <c r="H3" s="782" t="s">
        <v>603</v>
      </c>
      <c r="I3" s="695" t="s">
        <v>647</v>
      </c>
      <c r="J3" s="781" t="s">
        <v>539</v>
      </c>
      <c r="K3" s="781" t="s">
        <v>604</v>
      </c>
      <c r="L3" s="780" t="s">
        <v>603</v>
      </c>
    </row>
    <row r="4" spans="1:21" ht="17.100000000000001" customHeight="1" thickBot="1">
      <c r="A4" s="779" t="s">
        <v>539</v>
      </c>
      <c r="B4" s="876">
        <f>SUM(B5:B44,F4:F44,J4:J30)</f>
        <v>100443</v>
      </c>
      <c r="C4" s="876">
        <f>SUM(C5:C44,G4:G44,K4:K30)</f>
        <v>48793</v>
      </c>
      <c r="D4" s="876">
        <f>SUM(D5:D44,H4:H44,L4:L30)</f>
        <v>51650</v>
      </c>
      <c r="E4" s="877">
        <v>40</v>
      </c>
      <c r="F4" s="878">
        <f t="shared" ref="F4:F44" si="0">SUM(G4:H4)</f>
        <v>1384</v>
      </c>
      <c r="G4" s="878">
        <v>673</v>
      </c>
      <c r="H4" s="889">
        <v>711</v>
      </c>
      <c r="I4" s="892">
        <v>81</v>
      </c>
      <c r="J4" s="878">
        <f t="shared" ref="J4:J30" si="1">SUM(K4:L4)</f>
        <v>603</v>
      </c>
      <c r="K4" s="878">
        <v>271</v>
      </c>
      <c r="L4" s="893">
        <v>332</v>
      </c>
    </row>
    <row r="5" spans="1:21" ht="17.100000000000001" customHeight="1" thickTop="1">
      <c r="A5" s="778" t="s">
        <v>646</v>
      </c>
      <c r="B5" s="878">
        <f t="shared" ref="B5:B44" si="2">SUM(C5:D5)</f>
        <v>886</v>
      </c>
      <c r="C5" s="878">
        <v>465</v>
      </c>
      <c r="D5" s="879">
        <v>421</v>
      </c>
      <c r="E5" s="880">
        <v>41</v>
      </c>
      <c r="F5" s="878">
        <f t="shared" si="0"/>
        <v>1400</v>
      </c>
      <c r="G5" s="881">
        <v>709</v>
      </c>
      <c r="H5" s="883">
        <v>691</v>
      </c>
      <c r="I5" s="894">
        <v>82</v>
      </c>
      <c r="J5" s="878">
        <f t="shared" si="1"/>
        <v>603</v>
      </c>
      <c r="K5" s="881">
        <v>251</v>
      </c>
      <c r="L5" s="895">
        <v>352</v>
      </c>
    </row>
    <row r="6" spans="1:21" ht="17.100000000000001" customHeight="1">
      <c r="A6" s="772">
        <v>1</v>
      </c>
      <c r="B6" s="878">
        <f t="shared" si="2"/>
        <v>946</v>
      </c>
      <c r="C6" s="881">
        <v>462</v>
      </c>
      <c r="D6" s="882">
        <v>484</v>
      </c>
      <c r="E6" s="880">
        <v>42</v>
      </c>
      <c r="F6" s="878">
        <f t="shared" si="0"/>
        <v>1339</v>
      </c>
      <c r="G6" s="881">
        <v>642</v>
      </c>
      <c r="H6" s="883">
        <v>697</v>
      </c>
      <c r="I6" s="894">
        <v>83</v>
      </c>
      <c r="J6" s="878">
        <f t="shared" si="1"/>
        <v>599</v>
      </c>
      <c r="K6" s="881">
        <v>252</v>
      </c>
      <c r="L6" s="895">
        <v>347</v>
      </c>
    </row>
    <row r="7" spans="1:21" ht="17.100000000000001" customHeight="1">
      <c r="A7" s="772">
        <v>2</v>
      </c>
      <c r="B7" s="878">
        <f t="shared" si="2"/>
        <v>992</v>
      </c>
      <c r="C7" s="881">
        <v>506</v>
      </c>
      <c r="D7" s="882">
        <v>486</v>
      </c>
      <c r="E7" s="880">
        <v>43</v>
      </c>
      <c r="F7" s="878">
        <f t="shared" si="0"/>
        <v>1347</v>
      </c>
      <c r="G7" s="881">
        <v>693</v>
      </c>
      <c r="H7" s="883">
        <v>654</v>
      </c>
      <c r="I7" s="894">
        <v>84</v>
      </c>
      <c r="J7" s="878">
        <f t="shared" si="1"/>
        <v>520</v>
      </c>
      <c r="K7" s="881">
        <v>229</v>
      </c>
      <c r="L7" s="895">
        <v>291</v>
      </c>
      <c r="P7" s="853"/>
      <c r="Q7" s="777"/>
      <c r="R7" s="777"/>
      <c r="S7" s="777"/>
      <c r="T7" s="776"/>
    </row>
    <row r="8" spans="1:21" ht="17.100000000000001" customHeight="1">
      <c r="A8" s="772">
        <v>3</v>
      </c>
      <c r="B8" s="878">
        <f t="shared" si="2"/>
        <v>1057</v>
      </c>
      <c r="C8" s="881">
        <v>576</v>
      </c>
      <c r="D8" s="882">
        <v>481</v>
      </c>
      <c r="E8" s="880">
        <v>44</v>
      </c>
      <c r="F8" s="878">
        <f t="shared" si="0"/>
        <v>1329</v>
      </c>
      <c r="G8" s="881">
        <v>650</v>
      </c>
      <c r="H8" s="883">
        <v>679</v>
      </c>
      <c r="I8" s="894">
        <v>85</v>
      </c>
      <c r="J8" s="878">
        <f t="shared" si="1"/>
        <v>521</v>
      </c>
      <c r="K8" s="881">
        <v>207</v>
      </c>
      <c r="L8" s="895">
        <v>314</v>
      </c>
      <c r="P8" s="853"/>
    </row>
    <row r="9" spans="1:21" ht="17.100000000000001" customHeight="1">
      <c r="A9" s="772">
        <v>4</v>
      </c>
      <c r="B9" s="878">
        <f t="shared" si="2"/>
        <v>1098</v>
      </c>
      <c r="C9" s="881">
        <v>567</v>
      </c>
      <c r="D9" s="882">
        <v>531</v>
      </c>
      <c r="E9" s="880">
        <v>45</v>
      </c>
      <c r="F9" s="878">
        <f t="shared" si="0"/>
        <v>1390</v>
      </c>
      <c r="G9" s="881">
        <v>669</v>
      </c>
      <c r="H9" s="883">
        <v>721</v>
      </c>
      <c r="I9" s="894">
        <v>86</v>
      </c>
      <c r="J9" s="878">
        <f t="shared" si="1"/>
        <v>519</v>
      </c>
      <c r="K9" s="881">
        <v>191</v>
      </c>
      <c r="L9" s="895">
        <v>328</v>
      </c>
      <c r="P9" s="853"/>
      <c r="R9" s="775"/>
      <c r="S9" s="775"/>
      <c r="T9" s="775"/>
      <c r="U9" s="775"/>
    </row>
    <row r="10" spans="1:21" ht="17.100000000000001" customHeight="1">
      <c r="A10" s="772">
        <v>5</v>
      </c>
      <c r="B10" s="878">
        <f t="shared" si="2"/>
        <v>1046</v>
      </c>
      <c r="C10" s="881">
        <v>543</v>
      </c>
      <c r="D10" s="882">
        <v>503</v>
      </c>
      <c r="E10" s="880">
        <v>46</v>
      </c>
      <c r="F10" s="878">
        <f t="shared" si="0"/>
        <v>1328</v>
      </c>
      <c r="G10" s="881">
        <v>664</v>
      </c>
      <c r="H10" s="883">
        <v>664</v>
      </c>
      <c r="I10" s="894">
        <v>87</v>
      </c>
      <c r="J10" s="878">
        <f t="shared" si="1"/>
        <v>446</v>
      </c>
      <c r="K10" s="881">
        <v>162</v>
      </c>
      <c r="L10" s="895">
        <v>284</v>
      </c>
      <c r="P10" s="853"/>
    </row>
    <row r="11" spans="1:21" ht="17.100000000000001" customHeight="1">
      <c r="A11" s="772">
        <v>6</v>
      </c>
      <c r="B11" s="878">
        <f t="shared" si="2"/>
        <v>1081</v>
      </c>
      <c r="C11" s="881">
        <v>566</v>
      </c>
      <c r="D11" s="882">
        <v>515</v>
      </c>
      <c r="E11" s="880">
        <v>47</v>
      </c>
      <c r="F11" s="878">
        <f t="shared" si="0"/>
        <v>1479</v>
      </c>
      <c r="G11" s="881">
        <v>748</v>
      </c>
      <c r="H11" s="883">
        <v>731</v>
      </c>
      <c r="I11" s="894">
        <v>88</v>
      </c>
      <c r="J11" s="878">
        <f t="shared" si="1"/>
        <v>422</v>
      </c>
      <c r="K11" s="881">
        <v>155</v>
      </c>
      <c r="L11" s="895">
        <v>267</v>
      </c>
      <c r="P11" s="853"/>
    </row>
    <row r="12" spans="1:21" ht="17.100000000000001" customHeight="1">
      <c r="A12" s="772">
        <v>7</v>
      </c>
      <c r="B12" s="878">
        <f t="shared" si="2"/>
        <v>1155</v>
      </c>
      <c r="C12" s="881">
        <v>540</v>
      </c>
      <c r="D12" s="882">
        <v>615</v>
      </c>
      <c r="E12" s="880">
        <v>48</v>
      </c>
      <c r="F12" s="878">
        <f t="shared" si="0"/>
        <v>1488</v>
      </c>
      <c r="G12" s="881">
        <v>731</v>
      </c>
      <c r="H12" s="883">
        <v>757</v>
      </c>
      <c r="I12" s="894">
        <v>89</v>
      </c>
      <c r="J12" s="878">
        <f t="shared" si="1"/>
        <v>425</v>
      </c>
      <c r="K12" s="881">
        <v>151</v>
      </c>
      <c r="L12" s="895">
        <v>274</v>
      </c>
      <c r="P12" s="853"/>
    </row>
    <row r="13" spans="1:21" ht="17.100000000000001" customHeight="1">
      <c r="A13" s="772">
        <v>8</v>
      </c>
      <c r="B13" s="878">
        <f t="shared" si="2"/>
        <v>1172</v>
      </c>
      <c r="C13" s="881">
        <v>603</v>
      </c>
      <c r="D13" s="882">
        <v>569</v>
      </c>
      <c r="E13" s="880">
        <v>49</v>
      </c>
      <c r="F13" s="878">
        <f t="shared" si="0"/>
        <v>1498</v>
      </c>
      <c r="G13" s="881">
        <v>715</v>
      </c>
      <c r="H13" s="883">
        <v>783</v>
      </c>
      <c r="I13" s="894">
        <v>90</v>
      </c>
      <c r="J13" s="878">
        <f t="shared" si="1"/>
        <v>294</v>
      </c>
      <c r="K13" s="881">
        <v>95</v>
      </c>
      <c r="L13" s="895">
        <v>199</v>
      </c>
      <c r="P13" s="853"/>
    </row>
    <row r="14" spans="1:21" ht="17.100000000000001" customHeight="1">
      <c r="A14" s="772">
        <v>9</v>
      </c>
      <c r="B14" s="878">
        <f t="shared" si="2"/>
        <v>1156</v>
      </c>
      <c r="C14" s="881">
        <v>603</v>
      </c>
      <c r="D14" s="882">
        <v>553</v>
      </c>
      <c r="E14" s="880">
        <v>50</v>
      </c>
      <c r="F14" s="878">
        <f t="shared" si="0"/>
        <v>1578</v>
      </c>
      <c r="G14" s="881">
        <v>774</v>
      </c>
      <c r="H14" s="883">
        <v>804</v>
      </c>
      <c r="I14" s="894">
        <v>91</v>
      </c>
      <c r="J14" s="878">
        <f t="shared" si="1"/>
        <v>253</v>
      </c>
      <c r="K14" s="881">
        <v>82</v>
      </c>
      <c r="L14" s="895">
        <v>171</v>
      </c>
      <c r="P14" s="853"/>
    </row>
    <row r="15" spans="1:21" ht="17.100000000000001" customHeight="1">
      <c r="A15" s="772">
        <v>10</v>
      </c>
      <c r="B15" s="878">
        <f t="shared" si="2"/>
        <v>1126</v>
      </c>
      <c r="C15" s="881">
        <v>547</v>
      </c>
      <c r="D15" s="882">
        <v>579</v>
      </c>
      <c r="E15" s="880">
        <v>51</v>
      </c>
      <c r="F15" s="878">
        <f t="shared" si="0"/>
        <v>1566</v>
      </c>
      <c r="G15" s="881">
        <v>779</v>
      </c>
      <c r="H15" s="883">
        <v>787</v>
      </c>
      <c r="I15" s="894">
        <v>92</v>
      </c>
      <c r="J15" s="878">
        <f t="shared" si="1"/>
        <v>191</v>
      </c>
      <c r="K15" s="881">
        <v>64</v>
      </c>
      <c r="L15" s="882">
        <v>127</v>
      </c>
      <c r="M15" s="773"/>
      <c r="P15" s="853"/>
    </row>
    <row r="16" spans="1:21" ht="17.100000000000001" customHeight="1">
      <c r="A16" s="772">
        <v>11</v>
      </c>
      <c r="B16" s="878">
        <f t="shared" si="2"/>
        <v>1157</v>
      </c>
      <c r="C16" s="881">
        <v>577</v>
      </c>
      <c r="D16" s="882">
        <v>580</v>
      </c>
      <c r="E16" s="880">
        <v>52</v>
      </c>
      <c r="F16" s="878">
        <f t="shared" si="0"/>
        <v>1587</v>
      </c>
      <c r="G16" s="881">
        <v>785</v>
      </c>
      <c r="H16" s="883">
        <v>802</v>
      </c>
      <c r="I16" s="894">
        <v>93</v>
      </c>
      <c r="J16" s="878">
        <f t="shared" si="1"/>
        <v>177</v>
      </c>
      <c r="K16" s="881">
        <v>44</v>
      </c>
      <c r="L16" s="882">
        <v>133</v>
      </c>
      <c r="M16" s="773"/>
      <c r="P16" s="853"/>
    </row>
    <row r="17" spans="1:16" ht="17.100000000000001" customHeight="1">
      <c r="A17" s="772">
        <v>12</v>
      </c>
      <c r="B17" s="878">
        <f t="shared" si="2"/>
        <v>1186</v>
      </c>
      <c r="C17" s="881">
        <v>603</v>
      </c>
      <c r="D17" s="882">
        <v>583</v>
      </c>
      <c r="E17" s="880">
        <v>53</v>
      </c>
      <c r="F17" s="878">
        <f t="shared" si="0"/>
        <v>1522</v>
      </c>
      <c r="G17" s="881">
        <v>728</v>
      </c>
      <c r="H17" s="883">
        <v>794</v>
      </c>
      <c r="I17" s="894">
        <v>94</v>
      </c>
      <c r="J17" s="878">
        <f t="shared" si="1"/>
        <v>123</v>
      </c>
      <c r="K17" s="881">
        <v>33</v>
      </c>
      <c r="L17" s="882">
        <v>90</v>
      </c>
      <c r="M17" s="773"/>
      <c r="P17" s="853"/>
    </row>
    <row r="18" spans="1:16" ht="17.100000000000001" customHeight="1">
      <c r="A18" s="772">
        <v>13</v>
      </c>
      <c r="B18" s="878">
        <f t="shared" si="2"/>
        <v>1192</v>
      </c>
      <c r="C18" s="881">
        <v>574</v>
      </c>
      <c r="D18" s="882">
        <v>618</v>
      </c>
      <c r="E18" s="880">
        <v>54</v>
      </c>
      <c r="F18" s="878">
        <f t="shared" si="0"/>
        <v>1484</v>
      </c>
      <c r="G18" s="881">
        <v>713</v>
      </c>
      <c r="H18" s="883">
        <v>771</v>
      </c>
      <c r="I18" s="894">
        <v>95</v>
      </c>
      <c r="J18" s="878">
        <f t="shared" si="1"/>
        <v>88</v>
      </c>
      <c r="K18" s="881">
        <v>17</v>
      </c>
      <c r="L18" s="882">
        <v>71</v>
      </c>
      <c r="M18" s="773"/>
      <c r="P18" s="853"/>
    </row>
    <row r="19" spans="1:16" ht="17.100000000000001" customHeight="1">
      <c r="A19" s="772">
        <v>14</v>
      </c>
      <c r="B19" s="878">
        <f t="shared" si="2"/>
        <v>1177</v>
      </c>
      <c r="C19" s="881">
        <v>617</v>
      </c>
      <c r="D19" s="882">
        <v>560</v>
      </c>
      <c r="E19" s="880">
        <v>55</v>
      </c>
      <c r="F19" s="878">
        <f t="shared" si="0"/>
        <v>1434</v>
      </c>
      <c r="G19" s="881">
        <v>678</v>
      </c>
      <c r="H19" s="883">
        <v>756</v>
      </c>
      <c r="I19" s="894">
        <v>96</v>
      </c>
      <c r="J19" s="878">
        <f t="shared" si="1"/>
        <v>81</v>
      </c>
      <c r="K19" s="881">
        <v>20</v>
      </c>
      <c r="L19" s="882">
        <v>61</v>
      </c>
      <c r="M19" s="773"/>
      <c r="P19" s="853"/>
    </row>
    <row r="20" spans="1:16" ht="17.100000000000001" customHeight="1">
      <c r="A20" s="772">
        <v>15</v>
      </c>
      <c r="B20" s="878">
        <f t="shared" si="2"/>
        <v>1172</v>
      </c>
      <c r="C20" s="881">
        <v>586</v>
      </c>
      <c r="D20" s="882">
        <v>586</v>
      </c>
      <c r="E20" s="880">
        <v>56</v>
      </c>
      <c r="F20" s="878">
        <f t="shared" si="0"/>
        <v>1364</v>
      </c>
      <c r="G20" s="881">
        <v>668</v>
      </c>
      <c r="H20" s="883">
        <v>696</v>
      </c>
      <c r="I20" s="894">
        <v>97</v>
      </c>
      <c r="J20" s="878">
        <f t="shared" si="1"/>
        <v>69</v>
      </c>
      <c r="K20" s="881">
        <v>12</v>
      </c>
      <c r="L20" s="882">
        <v>57</v>
      </c>
      <c r="M20" s="773"/>
      <c r="P20" s="853"/>
    </row>
    <row r="21" spans="1:16" ht="17.100000000000001" customHeight="1">
      <c r="A21" s="772">
        <v>16</v>
      </c>
      <c r="B21" s="878">
        <f t="shared" si="2"/>
        <v>1125</v>
      </c>
      <c r="C21" s="881">
        <v>532</v>
      </c>
      <c r="D21" s="882">
        <v>593</v>
      </c>
      <c r="E21" s="880">
        <v>57</v>
      </c>
      <c r="F21" s="878">
        <f t="shared" si="0"/>
        <v>1287</v>
      </c>
      <c r="G21" s="881">
        <v>641</v>
      </c>
      <c r="H21" s="883">
        <v>646</v>
      </c>
      <c r="I21" s="894">
        <v>98</v>
      </c>
      <c r="J21" s="878">
        <f t="shared" si="1"/>
        <v>43</v>
      </c>
      <c r="K21" s="881">
        <v>6</v>
      </c>
      <c r="L21" s="882">
        <v>37</v>
      </c>
      <c r="M21" s="773"/>
      <c r="P21" s="854"/>
    </row>
    <row r="22" spans="1:16" ht="17.100000000000001" customHeight="1">
      <c r="A22" s="772">
        <v>17</v>
      </c>
      <c r="B22" s="878">
        <f t="shared" si="2"/>
        <v>1124</v>
      </c>
      <c r="C22" s="881">
        <v>582</v>
      </c>
      <c r="D22" s="882">
        <v>542</v>
      </c>
      <c r="E22" s="880">
        <v>58</v>
      </c>
      <c r="F22" s="878">
        <f t="shared" si="0"/>
        <v>1089</v>
      </c>
      <c r="G22" s="881">
        <v>559</v>
      </c>
      <c r="H22" s="883">
        <v>530</v>
      </c>
      <c r="I22" s="894">
        <v>99</v>
      </c>
      <c r="J22" s="878">
        <f t="shared" si="1"/>
        <v>36</v>
      </c>
      <c r="K22" s="729">
        <v>2</v>
      </c>
      <c r="L22" s="882">
        <v>34</v>
      </c>
      <c r="M22" s="773"/>
      <c r="P22" s="854"/>
    </row>
    <row r="23" spans="1:16" ht="17.100000000000001" customHeight="1">
      <c r="A23" s="772">
        <v>18</v>
      </c>
      <c r="B23" s="878">
        <f t="shared" si="2"/>
        <v>1116</v>
      </c>
      <c r="C23" s="881">
        <v>580</v>
      </c>
      <c r="D23" s="882">
        <v>536</v>
      </c>
      <c r="E23" s="880">
        <v>59</v>
      </c>
      <c r="F23" s="878">
        <f t="shared" si="0"/>
        <v>1192</v>
      </c>
      <c r="G23" s="881">
        <v>529</v>
      </c>
      <c r="H23" s="883">
        <v>663</v>
      </c>
      <c r="I23" s="894">
        <v>100</v>
      </c>
      <c r="J23" s="878">
        <f t="shared" si="1"/>
        <v>20</v>
      </c>
      <c r="K23" s="729">
        <v>3</v>
      </c>
      <c r="L23" s="882">
        <v>17</v>
      </c>
      <c r="M23" s="773"/>
      <c r="P23" s="854"/>
    </row>
    <row r="24" spans="1:16" ht="17.100000000000001" customHeight="1">
      <c r="A24" s="772">
        <v>19</v>
      </c>
      <c r="B24" s="878">
        <f t="shared" si="2"/>
        <v>1050</v>
      </c>
      <c r="C24" s="881">
        <v>537</v>
      </c>
      <c r="D24" s="882">
        <v>513</v>
      </c>
      <c r="E24" s="880">
        <v>60</v>
      </c>
      <c r="F24" s="878">
        <f t="shared" si="0"/>
        <v>1144</v>
      </c>
      <c r="G24" s="881">
        <v>587</v>
      </c>
      <c r="H24" s="883">
        <v>557</v>
      </c>
      <c r="I24" s="894">
        <v>101</v>
      </c>
      <c r="J24" s="878">
        <f t="shared" si="1"/>
        <v>12</v>
      </c>
      <c r="K24" s="729">
        <v>1</v>
      </c>
      <c r="L24" s="882">
        <v>11</v>
      </c>
      <c r="M24" s="773"/>
      <c r="P24" s="854"/>
    </row>
    <row r="25" spans="1:16" ht="17.100000000000001" customHeight="1">
      <c r="A25" s="772">
        <v>20</v>
      </c>
      <c r="B25" s="878">
        <f t="shared" si="2"/>
        <v>1106</v>
      </c>
      <c r="C25" s="881">
        <v>541</v>
      </c>
      <c r="D25" s="882">
        <v>565</v>
      </c>
      <c r="E25" s="880">
        <v>61</v>
      </c>
      <c r="F25" s="878">
        <f t="shared" si="0"/>
        <v>1170</v>
      </c>
      <c r="G25" s="881">
        <v>578</v>
      </c>
      <c r="H25" s="883">
        <v>592</v>
      </c>
      <c r="I25" s="894">
        <v>102</v>
      </c>
      <c r="J25" s="878">
        <f t="shared" si="1"/>
        <v>9</v>
      </c>
      <c r="K25" s="729">
        <v>2</v>
      </c>
      <c r="L25" s="882">
        <v>7</v>
      </c>
      <c r="M25" s="773"/>
      <c r="P25" s="854"/>
    </row>
    <row r="26" spans="1:16" ht="17.100000000000001" customHeight="1">
      <c r="A26" s="772">
        <v>21</v>
      </c>
      <c r="B26" s="878">
        <f t="shared" si="2"/>
        <v>1117</v>
      </c>
      <c r="C26" s="881">
        <v>586</v>
      </c>
      <c r="D26" s="882">
        <v>531</v>
      </c>
      <c r="E26" s="880">
        <v>62</v>
      </c>
      <c r="F26" s="878">
        <f t="shared" si="0"/>
        <v>1032</v>
      </c>
      <c r="G26" s="881">
        <v>506</v>
      </c>
      <c r="H26" s="883">
        <v>526</v>
      </c>
      <c r="I26" s="894">
        <v>103</v>
      </c>
      <c r="J26" s="878">
        <f t="shared" si="1"/>
        <v>10</v>
      </c>
      <c r="K26" s="729">
        <v>1</v>
      </c>
      <c r="L26" s="882">
        <v>9</v>
      </c>
      <c r="M26" s="773"/>
      <c r="P26" s="762"/>
    </row>
    <row r="27" spans="1:16" ht="17.100000000000001" customHeight="1">
      <c r="A27" s="772">
        <v>22</v>
      </c>
      <c r="B27" s="878">
        <f t="shared" si="2"/>
        <v>1191</v>
      </c>
      <c r="C27" s="881">
        <v>641</v>
      </c>
      <c r="D27" s="882">
        <v>550</v>
      </c>
      <c r="E27" s="880">
        <v>63</v>
      </c>
      <c r="F27" s="878">
        <f t="shared" si="0"/>
        <v>1071</v>
      </c>
      <c r="G27" s="875">
        <v>531</v>
      </c>
      <c r="H27" s="883">
        <v>540</v>
      </c>
      <c r="I27" s="894">
        <v>104</v>
      </c>
      <c r="J27" s="878">
        <f t="shared" si="1"/>
        <v>1</v>
      </c>
      <c r="K27" s="729">
        <v>0</v>
      </c>
      <c r="L27" s="882">
        <v>1</v>
      </c>
      <c r="M27" s="773"/>
    </row>
    <row r="28" spans="1:16" ht="17.100000000000001" customHeight="1">
      <c r="A28" s="772">
        <v>23</v>
      </c>
      <c r="B28" s="878">
        <f t="shared" si="2"/>
        <v>1162</v>
      </c>
      <c r="C28" s="881">
        <v>601</v>
      </c>
      <c r="D28" s="882">
        <v>561</v>
      </c>
      <c r="E28" s="880">
        <v>64</v>
      </c>
      <c r="F28" s="878">
        <f t="shared" si="0"/>
        <v>1054</v>
      </c>
      <c r="G28" s="881">
        <v>529</v>
      </c>
      <c r="H28" s="883">
        <v>525</v>
      </c>
      <c r="I28" s="894">
        <v>105</v>
      </c>
      <c r="J28" s="734">
        <f t="shared" si="1"/>
        <v>1</v>
      </c>
      <c r="K28" s="729">
        <v>0</v>
      </c>
      <c r="L28" s="896">
        <v>1</v>
      </c>
      <c r="M28" s="773"/>
    </row>
    <row r="29" spans="1:16" ht="17.100000000000001" customHeight="1">
      <c r="A29" s="772">
        <v>24</v>
      </c>
      <c r="B29" s="878">
        <f t="shared" si="2"/>
        <v>1101</v>
      </c>
      <c r="C29" s="881">
        <v>579</v>
      </c>
      <c r="D29" s="882">
        <v>522</v>
      </c>
      <c r="E29" s="880">
        <v>65</v>
      </c>
      <c r="F29" s="878">
        <f t="shared" si="0"/>
        <v>1081</v>
      </c>
      <c r="G29" s="881">
        <v>516</v>
      </c>
      <c r="H29" s="883">
        <v>565</v>
      </c>
      <c r="I29" s="894">
        <v>106</v>
      </c>
      <c r="J29" s="878">
        <f t="shared" si="1"/>
        <v>0</v>
      </c>
      <c r="K29" s="729">
        <v>0</v>
      </c>
      <c r="L29" s="896">
        <v>0</v>
      </c>
      <c r="M29" s="773"/>
    </row>
    <row r="30" spans="1:16" ht="17.100000000000001" customHeight="1">
      <c r="A30" s="772">
        <v>25</v>
      </c>
      <c r="B30" s="878">
        <f t="shared" si="2"/>
        <v>1126</v>
      </c>
      <c r="C30" s="881">
        <v>571</v>
      </c>
      <c r="D30" s="882">
        <v>555</v>
      </c>
      <c r="E30" s="880">
        <v>66</v>
      </c>
      <c r="F30" s="878">
        <f t="shared" si="0"/>
        <v>1090</v>
      </c>
      <c r="G30" s="881">
        <v>530</v>
      </c>
      <c r="H30" s="883">
        <v>560</v>
      </c>
      <c r="I30" s="894">
        <v>107</v>
      </c>
      <c r="J30" s="729">
        <f t="shared" si="1"/>
        <v>1</v>
      </c>
      <c r="K30" s="729">
        <v>0</v>
      </c>
      <c r="L30" s="896">
        <v>1</v>
      </c>
      <c r="M30" s="773"/>
      <c r="O30" s="774"/>
    </row>
    <row r="31" spans="1:16" ht="17.100000000000001" customHeight="1">
      <c r="A31" s="772">
        <v>26</v>
      </c>
      <c r="B31" s="878">
        <f t="shared" si="2"/>
        <v>1118</v>
      </c>
      <c r="C31" s="881">
        <v>590</v>
      </c>
      <c r="D31" s="882">
        <v>528</v>
      </c>
      <c r="E31" s="880">
        <v>67</v>
      </c>
      <c r="F31" s="878">
        <f t="shared" si="0"/>
        <v>1019</v>
      </c>
      <c r="G31" s="881">
        <v>499</v>
      </c>
      <c r="H31" s="883">
        <v>520</v>
      </c>
      <c r="I31" s="894">
        <v>108</v>
      </c>
      <c r="J31" s="729"/>
      <c r="K31" s="729"/>
      <c r="L31" s="896"/>
      <c r="M31" s="773"/>
      <c r="N31" s="762"/>
      <c r="O31" s="762"/>
      <c r="P31" s="762"/>
    </row>
    <row r="32" spans="1:16" ht="17.100000000000001" customHeight="1">
      <c r="A32" s="772">
        <v>27</v>
      </c>
      <c r="B32" s="878">
        <f t="shared" si="2"/>
        <v>1162</v>
      </c>
      <c r="C32" s="881">
        <v>555</v>
      </c>
      <c r="D32" s="882">
        <v>607</v>
      </c>
      <c r="E32" s="880">
        <v>68</v>
      </c>
      <c r="F32" s="878">
        <f t="shared" si="0"/>
        <v>1054</v>
      </c>
      <c r="G32" s="881">
        <v>494</v>
      </c>
      <c r="H32" s="883">
        <v>560</v>
      </c>
      <c r="I32" s="894">
        <v>109</v>
      </c>
      <c r="J32" s="729"/>
      <c r="K32" s="729"/>
      <c r="L32" s="896"/>
      <c r="M32" s="773"/>
    </row>
    <row r="33" spans="1:16" ht="17.100000000000001" customHeight="1">
      <c r="A33" s="772">
        <v>28</v>
      </c>
      <c r="B33" s="878">
        <f t="shared" si="2"/>
        <v>1199</v>
      </c>
      <c r="C33" s="881">
        <v>615</v>
      </c>
      <c r="D33" s="882">
        <v>584</v>
      </c>
      <c r="E33" s="880">
        <v>69</v>
      </c>
      <c r="F33" s="878">
        <f t="shared" si="0"/>
        <v>1037</v>
      </c>
      <c r="G33" s="881">
        <v>514</v>
      </c>
      <c r="H33" s="883">
        <v>523</v>
      </c>
      <c r="I33" s="894">
        <v>110</v>
      </c>
      <c r="J33" s="729"/>
      <c r="K33" s="729"/>
      <c r="L33" s="896"/>
      <c r="M33" s="773"/>
      <c r="N33" s="762"/>
      <c r="O33" s="762"/>
      <c r="P33" s="762"/>
    </row>
    <row r="34" spans="1:16" ht="17.100000000000001" customHeight="1">
      <c r="A34" s="772">
        <v>29</v>
      </c>
      <c r="B34" s="878">
        <f t="shared" si="2"/>
        <v>1110</v>
      </c>
      <c r="C34" s="881">
        <v>546</v>
      </c>
      <c r="D34" s="883">
        <v>564</v>
      </c>
      <c r="E34" s="880">
        <v>70</v>
      </c>
      <c r="F34" s="878">
        <f t="shared" si="0"/>
        <v>1125</v>
      </c>
      <c r="G34" s="881">
        <v>546</v>
      </c>
      <c r="H34" s="883">
        <v>579</v>
      </c>
      <c r="I34" s="894">
        <v>111</v>
      </c>
      <c r="J34" s="729"/>
      <c r="K34" s="729"/>
      <c r="L34" s="896"/>
      <c r="M34" s="773"/>
      <c r="N34" s="762"/>
      <c r="O34" s="762"/>
      <c r="P34" s="762"/>
    </row>
    <row r="35" spans="1:16" ht="17.100000000000001" customHeight="1">
      <c r="A35" s="772">
        <v>30</v>
      </c>
      <c r="B35" s="878">
        <f t="shared" si="2"/>
        <v>1226</v>
      </c>
      <c r="C35" s="881">
        <v>607</v>
      </c>
      <c r="D35" s="882">
        <v>619</v>
      </c>
      <c r="E35" s="880">
        <v>71</v>
      </c>
      <c r="F35" s="878">
        <f t="shared" si="0"/>
        <v>1133</v>
      </c>
      <c r="G35" s="881">
        <v>538</v>
      </c>
      <c r="H35" s="883">
        <v>595</v>
      </c>
      <c r="I35" s="894">
        <v>112</v>
      </c>
      <c r="J35" s="729"/>
      <c r="K35" s="729"/>
      <c r="L35" s="896"/>
      <c r="M35" s="773"/>
    </row>
    <row r="36" spans="1:16" ht="17.100000000000001" customHeight="1">
      <c r="A36" s="772">
        <v>31</v>
      </c>
      <c r="B36" s="878">
        <f t="shared" si="2"/>
        <v>1193</v>
      </c>
      <c r="C36" s="881">
        <v>608</v>
      </c>
      <c r="D36" s="882">
        <v>585</v>
      </c>
      <c r="E36" s="880">
        <v>72</v>
      </c>
      <c r="F36" s="878">
        <f t="shared" si="0"/>
        <v>1070</v>
      </c>
      <c r="G36" s="881">
        <v>500</v>
      </c>
      <c r="H36" s="883">
        <v>570</v>
      </c>
      <c r="I36" s="894">
        <v>113</v>
      </c>
      <c r="J36" s="729"/>
      <c r="K36" s="729"/>
      <c r="L36" s="896"/>
      <c r="M36" s="773"/>
    </row>
    <row r="37" spans="1:16" ht="17.100000000000001" customHeight="1">
      <c r="A37" s="772">
        <v>32</v>
      </c>
      <c r="B37" s="878">
        <f t="shared" si="2"/>
        <v>1190</v>
      </c>
      <c r="C37" s="881">
        <v>594</v>
      </c>
      <c r="D37" s="882">
        <v>596</v>
      </c>
      <c r="E37" s="880">
        <v>73</v>
      </c>
      <c r="F37" s="878">
        <f t="shared" si="0"/>
        <v>1104</v>
      </c>
      <c r="G37" s="881">
        <v>519</v>
      </c>
      <c r="H37" s="883">
        <v>585</v>
      </c>
      <c r="I37" s="880">
        <v>114</v>
      </c>
      <c r="J37" s="729"/>
      <c r="K37" s="729"/>
      <c r="L37" s="896"/>
      <c r="M37" s="773"/>
    </row>
    <row r="38" spans="1:16" ht="17.100000000000001" customHeight="1">
      <c r="A38" s="772">
        <v>33</v>
      </c>
      <c r="B38" s="878">
        <f t="shared" si="2"/>
        <v>1206</v>
      </c>
      <c r="C38" s="881">
        <v>610</v>
      </c>
      <c r="D38" s="882">
        <v>596</v>
      </c>
      <c r="E38" s="880">
        <v>74</v>
      </c>
      <c r="F38" s="878">
        <f t="shared" si="0"/>
        <v>1091</v>
      </c>
      <c r="G38" s="881">
        <v>487</v>
      </c>
      <c r="H38" s="883">
        <v>604</v>
      </c>
      <c r="I38" s="897" t="s">
        <v>644</v>
      </c>
      <c r="J38" s="884">
        <f>SUM(B5:B19)</f>
        <v>16427</v>
      </c>
      <c r="K38" s="884">
        <f>SUM(C5:C19)</f>
        <v>8349</v>
      </c>
      <c r="L38" s="898">
        <f>SUM(D5:D19)</f>
        <v>8078</v>
      </c>
    </row>
    <row r="39" spans="1:16" ht="17.100000000000001" customHeight="1">
      <c r="A39" s="772">
        <v>34</v>
      </c>
      <c r="B39" s="878">
        <f t="shared" si="2"/>
        <v>1107</v>
      </c>
      <c r="C39" s="881">
        <v>539</v>
      </c>
      <c r="D39" s="882">
        <v>568</v>
      </c>
      <c r="E39" s="880">
        <v>75</v>
      </c>
      <c r="F39" s="878">
        <f t="shared" si="0"/>
        <v>993</v>
      </c>
      <c r="G39" s="881">
        <v>437</v>
      </c>
      <c r="H39" s="883">
        <v>556</v>
      </c>
      <c r="I39" s="897" t="s">
        <v>643</v>
      </c>
      <c r="J39" s="884">
        <f>SUM(B20:B44,F4:F28)</f>
        <v>62779</v>
      </c>
      <c r="K39" s="884">
        <f>SUM(C20:C44,G4:G28)</f>
        <v>31116</v>
      </c>
      <c r="L39" s="898">
        <f>SUM(D20:D44,H4:H28)</f>
        <v>31663</v>
      </c>
    </row>
    <row r="40" spans="1:16" ht="17.100000000000001" customHeight="1">
      <c r="A40" s="772">
        <v>35</v>
      </c>
      <c r="B40" s="878">
        <f t="shared" si="2"/>
        <v>1157</v>
      </c>
      <c r="C40" s="881">
        <v>578</v>
      </c>
      <c r="D40" s="882">
        <v>579</v>
      </c>
      <c r="E40" s="880">
        <v>76</v>
      </c>
      <c r="F40" s="878">
        <f t="shared" si="0"/>
        <v>976</v>
      </c>
      <c r="G40" s="881">
        <v>449</v>
      </c>
      <c r="H40" s="883">
        <v>527</v>
      </c>
      <c r="I40" s="899" t="s">
        <v>642</v>
      </c>
      <c r="J40" s="878">
        <f>SUM(F29:F44,J4:J30)</f>
        <v>21237</v>
      </c>
      <c r="K40" s="878">
        <f>SUM(G29:G44,K4:K30)</f>
        <v>9328</v>
      </c>
      <c r="L40" s="893">
        <f>SUM(H29:H44,L4:L30)</f>
        <v>11909</v>
      </c>
    </row>
    <row r="41" spans="1:16" ht="17.100000000000001" customHeight="1">
      <c r="A41" s="772">
        <v>36</v>
      </c>
      <c r="B41" s="878">
        <f t="shared" si="2"/>
        <v>1216</v>
      </c>
      <c r="C41" s="881">
        <v>560</v>
      </c>
      <c r="D41" s="882">
        <v>656</v>
      </c>
      <c r="E41" s="880">
        <v>77</v>
      </c>
      <c r="F41" s="878">
        <f t="shared" si="0"/>
        <v>953</v>
      </c>
      <c r="G41" s="881">
        <v>412</v>
      </c>
      <c r="H41" s="883">
        <v>541</v>
      </c>
      <c r="I41" s="969" t="s">
        <v>645</v>
      </c>
      <c r="J41" s="970"/>
      <c r="K41" s="970"/>
      <c r="L41" s="971"/>
    </row>
    <row r="42" spans="1:16" ht="17.100000000000001" customHeight="1">
      <c r="A42" s="772">
        <v>37</v>
      </c>
      <c r="B42" s="878">
        <f t="shared" si="2"/>
        <v>1260</v>
      </c>
      <c r="C42" s="881">
        <v>595</v>
      </c>
      <c r="D42" s="882">
        <v>665</v>
      </c>
      <c r="E42" s="880">
        <v>78</v>
      </c>
      <c r="F42" s="878">
        <f t="shared" si="0"/>
        <v>463</v>
      </c>
      <c r="G42" s="881">
        <v>201</v>
      </c>
      <c r="H42" s="883">
        <v>262</v>
      </c>
      <c r="I42" s="897" t="s">
        <v>644</v>
      </c>
      <c r="J42" s="900">
        <v>16.399999999999999</v>
      </c>
      <c r="K42" s="901">
        <v>17.100000000000001</v>
      </c>
      <c r="L42" s="902">
        <v>15.6</v>
      </c>
      <c r="N42" s="770"/>
      <c r="O42" s="770"/>
      <c r="P42" s="770"/>
    </row>
    <row r="43" spans="1:16" ht="17.100000000000001" customHeight="1">
      <c r="A43" s="771">
        <v>38</v>
      </c>
      <c r="B43" s="884">
        <f t="shared" si="2"/>
        <v>1369</v>
      </c>
      <c r="C43" s="875">
        <v>670</v>
      </c>
      <c r="D43" s="885">
        <v>699</v>
      </c>
      <c r="E43" s="880">
        <v>79</v>
      </c>
      <c r="F43" s="884">
        <f t="shared" si="0"/>
        <v>444</v>
      </c>
      <c r="G43" s="875">
        <v>205</v>
      </c>
      <c r="H43" s="890">
        <v>239</v>
      </c>
      <c r="I43" s="897" t="s">
        <v>643</v>
      </c>
      <c r="J43" s="900">
        <v>62.5</v>
      </c>
      <c r="K43" s="900">
        <v>63.8</v>
      </c>
      <c r="L43" s="902">
        <v>61.3</v>
      </c>
      <c r="N43" s="770"/>
      <c r="O43" s="770"/>
      <c r="P43" s="770"/>
    </row>
    <row r="44" spans="1:16" ht="17.100000000000001" customHeight="1">
      <c r="A44" s="741">
        <v>39</v>
      </c>
      <c r="B44" s="886">
        <f t="shared" si="2"/>
        <v>1320</v>
      </c>
      <c r="C44" s="886">
        <v>634</v>
      </c>
      <c r="D44" s="887">
        <v>686</v>
      </c>
      <c r="E44" s="888">
        <v>80</v>
      </c>
      <c r="F44" s="886">
        <f t="shared" si="0"/>
        <v>537</v>
      </c>
      <c r="G44" s="886">
        <v>230</v>
      </c>
      <c r="H44" s="891">
        <v>307</v>
      </c>
      <c r="I44" s="903" t="s">
        <v>642</v>
      </c>
      <c r="J44" s="904">
        <v>21.1</v>
      </c>
      <c r="K44" s="904">
        <v>19.100000000000001</v>
      </c>
      <c r="L44" s="905">
        <v>23.1</v>
      </c>
      <c r="N44" s="770"/>
      <c r="O44" s="770"/>
      <c r="P44" s="770"/>
    </row>
    <row r="45" spans="1:16" s="766" customFormat="1" ht="15" customHeight="1">
      <c r="A45" s="13"/>
      <c r="B45" s="13"/>
      <c r="C45" s="13"/>
      <c r="D45" s="13"/>
      <c r="E45" s="769"/>
      <c r="F45" s="765"/>
      <c r="G45" s="765"/>
      <c r="H45" s="765"/>
      <c r="I45" s="768"/>
      <c r="J45" s="767"/>
      <c r="K45" s="968" t="s">
        <v>641</v>
      </c>
      <c r="L45" s="968"/>
      <c r="N45" s="760"/>
    </row>
    <row r="46" spans="1:16" ht="15" customHeight="1">
      <c r="I46" s="13"/>
      <c r="J46" s="765"/>
    </row>
    <row r="47" spans="1:16" ht="15" customHeight="1">
      <c r="A47" s="34"/>
      <c r="B47" s="763"/>
      <c r="C47" s="763"/>
      <c r="D47" s="763"/>
      <c r="E47" s="34"/>
      <c r="F47" s="764"/>
      <c r="G47" s="764"/>
      <c r="H47" s="764"/>
      <c r="I47" s="34"/>
      <c r="J47" s="764"/>
      <c r="K47" s="764"/>
      <c r="L47" s="764"/>
    </row>
    <row r="48" spans="1:16" ht="15" customHeight="1">
      <c r="D48" s="762"/>
      <c r="I48" s="762"/>
    </row>
    <row r="49" spans="2:9" ht="15" customHeight="1">
      <c r="B49" s="763"/>
      <c r="C49" s="763"/>
      <c r="D49" s="763"/>
      <c r="I49" s="762"/>
    </row>
    <row r="50" spans="2:9" ht="15" customHeight="1">
      <c r="B50" s="762"/>
      <c r="C50" s="762"/>
      <c r="D50" s="762"/>
    </row>
  </sheetData>
  <mergeCells count="3">
    <mergeCell ref="A1:L1"/>
    <mergeCell ref="K45:L45"/>
    <mergeCell ref="I41:L41"/>
  </mergeCells>
  <phoneticPr fontId="16"/>
  <pageMargins left="0.85" right="0.51" top="1" bottom="1" header="0.51200000000000001" footer="0.51200000000000001"/>
  <pageSetup paperSize="9" orientation="portrait" r:id="rId1"/>
  <headerFooter alignWithMargins="0"/>
  <ignoredErrors>
    <ignoredError sqref="B5:B44 F6:F37 K38:L40 F4:F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D8ED-A455-497B-A041-EAAC37FE8A52}">
  <dimension ref="A1:K29"/>
  <sheetViews>
    <sheetView showGridLines="0" view="pageBreakPreview" zoomScaleNormal="100" zoomScaleSheetLayoutView="100" workbookViewId="0">
      <selection activeCell="J12" sqref="J12:K18"/>
    </sheetView>
  </sheetViews>
  <sheetFormatPr defaultRowHeight="13.5"/>
  <cols>
    <col min="1" max="1" width="10.125" style="1" customWidth="1"/>
    <col min="2" max="8" width="11" style="1" customWidth="1"/>
    <col min="9" max="16384" width="9" style="1"/>
  </cols>
  <sheetData>
    <row r="1" spans="1:11">
      <c r="A1" s="74" t="s">
        <v>90</v>
      </c>
      <c r="B1" s="2"/>
      <c r="C1" s="2"/>
      <c r="D1" s="2"/>
      <c r="E1" s="2"/>
      <c r="F1" s="2"/>
      <c r="G1" s="2"/>
      <c r="H1" s="2"/>
    </row>
    <row r="2" spans="1:11">
      <c r="A2" s="73" t="s">
        <v>89</v>
      </c>
      <c r="B2" s="2"/>
      <c r="C2" s="2"/>
      <c r="D2" s="2"/>
      <c r="E2" s="2"/>
      <c r="F2" s="2"/>
      <c r="G2" s="2"/>
      <c r="H2" s="2"/>
    </row>
    <row r="3" spans="1:11">
      <c r="A3" s="73" t="s">
        <v>88</v>
      </c>
      <c r="B3" s="2"/>
      <c r="C3" s="2"/>
      <c r="D3" s="2"/>
      <c r="E3" s="2"/>
      <c r="F3" s="2"/>
      <c r="G3" s="2"/>
      <c r="H3" s="2"/>
    </row>
    <row r="4" spans="1:11">
      <c r="A4" s="2"/>
      <c r="B4" s="2"/>
      <c r="C4" s="2"/>
      <c r="D4" s="2"/>
      <c r="E4" s="2"/>
      <c r="F4" s="2"/>
      <c r="G4" s="2"/>
      <c r="H4" s="2"/>
    </row>
    <row r="5" spans="1:11" ht="21">
      <c r="A5" s="974" t="s">
        <v>87</v>
      </c>
      <c r="B5" s="974"/>
      <c r="C5" s="974"/>
      <c r="D5" s="974"/>
      <c r="E5" s="974"/>
      <c r="F5" s="974"/>
      <c r="G5" s="974"/>
      <c r="H5" s="974"/>
    </row>
    <row r="6" spans="1:11">
      <c r="A6" s="2"/>
      <c r="B6" s="2"/>
      <c r="C6" s="2"/>
      <c r="D6" s="983" t="s">
        <v>86</v>
      </c>
      <c r="E6" s="983"/>
      <c r="F6" s="983"/>
      <c r="G6" s="983"/>
      <c r="H6" s="983"/>
    </row>
    <row r="7" spans="1:11">
      <c r="A7" s="981" t="s">
        <v>85</v>
      </c>
      <c r="B7" s="975" t="s">
        <v>84</v>
      </c>
      <c r="C7" s="975"/>
      <c r="D7" s="976"/>
      <c r="E7" s="70" t="s">
        <v>83</v>
      </c>
      <c r="F7" s="977" t="s">
        <v>82</v>
      </c>
      <c r="G7" s="978"/>
      <c r="H7" s="979" t="s">
        <v>81</v>
      </c>
    </row>
    <row r="8" spans="1:11">
      <c r="A8" s="982"/>
      <c r="B8" s="68" t="s">
        <v>80</v>
      </c>
      <c r="C8" s="66" t="s">
        <v>79</v>
      </c>
      <c r="D8" s="66" t="s">
        <v>78</v>
      </c>
      <c r="E8" s="67" t="s">
        <v>77</v>
      </c>
      <c r="F8" s="66" t="s">
        <v>76</v>
      </c>
      <c r="G8" s="66" t="s">
        <v>75</v>
      </c>
      <c r="H8" s="980"/>
    </row>
    <row r="9" spans="1:11" s="11" customFormat="1">
      <c r="A9" s="54" t="s">
        <v>74</v>
      </c>
      <c r="B9" s="53">
        <v>1467480</v>
      </c>
      <c r="C9" s="52">
        <v>722812</v>
      </c>
      <c r="D9" s="52">
        <v>744668</v>
      </c>
      <c r="E9" s="52">
        <v>1433566</v>
      </c>
      <c r="F9" s="52">
        <v>33914</v>
      </c>
      <c r="G9" s="51">
        <v>2.36571</v>
      </c>
      <c r="H9" s="50">
        <v>614708</v>
      </c>
    </row>
    <row r="10" spans="1:11" s="11" customFormat="1">
      <c r="A10" s="48" t="s">
        <v>73</v>
      </c>
      <c r="B10" s="47">
        <v>1135279</v>
      </c>
      <c r="C10" s="46">
        <v>557807</v>
      </c>
      <c r="D10" s="46">
        <v>577472</v>
      </c>
      <c r="E10" s="46">
        <v>1110193</v>
      </c>
      <c r="F10" s="46">
        <f>B10-E10</f>
        <v>25086</v>
      </c>
      <c r="G10" s="41">
        <f>((B10/E10)-1)*100</f>
        <v>2.2596071133577755</v>
      </c>
      <c r="H10" s="45">
        <v>483050</v>
      </c>
    </row>
    <row r="11" spans="1:11" s="11" customFormat="1">
      <c r="A11" s="64" t="s">
        <v>72</v>
      </c>
      <c r="B11" s="63">
        <v>332201</v>
      </c>
      <c r="C11" s="62">
        <v>165005</v>
      </c>
      <c r="D11" s="62">
        <v>167196</v>
      </c>
      <c r="E11" s="62">
        <v>323373</v>
      </c>
      <c r="F11" s="62">
        <v>8828</v>
      </c>
      <c r="G11" s="61">
        <v>2.7299743639697782</v>
      </c>
      <c r="H11" s="60">
        <v>131658</v>
      </c>
    </row>
    <row r="12" spans="1:11" s="11" customFormat="1">
      <c r="A12" s="59" t="s">
        <v>71</v>
      </c>
      <c r="B12" s="58">
        <v>100125</v>
      </c>
      <c r="C12" s="57">
        <v>48826</v>
      </c>
      <c r="D12" s="57">
        <v>51299</v>
      </c>
      <c r="E12" s="57">
        <v>96243</v>
      </c>
      <c r="F12" s="57">
        <v>3882</v>
      </c>
      <c r="G12" s="56">
        <v>4.0335400000000003</v>
      </c>
      <c r="H12" s="55">
        <v>44163</v>
      </c>
      <c r="J12" s="972"/>
      <c r="K12" s="972"/>
    </row>
    <row r="13" spans="1:11" s="11" customFormat="1">
      <c r="A13" s="54" t="s">
        <v>70</v>
      </c>
      <c r="B13" s="53">
        <v>317625</v>
      </c>
      <c r="C13" s="52">
        <v>154042</v>
      </c>
      <c r="D13" s="52">
        <v>163583</v>
      </c>
      <c r="E13" s="52">
        <v>319435</v>
      </c>
      <c r="F13" s="52">
        <v>-1810</v>
      </c>
      <c r="G13" s="51">
        <v>-0.56662999999999997</v>
      </c>
      <c r="H13" s="50">
        <v>144355</v>
      </c>
      <c r="J13" s="972"/>
      <c r="K13" s="972"/>
    </row>
    <row r="14" spans="1:11" s="11" customFormat="1">
      <c r="A14" s="48" t="s">
        <v>69</v>
      </c>
      <c r="B14" s="47">
        <v>47637</v>
      </c>
      <c r="C14" s="46">
        <v>24001</v>
      </c>
      <c r="D14" s="46">
        <v>23636</v>
      </c>
      <c r="E14" s="46">
        <v>47564</v>
      </c>
      <c r="F14" s="46">
        <v>73</v>
      </c>
      <c r="G14" s="41">
        <v>0.15348000000000001</v>
      </c>
      <c r="H14" s="45">
        <v>22033</v>
      </c>
      <c r="J14" s="972"/>
      <c r="K14" s="972"/>
    </row>
    <row r="15" spans="1:11" s="11" customFormat="1">
      <c r="A15" s="48" t="s">
        <v>68</v>
      </c>
      <c r="B15" s="47">
        <v>115690</v>
      </c>
      <c r="C15" s="46">
        <v>55977</v>
      </c>
      <c r="D15" s="46">
        <v>59713</v>
      </c>
      <c r="E15" s="46">
        <v>114232</v>
      </c>
      <c r="F15" s="46">
        <v>1458</v>
      </c>
      <c r="G15" s="41">
        <v>1.2763500000000001</v>
      </c>
      <c r="H15" s="45">
        <v>47331</v>
      </c>
      <c r="J15" s="972"/>
      <c r="K15" s="972"/>
    </row>
    <row r="16" spans="1:11" s="11" customFormat="1">
      <c r="A16" s="48" t="s">
        <v>67</v>
      </c>
      <c r="B16" s="47">
        <v>63554</v>
      </c>
      <c r="C16" s="46">
        <v>31606</v>
      </c>
      <c r="D16" s="46">
        <v>31948</v>
      </c>
      <c r="E16" s="46">
        <v>61674</v>
      </c>
      <c r="F16" s="46">
        <v>1880</v>
      </c>
      <c r="G16" s="41">
        <v>3.0482900000000002</v>
      </c>
      <c r="H16" s="45">
        <v>28453</v>
      </c>
      <c r="J16" s="972"/>
      <c r="K16" s="972"/>
    </row>
    <row r="17" spans="1:11" s="11" customFormat="1">
      <c r="A17" s="48" t="s">
        <v>66</v>
      </c>
      <c r="B17" s="47">
        <v>61007</v>
      </c>
      <c r="C17" s="46">
        <v>30707</v>
      </c>
      <c r="D17" s="46">
        <v>30300</v>
      </c>
      <c r="E17" s="46">
        <v>58547</v>
      </c>
      <c r="F17" s="46">
        <v>2460</v>
      </c>
      <c r="G17" s="41">
        <v>4.2017499999999997</v>
      </c>
      <c r="H17" s="45">
        <v>23272</v>
      </c>
      <c r="J17" s="972"/>
      <c r="K17" s="972"/>
    </row>
    <row r="18" spans="1:11" s="11" customFormat="1">
      <c r="A18" s="48" t="s">
        <v>65</v>
      </c>
      <c r="B18" s="47">
        <v>142752</v>
      </c>
      <c r="C18" s="46">
        <v>69489</v>
      </c>
      <c r="D18" s="46">
        <v>73263</v>
      </c>
      <c r="E18" s="46">
        <v>139279</v>
      </c>
      <c r="F18" s="46">
        <v>3473</v>
      </c>
      <c r="G18" s="41">
        <v>2.49356</v>
      </c>
      <c r="H18" s="45">
        <v>60570</v>
      </c>
      <c r="J18" s="972"/>
      <c r="K18" s="972"/>
    </row>
    <row r="19" spans="1:11" s="11" customFormat="1">
      <c r="A19" s="48" t="s">
        <v>64</v>
      </c>
      <c r="B19" s="47">
        <v>64612</v>
      </c>
      <c r="C19" s="46">
        <v>31465</v>
      </c>
      <c r="D19" s="46">
        <v>33147</v>
      </c>
      <c r="E19" s="46">
        <v>61119</v>
      </c>
      <c r="F19" s="46">
        <v>3493</v>
      </c>
      <c r="G19" s="41">
        <v>5.7150800000000004</v>
      </c>
      <c r="H19" s="45">
        <v>24580</v>
      </c>
    </row>
    <row r="20" spans="1:11" s="11" customFormat="1">
      <c r="A20" s="48" t="s">
        <v>63</v>
      </c>
      <c r="B20" s="47">
        <v>125303</v>
      </c>
      <c r="C20" s="46">
        <v>63049</v>
      </c>
      <c r="D20" s="46">
        <v>62254</v>
      </c>
      <c r="E20" s="46">
        <v>118898</v>
      </c>
      <c r="F20" s="46">
        <v>6405</v>
      </c>
      <c r="G20" s="41">
        <v>5.3869699999999998</v>
      </c>
      <c r="H20" s="45">
        <v>48163</v>
      </c>
    </row>
    <row r="21" spans="1:11" s="11" customFormat="1">
      <c r="A21" s="48" t="s">
        <v>62</v>
      </c>
      <c r="B21" s="47">
        <v>52931</v>
      </c>
      <c r="C21" s="46">
        <v>26481</v>
      </c>
      <c r="D21" s="46">
        <v>26450</v>
      </c>
      <c r="E21" s="46">
        <v>51186</v>
      </c>
      <c r="F21" s="46">
        <v>1745</v>
      </c>
      <c r="G21" s="41">
        <v>3.4091399999999998</v>
      </c>
      <c r="H21" s="45">
        <v>24235</v>
      </c>
    </row>
    <row r="22" spans="1:11" s="11" customFormat="1">
      <c r="A22" s="48" t="s">
        <v>61</v>
      </c>
      <c r="B22" s="47">
        <v>44043</v>
      </c>
      <c r="C22" s="46">
        <v>22164</v>
      </c>
      <c r="D22" s="46">
        <v>21879</v>
      </c>
      <c r="E22" s="46">
        <v>42016</v>
      </c>
      <c r="F22" s="46">
        <v>2027</v>
      </c>
      <c r="G22" s="41">
        <v>4.8243499999999999</v>
      </c>
      <c r="H22" s="45">
        <v>15895</v>
      </c>
    </row>
    <row r="23" spans="1:11" s="11" customFormat="1">
      <c r="A23" s="48" t="s">
        <v>60</v>
      </c>
      <c r="B23" s="47">
        <v>62257</v>
      </c>
      <c r="C23" s="47">
        <v>31493</v>
      </c>
      <c r="D23" s="47">
        <v>30764</v>
      </c>
      <c r="E23" s="46">
        <v>64496</v>
      </c>
      <c r="F23" s="46">
        <v>-2239</v>
      </c>
      <c r="G23" s="49">
        <v>-3.4715331183329146</v>
      </c>
      <c r="H23" s="45">
        <v>26432</v>
      </c>
    </row>
    <row r="24" spans="1:11" s="11" customFormat="1">
      <c r="A24" s="48" t="s">
        <v>59</v>
      </c>
      <c r="B24" s="47">
        <v>158038</v>
      </c>
      <c r="C24" s="46">
        <v>77636</v>
      </c>
      <c r="D24" s="46">
        <v>80402</v>
      </c>
      <c r="E24" s="46">
        <v>151607</v>
      </c>
      <c r="F24" s="46">
        <v>6431</v>
      </c>
      <c r="G24" s="41">
        <v>4.2418885671505979</v>
      </c>
      <c r="H24" s="45">
        <v>61608</v>
      </c>
    </row>
    <row r="25" spans="1:11" s="11" customFormat="1">
      <c r="A25" s="48" t="s">
        <v>58</v>
      </c>
      <c r="B25" s="47">
        <v>105230</v>
      </c>
      <c r="C25" s="46">
        <v>52345</v>
      </c>
      <c r="D25" s="46">
        <v>52885</v>
      </c>
      <c r="E25" s="46">
        <v>100235</v>
      </c>
      <c r="F25" s="46">
        <v>4995</v>
      </c>
      <c r="G25" s="41">
        <v>4.9832892702149856</v>
      </c>
      <c r="H25" s="45">
        <v>40299</v>
      </c>
    </row>
    <row r="26" spans="1:11" s="11" customFormat="1">
      <c r="A26" s="48" t="s">
        <v>57</v>
      </c>
      <c r="B26" s="47">
        <v>1058</v>
      </c>
      <c r="C26" s="46">
        <v>575</v>
      </c>
      <c r="D26" s="46">
        <v>483</v>
      </c>
      <c r="E26" s="46">
        <v>1194</v>
      </c>
      <c r="F26" s="46">
        <v>-136</v>
      </c>
      <c r="G26" s="41">
        <v>-11.390284757118929</v>
      </c>
      <c r="H26" s="45">
        <v>466</v>
      </c>
    </row>
    <row r="27" spans="1:11" s="11" customFormat="1">
      <c r="A27" s="44" t="s">
        <v>56</v>
      </c>
      <c r="B27" s="43">
        <v>5618</v>
      </c>
      <c r="C27" s="42">
        <v>2956</v>
      </c>
      <c r="D27" s="42">
        <v>2662</v>
      </c>
      <c r="E27" s="42">
        <v>5841</v>
      </c>
      <c r="F27" s="42">
        <v>-223</v>
      </c>
      <c r="G27" s="41">
        <v>-3.8178394110597536</v>
      </c>
      <c r="H27" s="40">
        <v>2853</v>
      </c>
    </row>
    <row r="28" spans="1:11">
      <c r="A28" s="14"/>
      <c r="B28" s="39"/>
      <c r="C28" s="39"/>
      <c r="D28" s="39"/>
      <c r="E28" s="14"/>
      <c r="F28" s="14"/>
      <c r="G28" s="973" t="s">
        <v>55</v>
      </c>
      <c r="H28" s="973"/>
    </row>
    <row r="29" spans="1:11">
      <c r="H29" s="37"/>
    </row>
  </sheetData>
  <mergeCells count="8">
    <mergeCell ref="J12:K18"/>
    <mergeCell ref="G28:H28"/>
    <mergeCell ref="A5:H5"/>
    <mergeCell ref="B7:D7"/>
    <mergeCell ref="F7:G7"/>
    <mergeCell ref="H7:H8"/>
    <mergeCell ref="A7:A8"/>
    <mergeCell ref="D6:H6"/>
  </mergeCells>
  <phoneticPr fontId="16"/>
  <pageMargins left="0.75" right="0.75" top="1" bottom="1" header="0.51200000000000001" footer="0.51200000000000001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8E6F53D50FB4469A72BB665AC8E675" ma:contentTypeVersion="5" ma:contentTypeDescription="新しいドキュメントを作成します。" ma:contentTypeScope="" ma:versionID="84c58af9756e266922a2b217e01e39f8">
  <xsd:schema xmlns:xsd="http://www.w3.org/2001/XMLSchema" xmlns:xs="http://www.w3.org/2001/XMLSchema" xmlns:p="http://schemas.microsoft.com/office/2006/metadata/properties" xmlns:ns3="d753431c-5616-4964-8e59-883ac6f275c0" targetNamespace="http://schemas.microsoft.com/office/2006/metadata/properties" ma:root="true" ma:fieldsID="27f15c785db3da1e4a94d74c3752d22c" ns3:_="">
    <xsd:import namespace="d753431c-5616-4964-8e59-883ac6f275c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431c-5616-4964-8e59-883ac6f275c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693883-4086-4A25-994B-2076A8860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3431c-5616-4964-8e59-883ac6f275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9E0573-2533-4863-AEAE-07D7D051CD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1D71C-1E52-4B0B-A06B-F70947B64B85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d753431c-5616-4964-8e59-883ac6f275c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26</vt:i4>
      </vt:variant>
    </vt:vector>
  </HeadingPairs>
  <TitlesOfParts>
    <vt:vector size="51" baseType="lpstr">
      <vt:lpstr>グラフ </vt:lpstr>
      <vt:lpstr>2-1人口動態</vt:lpstr>
      <vt:lpstr>2-2戸籍人口</vt:lpstr>
      <vt:lpstr>2-3外国人住民人口</vt:lpstr>
      <vt:lpstr>2-4将来人口の推移</vt:lpstr>
      <vt:lpstr>2-5行政区別人口の推移</vt:lpstr>
      <vt:lpstr>2-6年別人口の推移</vt:lpstr>
      <vt:lpstr>2-7年齢男女別人口 </vt:lpstr>
      <vt:lpstr>2-8沖縄県市別、郡別人口及び世帯数</vt:lpstr>
      <vt:lpstr>2-9国勢調査推移</vt:lpstr>
      <vt:lpstr>2-10年齢（各歳）別人口</vt:lpstr>
      <vt:lpstr>2-11産業（大分類）別就業者推移</vt:lpstr>
      <vt:lpstr>2-11産業（大分類）別就業者推移 (2)</vt:lpstr>
      <vt:lpstr>2-12労働力人口推移</vt:lpstr>
      <vt:lpstr>2-13配偶関係（4区分）</vt:lpstr>
      <vt:lpstr>2-14市別郡別面積及び人口密度</vt:lpstr>
      <vt:lpstr>2-15住居の種類</vt:lpstr>
      <vt:lpstr>2-16住宅の建て方 </vt:lpstr>
      <vt:lpstr>2-17世帯の家族類型別一般世帯数・世帯人員</vt:lpstr>
      <vt:lpstr>2-18人口集中地区</vt:lpstr>
      <vt:lpstr>2-19　65歳以上世帯員の有無</vt:lpstr>
      <vt:lpstr>2-20　産業、従業上の地位</vt:lpstr>
      <vt:lpstr>2-21夫の年齢（5歳階級）</vt:lpstr>
      <vt:lpstr>2-22常住地又は従業地</vt:lpstr>
      <vt:lpstr>2-23労働力状態（8区分）</vt:lpstr>
      <vt:lpstr>'2-10年齢（各歳）別人口'!Print_Area</vt:lpstr>
      <vt:lpstr>'2-11産業（大分類）別就業者推移'!Print_Area</vt:lpstr>
      <vt:lpstr>'2-11産業（大分類）別就業者推移 (2)'!Print_Area</vt:lpstr>
      <vt:lpstr>'2-12労働力人口推移'!Print_Area</vt:lpstr>
      <vt:lpstr>'2-13配偶関係（4区分）'!Print_Area</vt:lpstr>
      <vt:lpstr>'2-14市別郡別面積及び人口密度'!Print_Area</vt:lpstr>
      <vt:lpstr>'2-15住居の種類'!Print_Area</vt:lpstr>
      <vt:lpstr>'2-16住宅の建て方 '!Print_Area</vt:lpstr>
      <vt:lpstr>'2-17世帯の家族類型別一般世帯数・世帯人員'!Print_Area</vt:lpstr>
      <vt:lpstr>'2-18人口集中地区'!Print_Area</vt:lpstr>
      <vt:lpstr>'2-19　65歳以上世帯員の有無'!Print_Area</vt:lpstr>
      <vt:lpstr>'2-1人口動態'!Print_Area</vt:lpstr>
      <vt:lpstr>'2-20　産業、従業上の地位'!Print_Area</vt:lpstr>
      <vt:lpstr>'2-21夫の年齢（5歳階級）'!Print_Area</vt:lpstr>
      <vt:lpstr>'2-22常住地又は従業地'!Print_Area</vt:lpstr>
      <vt:lpstr>'2-23労働力状態（8区分）'!Print_Area</vt:lpstr>
      <vt:lpstr>'2-2戸籍人口'!Print_Area</vt:lpstr>
      <vt:lpstr>'2-3外国人住民人口'!Print_Area</vt:lpstr>
      <vt:lpstr>'2-4将来人口の推移'!Print_Area</vt:lpstr>
      <vt:lpstr>'2-6年別人口の推移'!Print_Area</vt:lpstr>
      <vt:lpstr>'2-7年齢男女別人口 '!Print_Area</vt:lpstr>
      <vt:lpstr>'2-8沖縄県市別、郡別人口及び世帯数'!Print_Area</vt:lpstr>
      <vt:lpstr>'2-9国勢調査推移'!Print_Area</vt:lpstr>
      <vt:lpstr>'グラフ '!Print_Area</vt:lpstr>
      <vt:lpstr>'2-7年齢男女別人口 '!令和4年12月末現在_単位_人・</vt:lpstr>
      <vt:lpstr>'2-7年齢男女別人口 '!令和5年12月末現在_単位_人・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妙美</dc:creator>
  <cp:lastModifiedBy>牧志 愛</cp:lastModifiedBy>
  <cp:lastPrinted>2025-04-07T05:17:04Z</cp:lastPrinted>
  <dcterms:created xsi:type="dcterms:W3CDTF">2025-02-25T23:54:08Z</dcterms:created>
  <dcterms:modified xsi:type="dcterms:W3CDTF">2025-04-08T06:13:04Z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0x010100228E6F53D50FB4469A72BB665AC8E675</vt:lpwstr>
  </property>
</Properties>
</file>