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fs-01\専用\21こども部\10こども政策課\20こども育成係\！放課後児童クラブ公募関係\04 ホームぺージ等公表\"/>
    </mc:Choice>
  </mc:AlternateContent>
  <xr:revisionPtr revIDLastSave="0" documentId="13_ncr:1_{062CF702-47C5-4A61-9A3F-085E22F81642}" xr6:coauthVersionLast="47" xr6:coauthVersionMax="47" xr10:uidLastSave="{00000000-0000-0000-0000-000000000000}"/>
  <bookViews>
    <workbookView xWindow="-120" yWindow="-120" windowWidth="20730" windowHeight="11040" xr2:uid="{DEB2E302-62E2-4376-A211-158AA04D0397}"/>
  </bookViews>
  <sheets>
    <sheet name="総括表（様式第4号)" sheetId="2" r:id="rId1"/>
    <sheet name="収支計算書（様式第5号）" sheetId="4" r:id="rId2"/>
  </sheets>
  <definedNames>
    <definedName name="_xlnm.Print_Area" localSheetId="1">'収支計算書（様式第5号）'!$A$1:$I$64</definedName>
    <definedName name="_xlnm.Print_Area" localSheetId="0">'総括表（様式第4号)'!$B$1:$AE$56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2" l="1"/>
  <c r="G48" i="2" l="1"/>
  <c r="M48" i="2" s="1"/>
  <c r="H61" i="4" l="1"/>
  <c r="D61" i="4"/>
  <c r="H40" i="4"/>
  <c r="H62" i="4" s="1"/>
  <c r="D40" i="4"/>
  <c r="H25" i="4"/>
  <c r="D25" i="4"/>
  <c r="H19" i="4"/>
  <c r="H26" i="4" s="1"/>
  <c r="D62" i="4" l="1"/>
  <c r="D64" i="4" s="1"/>
  <c r="AB66" i="2"/>
  <c r="AB56" i="2"/>
  <c r="K20" i="2" s="1"/>
  <c r="D18" i="4" s="1"/>
  <c r="AA53" i="2"/>
  <c r="AB50" i="2"/>
  <c r="K19" i="2" s="1"/>
  <c r="D17" i="4" s="1"/>
  <c r="K10" i="2"/>
  <c r="D10" i="4" s="1"/>
  <c r="AB46" i="2"/>
  <c r="K17" i="2" s="1"/>
  <c r="D16" i="4" s="1"/>
  <c r="K9" i="2"/>
  <c r="D9" i="4" s="1"/>
  <c r="AC37" i="2"/>
  <c r="AC36" i="2"/>
  <c r="O35" i="2"/>
  <c r="N35" i="2"/>
  <c r="M35" i="2"/>
  <c r="AB29" i="2"/>
  <c r="K14" i="2" s="1"/>
  <c r="D14" i="4" s="1"/>
  <c r="O27" i="2"/>
  <c r="N27" i="2"/>
  <c r="M27" i="2"/>
  <c r="AB21" i="2"/>
  <c r="K13" i="2" s="1"/>
  <c r="D13" i="4" s="1"/>
  <c r="AB17" i="2"/>
  <c r="K12" i="2" s="1"/>
  <c r="D12" i="4" s="1"/>
  <c r="V9" i="2"/>
  <c r="T9" i="2"/>
  <c r="V8" i="2"/>
  <c r="T8" i="2"/>
  <c r="V7" i="2"/>
  <c r="T7" i="2"/>
  <c r="V6" i="2"/>
  <c r="T6" i="2"/>
  <c r="X9" i="2" l="1"/>
  <c r="K8" i="2"/>
  <c r="D8" i="4" s="1"/>
  <c r="X8" i="2"/>
  <c r="AC38" i="2"/>
  <c r="AC41" i="2" s="1"/>
  <c r="K15" i="2" s="1"/>
  <c r="D15" i="4" s="1"/>
  <c r="X7" i="2"/>
  <c r="T10" i="2"/>
  <c r="AD6" i="2" s="1"/>
  <c r="X6" i="2"/>
  <c r="X10" i="2" l="1"/>
  <c r="AD5" i="2" s="1"/>
  <c r="AD7" i="2" l="1"/>
  <c r="W13" i="2" s="1"/>
  <c r="AC13" i="2" l="1"/>
  <c r="K11" i="2" s="1"/>
  <c r="D11" i="4" l="1"/>
  <c r="D19" i="4" s="1"/>
  <c r="D26" i="4" s="1"/>
  <c r="N8" i="2"/>
  <c r="K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3" authorId="0" shapeId="0" xr:uid="{54BEE391-9804-4D1E-89EB-E16697B786ED}">
      <text>
        <r>
          <rPr>
            <sz val="11"/>
            <color indexed="81"/>
            <rFont val="MS P ゴシック"/>
            <family val="3"/>
            <charset val="128"/>
          </rPr>
          <t>ＡまたはＡ'のどちらかに児童数を入力してください。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D62" authorId="0" shapeId="0" xr:uid="{1C1813F3-B25A-4DA9-A13F-0914D8B91A52}">
      <text>
        <r>
          <rPr>
            <b/>
            <sz val="9"/>
            <color indexed="10"/>
            <rFont val="MS P ゴシック"/>
            <family val="3"/>
            <charset val="128"/>
          </rPr>
          <t>収入欄の合計aと同額</t>
        </r>
      </text>
    </comment>
    <comment ref="H62" authorId="0" shapeId="0" xr:uid="{FF7AAC55-4B14-416A-8020-A97DBDBE3500}">
      <text>
        <r>
          <rPr>
            <b/>
            <sz val="9"/>
            <color indexed="10"/>
            <rFont val="MS P ゴシック"/>
            <family val="3"/>
            <charset val="128"/>
          </rPr>
          <t>収入欄の合計bと同額</t>
        </r>
      </text>
    </comment>
  </commentList>
</comments>
</file>

<file path=xl/sharedStrings.xml><?xml version="1.0" encoding="utf-8"?>
<sst xmlns="http://schemas.openxmlformats.org/spreadsheetml/2006/main" count="291" uniqueCount="191">
  <si>
    <t>①対象延べ開所時間</t>
    <rPh sb="1" eb="3">
      <t>タイショウ</t>
    </rPh>
    <rPh sb="3" eb="4">
      <t>ノ</t>
    </rPh>
    <rPh sb="5" eb="7">
      <t>カイショ</t>
    </rPh>
    <rPh sb="7" eb="9">
      <t>ジカン</t>
    </rPh>
    <phoneticPr fontId="8"/>
  </si>
  <si>
    <t>②1日当たりの平均開所時間</t>
    <rPh sb="2" eb="3">
      <t>ニチ</t>
    </rPh>
    <rPh sb="3" eb="4">
      <t>ア</t>
    </rPh>
    <rPh sb="7" eb="9">
      <t>ヘイキン</t>
    </rPh>
    <rPh sb="9" eb="11">
      <t>カイショ</t>
    </rPh>
    <rPh sb="11" eb="13">
      <t>ジカン</t>
    </rPh>
    <phoneticPr fontId="8"/>
  </si>
  <si>
    <t>開所日数</t>
    <rPh sb="0" eb="2">
      <t>カイショ</t>
    </rPh>
    <rPh sb="2" eb="4">
      <t>ニッスウ</t>
    </rPh>
    <phoneticPr fontId="8"/>
  </si>
  <si>
    <t>開所時間</t>
    <rPh sb="0" eb="2">
      <t>カイショ</t>
    </rPh>
    <rPh sb="2" eb="4">
      <t>ジカン</t>
    </rPh>
    <phoneticPr fontId="8"/>
  </si>
  <si>
    <t>延開所時間</t>
    <rPh sb="0" eb="1">
      <t>ノ</t>
    </rPh>
    <rPh sb="1" eb="3">
      <t>カイショ</t>
    </rPh>
    <rPh sb="3" eb="5">
      <t>ジカン</t>
    </rPh>
    <phoneticPr fontId="8"/>
  </si>
  <si>
    <t>延開所時間合計</t>
    <rPh sb="0" eb="1">
      <t>ノ</t>
    </rPh>
    <rPh sb="1" eb="3">
      <t>カイショ</t>
    </rPh>
    <rPh sb="3" eb="5">
      <t>ジカン</t>
    </rPh>
    <rPh sb="5" eb="7">
      <t>ゴウケイ</t>
    </rPh>
    <phoneticPr fontId="8"/>
  </si>
  <si>
    <t>（表１）</t>
    <rPh sb="1" eb="2">
      <t>ヒョウ</t>
    </rPh>
    <phoneticPr fontId="8"/>
  </si>
  <si>
    <t>長期休暇</t>
    <rPh sb="0" eb="2">
      <t>チョウキ</t>
    </rPh>
    <rPh sb="2" eb="4">
      <t>キュウカ</t>
    </rPh>
    <phoneticPr fontId="8"/>
  </si>
  <si>
    <t>開所日数合計</t>
    <rPh sb="0" eb="2">
      <t>カイショ</t>
    </rPh>
    <rPh sb="2" eb="4">
      <t>ニッスウ</t>
    </rPh>
    <rPh sb="4" eb="6">
      <t>ゴウケイ</t>
    </rPh>
    <phoneticPr fontId="8"/>
  </si>
  <si>
    <t>区分</t>
    <rPh sb="0" eb="2">
      <t>クブン</t>
    </rPh>
    <phoneticPr fontId="8"/>
  </si>
  <si>
    <t>名称</t>
    <rPh sb="0" eb="2">
      <t>メイショウ</t>
    </rPh>
    <phoneticPr fontId="8"/>
  </si>
  <si>
    <t>補助算定額</t>
    <rPh sb="0" eb="2">
      <t>ホジョ</t>
    </rPh>
    <rPh sb="2" eb="4">
      <t>サンテイ</t>
    </rPh>
    <rPh sb="4" eb="5">
      <t>ガク</t>
    </rPh>
    <phoneticPr fontId="8"/>
  </si>
  <si>
    <t>土曜日①</t>
    <rPh sb="0" eb="2">
      <t>ドヨウ</t>
    </rPh>
    <rPh sb="2" eb="3">
      <t>ヒ</t>
    </rPh>
    <phoneticPr fontId="8"/>
  </si>
  <si>
    <t>平均開所時間</t>
    <rPh sb="0" eb="2">
      <t>ヘイキン</t>
    </rPh>
    <rPh sb="2" eb="4">
      <t>カイショ</t>
    </rPh>
    <rPh sb="4" eb="6">
      <t>ジカン</t>
    </rPh>
    <phoneticPr fontId="8"/>
  </si>
  <si>
    <t>放課後児童健全育成事業（特定分）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2" eb="14">
      <t>トクテイ</t>
    </rPh>
    <rPh sb="14" eb="15">
      <t>ブン</t>
    </rPh>
    <phoneticPr fontId="8"/>
  </si>
  <si>
    <t>A</t>
    <phoneticPr fontId="8"/>
  </si>
  <si>
    <t>基本額</t>
    <rPh sb="0" eb="2">
      <t>キホン</t>
    </rPh>
    <rPh sb="2" eb="3">
      <t>ガク</t>
    </rPh>
    <phoneticPr fontId="8"/>
  </si>
  <si>
    <t>土曜日②</t>
    <rPh sb="0" eb="3">
      <t>ドヨウビ</t>
    </rPh>
    <phoneticPr fontId="8"/>
  </si>
  <si>
    <t>（小数点第三以下切り捨て）</t>
    <rPh sb="4" eb="5">
      <t>ダイ</t>
    </rPh>
    <rPh sb="5" eb="6">
      <t>ミ</t>
    </rPh>
    <rPh sb="6" eb="8">
      <t>イカ</t>
    </rPh>
    <phoneticPr fontId="6"/>
  </si>
  <si>
    <t>B</t>
    <phoneticPr fontId="8"/>
  </si>
  <si>
    <t>開所日数加算</t>
    <rPh sb="0" eb="2">
      <t>カイショ</t>
    </rPh>
    <rPh sb="2" eb="4">
      <t>ニッスウ</t>
    </rPh>
    <rPh sb="4" eb="6">
      <t>カサン</t>
    </rPh>
    <phoneticPr fontId="8"/>
  </si>
  <si>
    <t>他休業日</t>
    <rPh sb="0" eb="1">
      <t>タ</t>
    </rPh>
    <rPh sb="1" eb="4">
      <t>キュウギョウビ</t>
    </rPh>
    <phoneticPr fontId="8"/>
  </si>
  <si>
    <t>Ｃ</t>
    <phoneticPr fontId="8"/>
  </si>
  <si>
    <t>長時間開所加算額（平日分）</t>
    <phoneticPr fontId="11"/>
  </si>
  <si>
    <t>合計</t>
    <rPh sb="0" eb="2">
      <t>ゴウケイ</t>
    </rPh>
    <phoneticPr fontId="8"/>
  </si>
  <si>
    <t>D</t>
    <phoneticPr fontId="8"/>
  </si>
  <si>
    <t>長期休暇等分</t>
    <rPh sb="0" eb="2">
      <t>チョウキ</t>
    </rPh>
    <rPh sb="2" eb="4">
      <t>キュウカ</t>
    </rPh>
    <rPh sb="4" eb="5">
      <t>トウ</t>
    </rPh>
    <rPh sb="5" eb="6">
      <t>ブン</t>
    </rPh>
    <phoneticPr fontId="8"/>
  </si>
  <si>
    <t>放課後児童健全育成事業（特定分）</t>
    <phoneticPr fontId="6"/>
  </si>
  <si>
    <t>E</t>
    <phoneticPr fontId="8"/>
  </si>
  <si>
    <t>障害児受入推進事業</t>
    <rPh sb="0" eb="2">
      <t>ショウガイ</t>
    </rPh>
    <rPh sb="2" eb="3">
      <t>ジ</t>
    </rPh>
    <rPh sb="3" eb="5">
      <t>ウケイ</t>
    </rPh>
    <rPh sb="5" eb="7">
      <t>スイシン</t>
    </rPh>
    <rPh sb="7" eb="9">
      <t>ジギョウ</t>
    </rPh>
    <phoneticPr fontId="8"/>
  </si>
  <si>
    <t>計算式</t>
    <rPh sb="0" eb="2">
      <t>ケイサン</t>
    </rPh>
    <rPh sb="2" eb="3">
      <t>シキ</t>
    </rPh>
    <phoneticPr fontId="8"/>
  </si>
  <si>
    <t>単価</t>
    <rPh sb="0" eb="2">
      <t>タンカ</t>
    </rPh>
    <phoneticPr fontId="11"/>
  </si>
  <si>
    <t>算定額</t>
    <rPh sb="0" eb="2">
      <t>サンテイ</t>
    </rPh>
    <rPh sb="2" eb="3">
      <t>ガク</t>
    </rPh>
    <phoneticPr fontId="8"/>
  </si>
  <si>
    <t>放課後児童健全育成事業（一般分）</t>
    <rPh sb="12" eb="14">
      <t>イッパン</t>
    </rPh>
    <rPh sb="14" eb="15">
      <t>ブン</t>
    </rPh>
    <phoneticPr fontId="6"/>
  </si>
  <si>
    <t>F</t>
    <phoneticPr fontId="8"/>
  </si>
  <si>
    <t>障害児受入強化推進事業</t>
    <rPh sb="0" eb="2">
      <t>ショウガイ</t>
    </rPh>
    <rPh sb="2" eb="3">
      <t>ジ</t>
    </rPh>
    <rPh sb="3" eb="5">
      <t>ウケイレ</t>
    </rPh>
    <rPh sb="5" eb="7">
      <t>キョウカ</t>
    </rPh>
    <rPh sb="7" eb="9">
      <t>スイシン</t>
    </rPh>
    <rPh sb="9" eb="11">
      <t>ジギョウ</t>
    </rPh>
    <phoneticPr fontId="8"/>
  </si>
  <si>
    <t>長期休暇等において8時間以上の平均時間数</t>
    <rPh sb="0" eb="2">
      <t>チョウキ</t>
    </rPh>
    <rPh sb="2" eb="4">
      <t>キュウカ</t>
    </rPh>
    <rPh sb="4" eb="5">
      <t>トウ</t>
    </rPh>
    <rPh sb="10" eb="12">
      <t>ジカン</t>
    </rPh>
    <rPh sb="12" eb="14">
      <t>イジョウ</t>
    </rPh>
    <rPh sb="15" eb="17">
      <t>ヘイキン</t>
    </rPh>
    <rPh sb="17" eb="20">
      <t>ジカンスウ</t>
    </rPh>
    <phoneticPr fontId="8"/>
  </si>
  <si>
    <t>×単価</t>
    <rPh sb="1" eb="3">
      <t>タンカ</t>
    </rPh>
    <phoneticPr fontId="11"/>
  </si>
  <si>
    <t>A＝202,000円、A’＝324,000円</t>
    <phoneticPr fontId="11"/>
  </si>
  <si>
    <t>G</t>
    <phoneticPr fontId="8"/>
  </si>
  <si>
    <t>放課後児童支援員等処遇改善等事業</t>
    <phoneticPr fontId="11"/>
  </si>
  <si>
    <t>放課後児童健全育成事業（その他分）</t>
    <rPh sb="0" eb="3">
      <t>ホウカゴ</t>
    </rPh>
    <rPh sb="3" eb="5">
      <t>ジドウ</t>
    </rPh>
    <rPh sb="5" eb="11">
      <t>ケンゼンイクセイジギョウ</t>
    </rPh>
    <rPh sb="14" eb="15">
      <t>タ</t>
    </rPh>
    <rPh sb="15" eb="16">
      <t>ブン</t>
    </rPh>
    <phoneticPr fontId="8"/>
  </si>
  <si>
    <t>H</t>
    <phoneticPr fontId="8"/>
  </si>
  <si>
    <t>放課後児童支援員キャリアアップ
処遇改善事業</t>
    <phoneticPr fontId="8"/>
  </si>
  <si>
    <t>障害児受入れのため専門職員を配置　　　</t>
    <phoneticPr fontId="6"/>
  </si>
  <si>
    <t>上限額</t>
    <rPh sb="0" eb="3">
      <t>ジョウゲンガク</t>
    </rPh>
    <phoneticPr fontId="6"/>
  </si>
  <si>
    <t>円</t>
    <rPh sb="0" eb="1">
      <t>エン</t>
    </rPh>
    <phoneticPr fontId="6"/>
  </si>
  <si>
    <t>I</t>
    <phoneticPr fontId="8"/>
  </si>
  <si>
    <t>放課後児童クラブ送迎支援事業</t>
    <phoneticPr fontId="8"/>
  </si>
  <si>
    <t>加配に係る人件費</t>
    <rPh sb="0" eb="2">
      <t>カハイ</t>
    </rPh>
    <rPh sb="3" eb="4">
      <t>カカ</t>
    </rPh>
    <rPh sb="5" eb="8">
      <t>ジンケンヒ</t>
    </rPh>
    <phoneticPr fontId="8"/>
  </si>
  <si>
    <t>J</t>
    <phoneticPr fontId="8"/>
  </si>
  <si>
    <t>放課後児童クラブ運営支援事業
（賃借料補助）</t>
    <rPh sb="8" eb="10">
      <t>ウンエイ</t>
    </rPh>
    <rPh sb="16" eb="19">
      <t>チンシャクリョウ</t>
    </rPh>
    <rPh sb="19" eb="21">
      <t>ホジョ</t>
    </rPh>
    <phoneticPr fontId="8"/>
  </si>
  <si>
    <t>障害児受入強化推進事業</t>
    <rPh sb="0" eb="2">
      <t>ショウガイ</t>
    </rPh>
    <rPh sb="2" eb="3">
      <t>ジ</t>
    </rPh>
    <rPh sb="3" eb="5">
      <t>ウケイ</t>
    </rPh>
    <rPh sb="5" eb="7">
      <t>キョウカ</t>
    </rPh>
    <rPh sb="7" eb="9">
      <t>スイシン</t>
    </rPh>
    <rPh sb="9" eb="11">
      <t>ジギョウ</t>
    </rPh>
    <phoneticPr fontId="8"/>
  </si>
  <si>
    <t>K</t>
    <phoneticPr fontId="8"/>
  </si>
  <si>
    <t>放課後児童支援員等処遇改善事業
(月額9,000円相当賃金改善）</t>
    <phoneticPr fontId="6"/>
  </si>
  <si>
    <t>3人以上5人以下の障害児を受入れる場合Eの他に専門職を配置</t>
    <rPh sb="1" eb="4">
      <t>ニンイジョウ</t>
    </rPh>
    <rPh sb="5" eb="6">
      <t>ニン</t>
    </rPh>
    <rPh sb="6" eb="8">
      <t>イカ</t>
    </rPh>
    <rPh sb="9" eb="11">
      <t>ショウガイ</t>
    </rPh>
    <rPh sb="11" eb="12">
      <t>ジ</t>
    </rPh>
    <rPh sb="13" eb="14">
      <t>ウ</t>
    </rPh>
    <rPh sb="14" eb="15">
      <t>イ</t>
    </rPh>
    <rPh sb="17" eb="19">
      <t>バアイ</t>
    </rPh>
    <rPh sb="21" eb="22">
      <t>ホカ</t>
    </rPh>
    <rPh sb="23" eb="25">
      <t>センモン</t>
    </rPh>
    <rPh sb="25" eb="26">
      <t>ショク</t>
    </rPh>
    <rPh sb="27" eb="29">
      <t>ハイチ</t>
    </rPh>
    <phoneticPr fontId="8"/>
  </si>
  <si>
    <t>申請額合計（千円未満切り捨て）</t>
    <rPh sb="0" eb="2">
      <t>シンセイ</t>
    </rPh>
    <rPh sb="2" eb="3">
      <t>ガク</t>
    </rPh>
    <rPh sb="3" eb="5">
      <t>ゴウケイ</t>
    </rPh>
    <rPh sb="6" eb="8">
      <t>センエン</t>
    </rPh>
    <rPh sb="8" eb="10">
      <t>ミマン</t>
    </rPh>
    <rPh sb="10" eb="11">
      <t>キ</t>
    </rPh>
    <rPh sb="12" eb="13">
      <t>ス</t>
    </rPh>
    <phoneticPr fontId="8"/>
  </si>
  <si>
    <t>Ａ</t>
    <phoneticPr fontId="8"/>
  </si>
  <si>
    <t>（常勤の支援員を1名配置）</t>
    <phoneticPr fontId="11"/>
  </si>
  <si>
    <t>支援の単位</t>
    <rPh sb="0" eb="2">
      <t>シエン</t>
    </rPh>
    <rPh sb="3" eb="5">
      <t>タンイ</t>
    </rPh>
    <phoneticPr fontId="8"/>
  </si>
  <si>
    <t>児童数</t>
    <rPh sb="0" eb="2">
      <t>ジドウ</t>
    </rPh>
    <rPh sb="2" eb="3">
      <t>スウ</t>
    </rPh>
    <phoneticPr fontId="8"/>
  </si>
  <si>
    <t>放課後児童支援員等処遇改善等事業</t>
    <rPh sb="9" eb="11">
      <t>ショグウ</t>
    </rPh>
    <rPh sb="11" eb="13">
      <t>カイゼン</t>
    </rPh>
    <rPh sb="13" eb="14">
      <t>トウ</t>
    </rPh>
    <rPh sb="14" eb="16">
      <t>ジギョウ</t>
    </rPh>
    <phoneticPr fontId="8"/>
  </si>
  <si>
    <t>家庭、学校との連絡等の育成支援に従事する職員を配置　　</t>
    <rPh sb="0" eb="2">
      <t>カテイ</t>
    </rPh>
    <rPh sb="3" eb="5">
      <t>ガッコウ</t>
    </rPh>
    <rPh sb="7" eb="9">
      <t>レンラク</t>
    </rPh>
    <rPh sb="9" eb="10">
      <t>トウ</t>
    </rPh>
    <rPh sb="11" eb="13">
      <t>イクセイ</t>
    </rPh>
    <rPh sb="13" eb="15">
      <t>シエン</t>
    </rPh>
    <rPh sb="16" eb="18">
      <t>ジュウジ</t>
    </rPh>
    <rPh sb="20" eb="22">
      <t>ショクイン</t>
    </rPh>
    <rPh sb="23" eb="25">
      <t>ハイチ</t>
    </rPh>
    <phoneticPr fontId="8"/>
  </si>
  <si>
    <t>円</t>
    <rPh sb="0" eb="1">
      <t>エン</t>
    </rPh>
    <phoneticPr fontId="8"/>
  </si>
  <si>
    <r>
      <t>人件費の総額から、</t>
    </r>
    <r>
      <rPr>
        <b/>
        <u/>
        <sz val="11"/>
        <color theme="1"/>
        <rFont val="Meiryo UI"/>
        <family val="3"/>
        <charset val="128"/>
      </rPr>
      <t>放課後児童健全育成事業により充てられる費用を除いた額</t>
    </r>
    <r>
      <rPr>
        <sz val="11"/>
        <color theme="1"/>
        <rFont val="Meiryo UI"/>
        <family val="3"/>
        <charset val="128"/>
      </rPr>
      <t>のうち、</t>
    </r>
    <rPh sb="0" eb="3">
      <t>ジンケンヒ</t>
    </rPh>
    <rPh sb="4" eb="6">
      <t>ソウガク</t>
    </rPh>
    <rPh sb="9" eb="12">
      <t>ホウカゴ</t>
    </rPh>
    <rPh sb="12" eb="14">
      <t>ジドウ</t>
    </rPh>
    <rPh sb="14" eb="16">
      <t>ケンゼン</t>
    </rPh>
    <rPh sb="16" eb="18">
      <t>イクセイ</t>
    </rPh>
    <rPh sb="18" eb="20">
      <t>ジギョウ</t>
    </rPh>
    <phoneticPr fontId="8"/>
  </si>
  <si>
    <t>長時間開所加算の開所時間、閉所時間は、手入力。</t>
  </si>
  <si>
    <t>36人～45人</t>
    <rPh sb="2" eb="3">
      <t>ニン</t>
    </rPh>
    <rPh sb="6" eb="7">
      <t>ニン</t>
    </rPh>
    <phoneticPr fontId="8"/>
  </si>
  <si>
    <t>常勤職員に係る人件費（賃金改善分を含む）及び常勤職員以外の職員の賃金改善分を</t>
    <rPh sb="0" eb="2">
      <t>ジョウキン</t>
    </rPh>
    <rPh sb="2" eb="4">
      <t>ショクイン</t>
    </rPh>
    <rPh sb="5" eb="6">
      <t>カカ</t>
    </rPh>
    <rPh sb="7" eb="10">
      <t>ジンケンヒ</t>
    </rPh>
    <rPh sb="11" eb="13">
      <t>チンギン</t>
    </rPh>
    <rPh sb="13" eb="15">
      <t>カイゼン</t>
    </rPh>
    <rPh sb="15" eb="16">
      <t>ブン</t>
    </rPh>
    <rPh sb="17" eb="18">
      <t>フク</t>
    </rPh>
    <rPh sb="20" eb="21">
      <t>オヨ</t>
    </rPh>
    <rPh sb="22" eb="24">
      <t>ジョウキン</t>
    </rPh>
    <rPh sb="24" eb="26">
      <t>ショクイン</t>
    </rPh>
    <rPh sb="26" eb="28">
      <t>イガイ</t>
    </rPh>
    <phoneticPr fontId="8"/>
  </si>
  <si>
    <t>土曜日②は、土曜日開所時間が２パターンある場合に記入。</t>
  </si>
  <si>
    <t>補助対象とし、当該額と基準額を比較して少ない額を基に算定</t>
    <rPh sb="7" eb="9">
      <t>トウガイ</t>
    </rPh>
    <rPh sb="9" eb="10">
      <t>ガク</t>
    </rPh>
    <rPh sb="11" eb="13">
      <t>キジュン</t>
    </rPh>
    <rPh sb="13" eb="14">
      <t>ガク</t>
    </rPh>
    <rPh sb="15" eb="17">
      <t>ヒカク</t>
    </rPh>
    <rPh sb="19" eb="20">
      <t>スク</t>
    </rPh>
    <rPh sb="22" eb="23">
      <t>ガク</t>
    </rPh>
    <rPh sb="24" eb="25">
      <t>モト</t>
    </rPh>
    <phoneticPr fontId="8"/>
  </si>
  <si>
    <t>２パターン無い場合は、土曜日②はすべて「空欄」になります。</t>
    <rPh sb="20" eb="22">
      <t>クウラン</t>
    </rPh>
    <phoneticPr fontId="8"/>
  </si>
  <si>
    <t>処遇改善に係る人件費</t>
    <rPh sb="0" eb="2">
      <t>ショグウ</t>
    </rPh>
    <rPh sb="2" eb="4">
      <t>カイゼン</t>
    </rPh>
    <rPh sb="5" eb="6">
      <t>カカ</t>
    </rPh>
    <rPh sb="7" eb="10">
      <t>ジンケンヒ</t>
    </rPh>
    <phoneticPr fontId="8"/>
  </si>
  <si>
    <t>例）第２土曜日のみ半日開所の場合</t>
  </si>
  <si>
    <t>Ａ'</t>
    <phoneticPr fontId="8"/>
  </si>
  <si>
    <t>（常勤の放課後児童支援員を2名以上配置）</t>
    <phoneticPr fontId="6"/>
  </si>
  <si>
    <t>放課後児童支援員キャリアアップ処遇改善事業</t>
    <rPh sb="0" eb="3">
      <t>ホウカゴ</t>
    </rPh>
    <rPh sb="3" eb="5">
      <t>ジドウ</t>
    </rPh>
    <rPh sb="5" eb="7">
      <t>シエン</t>
    </rPh>
    <rPh sb="7" eb="8">
      <t>イン</t>
    </rPh>
    <rPh sb="15" eb="17">
      <t>ショグウ</t>
    </rPh>
    <rPh sb="17" eb="19">
      <t>カイゼン</t>
    </rPh>
    <rPh sb="19" eb="21">
      <t>ジギョウ</t>
    </rPh>
    <phoneticPr fontId="8"/>
  </si>
  <si>
    <t>土曜日①　８：３０～１８：３０　→　左記の通り入力　</t>
  </si>
  <si>
    <t>勤続年数や研修実績等に応じた賃金改善に要する経費を補助</t>
    <rPh sb="0" eb="2">
      <t>キンゾク</t>
    </rPh>
    <rPh sb="2" eb="4">
      <t>ネンスウ</t>
    </rPh>
    <rPh sb="5" eb="7">
      <t>ケンシュウ</t>
    </rPh>
    <rPh sb="7" eb="9">
      <t>ジッセキ</t>
    </rPh>
    <rPh sb="9" eb="10">
      <t>トウ</t>
    </rPh>
    <rPh sb="11" eb="12">
      <t>オウ</t>
    </rPh>
    <rPh sb="14" eb="16">
      <t>チンギン</t>
    </rPh>
    <rPh sb="16" eb="18">
      <t>カイゼン</t>
    </rPh>
    <rPh sb="19" eb="20">
      <t>ヨウ</t>
    </rPh>
    <rPh sb="22" eb="24">
      <t>ケイヒ</t>
    </rPh>
    <rPh sb="25" eb="27">
      <t>ホジョ</t>
    </rPh>
    <phoneticPr fontId="8"/>
  </si>
  <si>
    <t>土曜日②　８：３０～１３：００　→　（開所時間が８時間を超えないため）</t>
    <phoneticPr fontId="8"/>
  </si>
  <si>
    <t>基準額、実際に改善する金額、上限額うち、最も少ない額が採用される。</t>
    <rPh sb="0" eb="2">
      <t>キジュン</t>
    </rPh>
    <rPh sb="2" eb="3">
      <t>ガク</t>
    </rPh>
    <rPh sb="4" eb="6">
      <t>ジッサイ</t>
    </rPh>
    <rPh sb="7" eb="9">
      <t>カイゼン</t>
    </rPh>
    <rPh sb="11" eb="13">
      <t>キンガク</t>
    </rPh>
    <rPh sb="14" eb="17">
      <t>ジョウゲンガク</t>
    </rPh>
    <rPh sb="20" eb="21">
      <t>モット</t>
    </rPh>
    <rPh sb="22" eb="23">
      <t>スク</t>
    </rPh>
    <rPh sb="25" eb="26">
      <t>ガク</t>
    </rPh>
    <rPh sb="27" eb="29">
      <t>サイヨウ</t>
    </rPh>
    <phoneticPr fontId="8"/>
  </si>
  <si>
    <t>開所日としてカウントされない。</t>
    <rPh sb="0" eb="2">
      <t>カイショ</t>
    </rPh>
    <rPh sb="2" eb="3">
      <t>ビ</t>
    </rPh>
    <phoneticPr fontId="8"/>
  </si>
  <si>
    <t>資格</t>
    <rPh sb="0" eb="2">
      <t>シカク</t>
    </rPh>
    <phoneticPr fontId="8"/>
  </si>
  <si>
    <t>単価</t>
    <rPh sb="0" eb="2">
      <t>タンカ</t>
    </rPh>
    <phoneticPr fontId="8"/>
  </si>
  <si>
    <t>人数</t>
    <rPh sb="0" eb="2">
      <t>ニンズウ</t>
    </rPh>
    <phoneticPr fontId="8"/>
  </si>
  <si>
    <t>金額</t>
    <rPh sb="0" eb="2">
      <t>キンガク</t>
    </rPh>
    <phoneticPr fontId="8"/>
  </si>
  <si>
    <t>基準額</t>
    <rPh sb="0" eb="2">
      <t>キジュン</t>
    </rPh>
    <rPh sb="2" eb="3">
      <t>ガク</t>
    </rPh>
    <phoneticPr fontId="8"/>
  </si>
  <si>
    <t>支援員</t>
    <rPh sb="0" eb="2">
      <t>シエン</t>
    </rPh>
    <rPh sb="2" eb="3">
      <t>イン</t>
    </rPh>
    <phoneticPr fontId="8"/>
  </si>
  <si>
    <t>経験年数5年以上の支援員</t>
    <rPh sb="0" eb="2">
      <t>ケイケン</t>
    </rPh>
    <rPh sb="2" eb="4">
      <t>ネンスウ</t>
    </rPh>
    <rPh sb="5" eb="6">
      <t>ネン</t>
    </rPh>
    <rPh sb="6" eb="8">
      <t>イジョウ</t>
    </rPh>
    <rPh sb="9" eb="11">
      <t>シエン</t>
    </rPh>
    <rPh sb="11" eb="12">
      <t>イン</t>
    </rPh>
    <phoneticPr fontId="8"/>
  </si>
  <si>
    <t>上限額</t>
    <rPh sb="0" eb="3">
      <t>ジョウゲンガク</t>
    </rPh>
    <phoneticPr fontId="8"/>
  </si>
  <si>
    <t>（年間開所日数ー250）×単価</t>
    <rPh sb="1" eb="3">
      <t>ネンカン</t>
    </rPh>
    <rPh sb="3" eb="5">
      <t>カイショ</t>
    </rPh>
    <rPh sb="5" eb="7">
      <t>ニッスウ</t>
    </rPh>
    <rPh sb="13" eb="15">
      <t>タンカ</t>
    </rPh>
    <phoneticPr fontId="6"/>
  </si>
  <si>
    <t>A＝21,000円、A’＝28,000円</t>
    <rPh sb="8" eb="9">
      <t>エン</t>
    </rPh>
    <rPh sb="19" eb="20">
      <t>エン</t>
    </rPh>
    <phoneticPr fontId="11"/>
  </si>
  <si>
    <t>C</t>
    <phoneticPr fontId="8"/>
  </si>
  <si>
    <t>長時間開所加算（平日分）</t>
    <rPh sb="0" eb="3">
      <t>チョウジカン</t>
    </rPh>
    <rPh sb="3" eb="5">
      <t>カイショ</t>
    </rPh>
    <rPh sb="5" eb="7">
      <t>カサン</t>
    </rPh>
    <rPh sb="8" eb="10">
      <t>ヘイジツ</t>
    </rPh>
    <rPh sb="10" eb="11">
      <t>ブン</t>
    </rPh>
    <phoneticPr fontId="8"/>
  </si>
  <si>
    <t>放課後児童クラブ送迎支援事業</t>
    <rPh sb="0" eb="3">
      <t>ホウカゴ</t>
    </rPh>
    <rPh sb="3" eb="5">
      <t>ジドウ</t>
    </rPh>
    <rPh sb="8" eb="10">
      <t>ソウゲイ</t>
    </rPh>
    <rPh sb="10" eb="12">
      <t>シエン</t>
    </rPh>
    <rPh sb="12" eb="14">
      <t>ジギョウ</t>
    </rPh>
    <phoneticPr fontId="8"/>
  </si>
  <si>
    <t>平日</t>
    <rPh sb="0" eb="2">
      <t>ヘイジツ</t>
    </rPh>
    <phoneticPr fontId="8"/>
  </si>
  <si>
    <t>閉所時間</t>
    <rPh sb="0" eb="2">
      <t>ヘイショ</t>
    </rPh>
    <rPh sb="2" eb="4">
      <t>ジカン</t>
    </rPh>
    <phoneticPr fontId="8"/>
  </si>
  <si>
    <t>児童の送迎を実施するクラブへ燃料費等を補助　</t>
    <phoneticPr fontId="6"/>
  </si>
  <si>
    <t>時</t>
    <rPh sb="0" eb="1">
      <t>ジ</t>
    </rPh>
    <phoneticPr fontId="8"/>
  </si>
  <si>
    <t>分</t>
    <rPh sb="0" eb="1">
      <t>フン</t>
    </rPh>
    <phoneticPr fontId="8"/>
  </si>
  <si>
    <t>事業の実施</t>
    <rPh sb="0" eb="2">
      <t>ジギョウ</t>
    </rPh>
    <rPh sb="3" eb="5">
      <t>ジッシ</t>
    </rPh>
    <phoneticPr fontId="8"/>
  </si>
  <si>
    <t>18時30分を超える時間</t>
    <rPh sb="2" eb="3">
      <t>ジ</t>
    </rPh>
    <rPh sb="5" eb="6">
      <t>フン</t>
    </rPh>
    <rPh sb="7" eb="8">
      <t>コ</t>
    </rPh>
    <rPh sb="10" eb="12">
      <t>ジカン</t>
    </rPh>
    <phoneticPr fontId="8"/>
  </si>
  <si>
    <t>×単価</t>
    <rPh sb="1" eb="3">
      <t>タンカ</t>
    </rPh>
    <phoneticPr fontId="8"/>
  </si>
  <si>
    <t>A＝449,000円、A’＝720,000円</t>
    <rPh sb="9" eb="10">
      <t>エン</t>
    </rPh>
    <rPh sb="21" eb="22">
      <t>エン</t>
    </rPh>
    <phoneticPr fontId="11"/>
  </si>
  <si>
    <t>賃借料補助</t>
    <rPh sb="0" eb="3">
      <t>チンシャクリョウ</t>
    </rPh>
    <rPh sb="3" eb="5">
      <t>ホジョ</t>
    </rPh>
    <phoneticPr fontId="8"/>
  </si>
  <si>
    <r>
      <t>長期休暇等分</t>
    </r>
    <r>
      <rPr>
        <sz val="11"/>
        <color rgb="FFFF0000"/>
        <rFont val="Meiryo UI"/>
        <family val="3"/>
        <charset val="128"/>
      </rPr>
      <t>（１日８時間以上の開所時間）</t>
    </r>
    <rPh sb="0" eb="2">
      <t>チョウキ</t>
    </rPh>
    <rPh sb="2" eb="4">
      <t>キュウカ</t>
    </rPh>
    <rPh sb="4" eb="5">
      <t>トウ</t>
    </rPh>
    <rPh sb="5" eb="6">
      <t>ブン</t>
    </rPh>
    <rPh sb="12" eb="14">
      <t>イジョウ</t>
    </rPh>
    <rPh sb="17" eb="19">
      <t>ジカン</t>
    </rPh>
    <phoneticPr fontId="8"/>
  </si>
  <si>
    <t>賃借料（年間）</t>
    <rPh sb="0" eb="3">
      <t>チンシャクリョウ</t>
    </rPh>
    <rPh sb="4" eb="6">
      <t>ネンカン</t>
    </rPh>
    <phoneticPr fontId="8"/>
  </si>
  <si>
    <t>日</t>
    <rPh sb="0" eb="1">
      <t>ニチ</t>
    </rPh>
    <phoneticPr fontId="8"/>
  </si>
  <si>
    <t>処遇改善事業(月額9,000円相当賃金改善）</t>
    <rPh sb="0" eb="2">
      <t>ショグウ</t>
    </rPh>
    <rPh sb="2" eb="4">
      <t>カイゼン</t>
    </rPh>
    <rPh sb="4" eb="6">
      <t>ジギョウ</t>
    </rPh>
    <rPh sb="7" eb="9">
      <t>ゲツガク</t>
    </rPh>
    <rPh sb="14" eb="15">
      <t>エン</t>
    </rPh>
    <rPh sb="15" eb="17">
      <t>ソウトウ</t>
    </rPh>
    <rPh sb="17" eb="19">
      <t>チンギン</t>
    </rPh>
    <rPh sb="19" eb="21">
      <t>カイゼン</t>
    </rPh>
    <phoneticPr fontId="11"/>
  </si>
  <si>
    <t>11,000円×賃金改善対象者数×事業実施月数</t>
    <rPh sb="6" eb="7">
      <t>エン</t>
    </rPh>
    <rPh sb="8" eb="10">
      <t>チンギン</t>
    </rPh>
    <rPh sb="10" eb="12">
      <t>カイゼン</t>
    </rPh>
    <rPh sb="12" eb="14">
      <t>タイショウ</t>
    </rPh>
    <rPh sb="14" eb="15">
      <t>シャ</t>
    </rPh>
    <rPh sb="15" eb="16">
      <t>スウ</t>
    </rPh>
    <rPh sb="17" eb="19">
      <t>ジギョウ</t>
    </rPh>
    <rPh sb="19" eb="21">
      <t>ジッシ</t>
    </rPh>
    <rPh sb="21" eb="23">
      <t>ツキスウ</t>
    </rPh>
    <phoneticPr fontId="11"/>
  </si>
  <si>
    <t>他休業日</t>
    <rPh sb="0" eb="1">
      <t>ホカ</t>
    </rPh>
    <rPh sb="1" eb="3">
      <t>キュウギョウ</t>
    </rPh>
    <rPh sb="3" eb="4">
      <t>ヒ</t>
    </rPh>
    <phoneticPr fontId="8"/>
  </si>
  <si>
    <t>日</t>
    <rPh sb="0" eb="1">
      <t>ヒ</t>
    </rPh>
    <phoneticPr fontId="8"/>
  </si>
  <si>
    <t>新型コロナウイルスの感染拡大防止対策支援事業</t>
    <rPh sb="0" eb="2">
      <t>シンガタ</t>
    </rPh>
    <rPh sb="10" eb="12">
      <t>カンセン</t>
    </rPh>
    <rPh sb="12" eb="14">
      <t>カクダイ</t>
    </rPh>
    <rPh sb="14" eb="16">
      <t>ボウシ</t>
    </rPh>
    <rPh sb="16" eb="18">
      <t>タイサク</t>
    </rPh>
    <rPh sb="18" eb="20">
      <t>シエン</t>
    </rPh>
    <rPh sb="20" eb="22">
      <t>ジギョウ</t>
    </rPh>
    <phoneticPr fontId="8"/>
  </si>
  <si>
    <t>年額400,000円</t>
  </si>
  <si>
    <t>事業に係る予算額</t>
    <rPh sb="0" eb="2">
      <t>ジギョウ</t>
    </rPh>
    <rPh sb="3" eb="4">
      <t>カカ</t>
    </rPh>
    <rPh sb="5" eb="7">
      <t>ヨサン</t>
    </rPh>
    <rPh sb="7" eb="8">
      <t>ガク</t>
    </rPh>
    <phoneticPr fontId="8"/>
  </si>
  <si>
    <t>時</t>
    <phoneticPr fontId="8"/>
  </si>
  <si>
    <t>キャリアアップ改善額（改善予定の金額）</t>
    <rPh sb="7" eb="9">
      <t>カイゼン</t>
    </rPh>
    <rPh sb="9" eb="10">
      <t>ガク</t>
    </rPh>
    <rPh sb="11" eb="13">
      <t>カイゼン</t>
    </rPh>
    <rPh sb="13" eb="15">
      <t>ヨテイ</t>
    </rPh>
    <rPh sb="16" eb="18">
      <t>キンガク</t>
    </rPh>
    <phoneticPr fontId="8"/>
  </si>
  <si>
    <t>事業に係る予定額</t>
    <rPh sb="0" eb="2">
      <t>ジギョウ</t>
    </rPh>
    <rPh sb="3" eb="4">
      <t>カカ</t>
    </rPh>
    <rPh sb="5" eb="7">
      <t>ヨテイ</t>
    </rPh>
    <rPh sb="7" eb="8">
      <t>ガク</t>
    </rPh>
    <phoneticPr fontId="8"/>
  </si>
  <si>
    <t>賃金改善対象者数(予定)</t>
    <rPh sb="9" eb="11">
      <t>ヨテイ</t>
    </rPh>
    <phoneticPr fontId="8"/>
  </si>
  <si>
    <t>上限額</t>
    <rPh sb="0" eb="3">
      <t>ジョウゲンガク</t>
    </rPh>
    <phoneticPr fontId="5"/>
  </si>
  <si>
    <t>事業の実施予定</t>
    <rPh sb="0" eb="2">
      <t>ジギョウ</t>
    </rPh>
    <rPh sb="3" eb="5">
      <t>ジッシ</t>
    </rPh>
    <rPh sb="5" eb="7">
      <t>ヨテイ</t>
    </rPh>
    <phoneticPr fontId="8"/>
  </si>
  <si>
    <t>　(※概算)</t>
    <rPh sb="3" eb="5">
      <t>ガイサン</t>
    </rPh>
    <phoneticPr fontId="5"/>
  </si>
  <si>
    <t>（様式第5号）</t>
    <rPh sb="1" eb="3">
      <t>ヨウシキ</t>
    </rPh>
    <rPh sb="3" eb="4">
      <t>ダイ</t>
    </rPh>
    <rPh sb="5" eb="6">
      <t>ゴウ</t>
    </rPh>
    <phoneticPr fontId="3"/>
  </si>
  <si>
    <t>収入</t>
    <rPh sb="0" eb="2">
      <t>シュウニュウ</t>
    </rPh>
    <phoneticPr fontId="8"/>
  </si>
  <si>
    <t>科目</t>
    <rPh sb="0" eb="2">
      <t>カモク</t>
    </rPh>
    <phoneticPr fontId="8"/>
  </si>
  <si>
    <t>予算額（円）</t>
    <rPh sb="0" eb="2">
      <t>ヨサン</t>
    </rPh>
    <rPh sb="2" eb="3">
      <t>ガク</t>
    </rPh>
    <rPh sb="4" eb="5">
      <t>エン</t>
    </rPh>
    <phoneticPr fontId="8"/>
  </si>
  <si>
    <t>摘要</t>
    <rPh sb="0" eb="2">
      <t>テキヨウ</t>
    </rPh>
    <phoneticPr fontId="8"/>
  </si>
  <si>
    <t>小計</t>
    <rPh sb="0" eb="2">
      <t>ショウケイ</t>
    </rPh>
    <phoneticPr fontId="8"/>
  </si>
  <si>
    <t>支出</t>
    <rPh sb="0" eb="2">
      <t>シシュツ</t>
    </rPh>
    <phoneticPr fontId="8"/>
  </si>
  <si>
    <t>人件費</t>
    <rPh sb="0" eb="3">
      <t>ジンケンヒ</t>
    </rPh>
    <phoneticPr fontId="8"/>
  </si>
  <si>
    <t>福利厚生費</t>
    <rPh sb="0" eb="2">
      <t>フクリ</t>
    </rPh>
    <rPh sb="2" eb="5">
      <t>コウセイヒ</t>
    </rPh>
    <phoneticPr fontId="8"/>
  </si>
  <si>
    <t>事業関連費</t>
    <rPh sb="0" eb="2">
      <t>ジギョウ</t>
    </rPh>
    <rPh sb="2" eb="4">
      <t>カンレン</t>
    </rPh>
    <rPh sb="4" eb="5">
      <t>ヒ</t>
    </rPh>
    <phoneticPr fontId="8"/>
  </si>
  <si>
    <t>通信費</t>
    <rPh sb="0" eb="3">
      <t>ツウシンヒ</t>
    </rPh>
    <phoneticPr fontId="8"/>
  </si>
  <si>
    <t>雑費</t>
    <rPh sb="0" eb="2">
      <t>ザッピ</t>
    </rPh>
    <phoneticPr fontId="8"/>
  </si>
  <si>
    <t>図書購入費</t>
    <rPh sb="0" eb="2">
      <t>トショ</t>
    </rPh>
    <rPh sb="2" eb="5">
      <t>コウニュウヒ</t>
    </rPh>
    <phoneticPr fontId="8"/>
  </si>
  <si>
    <t>保険料</t>
    <rPh sb="0" eb="3">
      <t>ホケンリョウ</t>
    </rPh>
    <phoneticPr fontId="8"/>
  </si>
  <si>
    <t>器具備品費</t>
    <rPh sb="0" eb="2">
      <t>キグ</t>
    </rPh>
    <rPh sb="2" eb="4">
      <t>ビヒン</t>
    </rPh>
    <rPh sb="4" eb="5">
      <t>ヒ</t>
    </rPh>
    <phoneticPr fontId="8"/>
  </si>
  <si>
    <t>１　収入別内訳</t>
    <rPh sb="2" eb="4">
      <t>シュウニュウ</t>
    </rPh>
    <rPh sb="4" eb="5">
      <t>ベツ</t>
    </rPh>
    <rPh sb="5" eb="7">
      <t>ウチワケ</t>
    </rPh>
    <phoneticPr fontId="8"/>
  </si>
  <si>
    <t>補助金・保育料を含む収入</t>
    <rPh sb="0" eb="3">
      <t>ホジョキン</t>
    </rPh>
    <rPh sb="4" eb="6">
      <t>ホイク</t>
    </rPh>
    <rPh sb="6" eb="7">
      <t>リョウ</t>
    </rPh>
    <rPh sb="8" eb="9">
      <t>フク</t>
    </rPh>
    <rPh sb="10" eb="12">
      <t>シュウニュウ</t>
    </rPh>
    <phoneticPr fontId="8"/>
  </si>
  <si>
    <t>補助金・保育料を含めない収入</t>
    <rPh sb="0" eb="3">
      <t>ホジョキン</t>
    </rPh>
    <rPh sb="4" eb="6">
      <t>ホイク</t>
    </rPh>
    <rPh sb="6" eb="7">
      <t>リョウ</t>
    </rPh>
    <rPh sb="8" eb="9">
      <t>フク</t>
    </rPh>
    <rPh sb="12" eb="14">
      <t>シュウニュウ</t>
    </rPh>
    <phoneticPr fontId="8"/>
  </si>
  <si>
    <t>補助金</t>
    <rPh sb="0" eb="3">
      <t>ホジョキン</t>
    </rPh>
    <phoneticPr fontId="8"/>
  </si>
  <si>
    <t>基本額（児童数区分）</t>
    <phoneticPr fontId="11"/>
  </si>
  <si>
    <t>利用料（保護者負担分）</t>
    <rPh sb="0" eb="3">
      <t>リヨウリョウ</t>
    </rPh>
    <rPh sb="4" eb="7">
      <t>ホゴシャ</t>
    </rPh>
    <rPh sb="7" eb="9">
      <t>フタン</t>
    </rPh>
    <rPh sb="9" eb="10">
      <t>ブン</t>
    </rPh>
    <phoneticPr fontId="8"/>
  </si>
  <si>
    <t>おやつ代</t>
    <rPh sb="3" eb="4">
      <t>ダイ</t>
    </rPh>
    <phoneticPr fontId="8"/>
  </si>
  <si>
    <t>開所日数加算</t>
    <phoneticPr fontId="11"/>
  </si>
  <si>
    <t>給食費</t>
    <rPh sb="0" eb="3">
      <t>キュウショクヒ</t>
    </rPh>
    <phoneticPr fontId="8"/>
  </si>
  <si>
    <t>行事・活動費</t>
    <rPh sb="0" eb="2">
      <t>ギョウジ</t>
    </rPh>
    <rPh sb="3" eb="5">
      <t>カツドウ</t>
    </rPh>
    <rPh sb="5" eb="6">
      <t>ヒ</t>
    </rPh>
    <phoneticPr fontId="8"/>
  </si>
  <si>
    <t>長時間開所加算額（長期休暇等分）</t>
    <phoneticPr fontId="11"/>
  </si>
  <si>
    <t>教材費</t>
    <rPh sb="0" eb="3">
      <t>キョウザイヒ</t>
    </rPh>
    <phoneticPr fontId="8"/>
  </si>
  <si>
    <t>障害児受入推進事業</t>
    <phoneticPr fontId="11"/>
  </si>
  <si>
    <t>管理運営費</t>
    <rPh sb="0" eb="2">
      <t>カンリ</t>
    </rPh>
    <rPh sb="2" eb="4">
      <t>ウンエイ</t>
    </rPh>
    <rPh sb="4" eb="5">
      <t>ヒ</t>
    </rPh>
    <phoneticPr fontId="11"/>
  </si>
  <si>
    <t>障害児受入強化推進事業</t>
    <rPh sb="0" eb="3">
      <t>ショウガイジ</t>
    </rPh>
    <rPh sb="3" eb="5">
      <t>ウケイレ</t>
    </rPh>
    <rPh sb="5" eb="7">
      <t>キョウカ</t>
    </rPh>
    <rPh sb="7" eb="9">
      <t>スイシン</t>
    </rPh>
    <rPh sb="9" eb="11">
      <t>ジギョウ</t>
    </rPh>
    <phoneticPr fontId="8"/>
  </si>
  <si>
    <t>諸会費</t>
    <rPh sb="0" eb="3">
      <t>ショカイヒ</t>
    </rPh>
    <phoneticPr fontId="11"/>
  </si>
  <si>
    <t>支援員等処遇改善事業</t>
    <phoneticPr fontId="11"/>
  </si>
  <si>
    <t>支援員キャリアアップ処遇改善事業</t>
    <phoneticPr fontId="8"/>
  </si>
  <si>
    <t>送迎支援加算</t>
    <rPh sb="0" eb="2">
      <t>ソウゲイ</t>
    </rPh>
    <rPh sb="2" eb="4">
      <t>シエン</t>
    </rPh>
    <rPh sb="4" eb="6">
      <t>カサン</t>
    </rPh>
    <phoneticPr fontId="8"/>
  </si>
  <si>
    <t>賃借料補助</t>
    <rPh sb="0" eb="2">
      <t>チンシャク</t>
    </rPh>
    <rPh sb="2" eb="3">
      <t>リョウ</t>
    </rPh>
    <rPh sb="3" eb="5">
      <t>ホジョ</t>
    </rPh>
    <phoneticPr fontId="8"/>
  </si>
  <si>
    <t>処遇改善加算額（月額9,000円相当）</t>
    <phoneticPr fontId="11"/>
  </si>
  <si>
    <t>補助金以外</t>
    <rPh sb="0" eb="3">
      <t>ホジョキン</t>
    </rPh>
    <rPh sb="3" eb="5">
      <t>イガイ</t>
    </rPh>
    <phoneticPr fontId="8"/>
  </si>
  <si>
    <t>保育料</t>
    <rPh sb="0" eb="2">
      <t>ホイク</t>
    </rPh>
    <rPh sb="2" eb="3">
      <t>リョウ</t>
    </rPh>
    <phoneticPr fontId="8"/>
  </si>
  <si>
    <t>事業収入（バザー等）</t>
    <rPh sb="0" eb="2">
      <t>ジギョウ</t>
    </rPh>
    <rPh sb="2" eb="4">
      <t>シュウニュウ</t>
    </rPh>
    <rPh sb="8" eb="9">
      <t>トウ</t>
    </rPh>
    <phoneticPr fontId="8"/>
  </si>
  <si>
    <t>保育料（延長）</t>
    <rPh sb="0" eb="3">
      <t>ホイクリョウ</t>
    </rPh>
    <rPh sb="4" eb="6">
      <t>エンチョウ</t>
    </rPh>
    <phoneticPr fontId="8"/>
  </si>
  <si>
    <t>雑収入（ﾘｻｲｸﾙ・資金造成・預金利息等）</t>
    <rPh sb="0" eb="3">
      <t>ザッシュウニュウ</t>
    </rPh>
    <rPh sb="10" eb="12">
      <t>シキン</t>
    </rPh>
    <rPh sb="12" eb="14">
      <t>ゾウセイ</t>
    </rPh>
    <rPh sb="15" eb="17">
      <t>ヨキン</t>
    </rPh>
    <rPh sb="17" eb="19">
      <t>リソク</t>
    </rPh>
    <rPh sb="19" eb="20">
      <t>トウ</t>
    </rPh>
    <phoneticPr fontId="8"/>
  </si>
  <si>
    <t>保育料（長期休暇）</t>
    <rPh sb="0" eb="3">
      <t>ホイクリョウ</t>
    </rPh>
    <rPh sb="4" eb="8">
      <t>チョウキキュウカ</t>
    </rPh>
    <phoneticPr fontId="8"/>
  </si>
  <si>
    <t>小計</t>
    <rPh sb="0" eb="2">
      <t>ショウケイ</t>
    </rPh>
    <phoneticPr fontId="6"/>
  </si>
  <si>
    <t>合計　ａ</t>
    <rPh sb="0" eb="2">
      <t>ゴウケイ</t>
    </rPh>
    <phoneticPr fontId="8"/>
  </si>
  <si>
    <t>合計　ｂ</t>
    <rPh sb="0" eb="2">
      <t>ゴウケイ</t>
    </rPh>
    <phoneticPr fontId="8"/>
  </si>
  <si>
    <t>２　支出別内訳</t>
    <rPh sb="2" eb="4">
      <t>シシュツ</t>
    </rPh>
    <rPh sb="4" eb="5">
      <t>ベツ</t>
    </rPh>
    <rPh sb="5" eb="7">
      <t>ウチワケ</t>
    </rPh>
    <phoneticPr fontId="8"/>
  </si>
  <si>
    <t>補助金・保育料を含む支出</t>
    <rPh sb="0" eb="3">
      <t>ホジョキン</t>
    </rPh>
    <rPh sb="4" eb="6">
      <t>ホイク</t>
    </rPh>
    <rPh sb="6" eb="7">
      <t>リョウ</t>
    </rPh>
    <rPh sb="8" eb="9">
      <t>フク</t>
    </rPh>
    <rPh sb="10" eb="12">
      <t>シシュツ</t>
    </rPh>
    <phoneticPr fontId="8"/>
  </si>
  <si>
    <t>補助金・保育料を含めない支出</t>
    <rPh sb="0" eb="3">
      <t>ホジョキン</t>
    </rPh>
    <rPh sb="4" eb="6">
      <t>ホイク</t>
    </rPh>
    <rPh sb="6" eb="7">
      <t>リョウ</t>
    </rPh>
    <rPh sb="8" eb="9">
      <t>フク</t>
    </rPh>
    <rPh sb="12" eb="14">
      <t>シシュツ</t>
    </rPh>
    <phoneticPr fontId="8"/>
  </si>
  <si>
    <t>給与（正規）</t>
    <rPh sb="0" eb="2">
      <t>キュウヨ</t>
    </rPh>
    <rPh sb="3" eb="5">
      <t>セイキ</t>
    </rPh>
    <phoneticPr fontId="8"/>
  </si>
  <si>
    <t>給与（非正規）</t>
    <rPh sb="0" eb="2">
      <t>キュウヨ</t>
    </rPh>
    <rPh sb="3" eb="4">
      <t>ヒ</t>
    </rPh>
    <rPh sb="4" eb="6">
      <t>セイキ</t>
    </rPh>
    <phoneticPr fontId="8"/>
  </si>
  <si>
    <t>賞与（正規）</t>
    <rPh sb="0" eb="2">
      <t>ショウヨ</t>
    </rPh>
    <rPh sb="3" eb="5">
      <t>セイキ</t>
    </rPh>
    <phoneticPr fontId="8"/>
  </si>
  <si>
    <t>賞与（非正規）</t>
    <rPh sb="0" eb="2">
      <t>ショウヨ</t>
    </rPh>
    <rPh sb="3" eb="4">
      <t>ヒ</t>
    </rPh>
    <rPh sb="4" eb="6">
      <t>セイキ</t>
    </rPh>
    <phoneticPr fontId="8"/>
  </si>
  <si>
    <t>通勤交通費</t>
    <rPh sb="0" eb="2">
      <t>ツウキン</t>
    </rPh>
    <rPh sb="2" eb="5">
      <t>コウツウヒ</t>
    </rPh>
    <phoneticPr fontId="8"/>
  </si>
  <si>
    <t>法定福利費</t>
    <rPh sb="0" eb="2">
      <t>ホウテイ</t>
    </rPh>
    <rPh sb="2" eb="4">
      <t>フクリ</t>
    </rPh>
    <rPh sb="4" eb="5">
      <t>ヒ</t>
    </rPh>
    <phoneticPr fontId="8"/>
  </si>
  <si>
    <t>旅費・研修費</t>
    <rPh sb="0" eb="2">
      <t>リョヒ</t>
    </rPh>
    <rPh sb="3" eb="6">
      <t>ケンシュウヒ</t>
    </rPh>
    <phoneticPr fontId="8"/>
  </si>
  <si>
    <t>事業関連費</t>
    <rPh sb="0" eb="5">
      <t>ジギョウカンレンヒ</t>
    </rPh>
    <phoneticPr fontId="8"/>
  </si>
  <si>
    <t>医薬品費</t>
    <rPh sb="0" eb="3">
      <t>イヤクヒン</t>
    </rPh>
    <rPh sb="3" eb="4">
      <t>ヒ</t>
    </rPh>
    <phoneticPr fontId="8"/>
  </si>
  <si>
    <t>地代・家賃（補助使用分）</t>
    <rPh sb="0" eb="2">
      <t>チダイ</t>
    </rPh>
    <rPh sb="3" eb="5">
      <t>ヤチン</t>
    </rPh>
    <rPh sb="6" eb="8">
      <t>ホジョ</t>
    </rPh>
    <rPh sb="8" eb="10">
      <t>シヨウ</t>
    </rPh>
    <rPh sb="10" eb="11">
      <t>ブン</t>
    </rPh>
    <phoneticPr fontId="8"/>
  </si>
  <si>
    <t>送迎費（燃料、車両運搬費、謝金）</t>
    <rPh sb="0" eb="2">
      <t>ソウゲイ</t>
    </rPh>
    <rPh sb="2" eb="3">
      <t>ヒ</t>
    </rPh>
    <rPh sb="4" eb="6">
      <t>ネンリョウ</t>
    </rPh>
    <rPh sb="7" eb="9">
      <t>シャリョウ</t>
    </rPh>
    <rPh sb="9" eb="11">
      <t>ウンパン</t>
    </rPh>
    <rPh sb="11" eb="12">
      <t>ヒ</t>
    </rPh>
    <rPh sb="13" eb="15">
      <t>シャキン</t>
    </rPh>
    <phoneticPr fontId="8"/>
  </si>
  <si>
    <t>施設修繕費</t>
    <rPh sb="0" eb="2">
      <t>シセツ</t>
    </rPh>
    <rPh sb="2" eb="5">
      <t>シュウゼンヒ</t>
    </rPh>
    <phoneticPr fontId="8"/>
  </si>
  <si>
    <t>消耗品費</t>
    <rPh sb="0" eb="2">
      <t>ショウモウ</t>
    </rPh>
    <rPh sb="2" eb="3">
      <t>ヒン</t>
    </rPh>
    <rPh sb="3" eb="4">
      <t>ヒ</t>
    </rPh>
    <phoneticPr fontId="8"/>
  </si>
  <si>
    <t>光熱水費</t>
    <rPh sb="0" eb="2">
      <t>コウネツ</t>
    </rPh>
    <rPh sb="2" eb="3">
      <t>ミズ</t>
    </rPh>
    <phoneticPr fontId="8"/>
  </si>
  <si>
    <t>使用料手数料</t>
    <rPh sb="0" eb="3">
      <t>シヨウリョウ</t>
    </rPh>
    <rPh sb="3" eb="6">
      <t>テスウリョウ</t>
    </rPh>
    <phoneticPr fontId="8"/>
  </si>
  <si>
    <t>業務委託費</t>
    <rPh sb="0" eb="2">
      <t>ギョウム</t>
    </rPh>
    <rPh sb="2" eb="4">
      <t>イタク</t>
    </rPh>
    <rPh sb="4" eb="5">
      <t>ヒ</t>
    </rPh>
    <phoneticPr fontId="8"/>
  </si>
  <si>
    <t>賃借料</t>
    <rPh sb="0" eb="3">
      <t>チンシャクリョウ</t>
    </rPh>
    <phoneticPr fontId="8"/>
  </si>
  <si>
    <t>総合計</t>
    <rPh sb="0" eb="1">
      <t>ソウ</t>
    </rPh>
    <rPh sb="1" eb="3">
      <t>ゴウケイ</t>
    </rPh>
    <phoneticPr fontId="8"/>
  </si>
  <si>
    <t>（様式第4号）</t>
    <rPh sb="1" eb="3">
      <t>ヨウシキ</t>
    </rPh>
    <rPh sb="3" eb="4">
      <t>ダイ</t>
    </rPh>
    <rPh sb="5" eb="6">
      <t>ゴウ</t>
    </rPh>
    <phoneticPr fontId="8"/>
  </si>
  <si>
    <t>令和8年度　宜野湾市放課後児童健全育成事業　補助金総括表</t>
    <rPh sb="22" eb="25">
      <t>ホジョキン</t>
    </rPh>
    <rPh sb="25" eb="28">
      <t>ソウカツヒョウ</t>
    </rPh>
    <phoneticPr fontId="6"/>
  </si>
  <si>
    <t>←の部分を入力してください</t>
    <rPh sb="2" eb="4">
      <t>ブブン</t>
    </rPh>
    <rPh sb="5" eb="7">
      <t>ニュウリョク</t>
    </rPh>
    <phoneticPr fontId="6"/>
  </si>
  <si>
    <t>令和8年度　放課後児童健全育成事業等　収支計算書</t>
    <rPh sb="0" eb="2">
      <t>レイワ</t>
    </rPh>
    <rPh sb="3" eb="5">
      <t>ネンド</t>
    </rPh>
    <rPh sb="4" eb="5">
      <t>ド</t>
    </rPh>
    <rPh sb="5" eb="7">
      <t>ヘイネンド</t>
    </rPh>
    <rPh sb="6" eb="15">
      <t>ホウカゴジドウケンゼンイクセイ</t>
    </rPh>
    <rPh sb="15" eb="17">
      <t>ジギョウ</t>
    </rPh>
    <rPh sb="17" eb="18">
      <t>トウ</t>
    </rPh>
    <rPh sb="19" eb="21">
      <t>シュウシ</t>
    </rPh>
    <rPh sb="21" eb="24">
      <t>ケイサンショ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</si>
</sst>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0_);[Red]\(0\)"/>
    <numFmt numFmtId="179" formatCode="#,##0&quot;円&quot;;[Red]\-#,##0"/>
  </numFmts>
  <fonts count="35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6"/>
      <name val="Meiryo UI"/>
      <family val="2"/>
      <charset val="128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indexed="81"/>
      <name val="MS P 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20" fillId="0" borderId="0">
      <alignment vertical="center"/>
    </xf>
    <xf numFmtId="0" fontId="28" fillId="0" borderId="0"/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7" fillId="0" borderId="0" xfId="2" applyFont="1" applyProtection="1">
      <alignment vertical="center"/>
      <protection locked="0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Continuous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Protection="1">
      <alignment vertical="center"/>
      <protection locked="0"/>
    </xf>
    <xf numFmtId="0" fontId="7" fillId="0" borderId="1" xfId="2" applyFont="1" applyBorder="1" applyAlignment="1">
      <alignment horizontal="left" vertical="center"/>
    </xf>
    <xf numFmtId="0" fontId="7" fillId="0" borderId="7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8" xfId="2" applyFont="1" applyBorder="1" applyAlignment="1">
      <alignment vertical="center" shrinkToFit="1"/>
    </xf>
    <xf numFmtId="0" fontId="7" fillId="0" borderId="7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1" xfId="2" applyFont="1" applyBorder="1">
      <alignment vertical="center"/>
    </xf>
    <xf numFmtId="0" fontId="9" fillId="0" borderId="0" xfId="2" applyFont="1" applyAlignment="1" applyProtection="1">
      <alignment horizontal="center" vertical="center"/>
      <protection locked="0"/>
    </xf>
    <xf numFmtId="0" fontId="7" fillId="0" borderId="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10" fillId="0" borderId="0" xfId="2" applyNumberFormat="1" applyFont="1" applyAlignment="1">
      <alignment horizontal="centerContinuous" vertical="center"/>
    </xf>
    <xf numFmtId="0" fontId="7" fillId="0" borderId="0" xfId="2" applyFont="1" applyAlignment="1">
      <alignment horizontal="right" vertical="center"/>
    </xf>
    <xf numFmtId="0" fontId="7" fillId="0" borderId="14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38" fontId="7" fillId="0" borderId="0" xfId="3" applyFont="1" applyProtection="1">
      <alignment vertical="center"/>
    </xf>
    <xf numFmtId="0" fontId="7" fillId="0" borderId="8" xfId="2" applyFont="1" applyBorder="1">
      <alignment vertical="center"/>
    </xf>
    <xf numFmtId="0" fontId="13" fillId="4" borderId="0" xfId="2" applyFont="1" applyFill="1" applyAlignment="1">
      <alignment horizontal="center" vertical="center"/>
    </xf>
    <xf numFmtId="0" fontId="14" fillId="0" borderId="0" xfId="2" applyFont="1">
      <alignment vertical="center"/>
    </xf>
    <xf numFmtId="0" fontId="17" fillId="0" borderId="0" xfId="2" applyFont="1" applyProtection="1">
      <alignment vertical="center"/>
      <protection locked="0"/>
    </xf>
    <xf numFmtId="0" fontId="7" fillId="0" borderId="0" xfId="2" applyFont="1" applyAlignment="1">
      <alignment vertical="top"/>
    </xf>
    <xf numFmtId="178" fontId="7" fillId="0" borderId="0" xfId="2" applyNumberFormat="1" applyFont="1">
      <alignment vertical="center"/>
    </xf>
    <xf numFmtId="0" fontId="14" fillId="0" borderId="0" xfId="2" applyFont="1" applyAlignment="1">
      <alignment horizontal="left" vertical="center"/>
    </xf>
    <xf numFmtId="0" fontId="7" fillId="3" borderId="16" xfId="2" applyFont="1" applyFill="1" applyBorder="1">
      <alignment vertical="center"/>
    </xf>
    <xf numFmtId="0" fontId="7" fillId="3" borderId="17" xfId="2" applyFont="1" applyFill="1" applyBorder="1">
      <alignment vertical="center"/>
    </xf>
    <xf numFmtId="0" fontId="7" fillId="3" borderId="19" xfId="2" applyFont="1" applyFill="1" applyBorder="1">
      <alignment vertical="center"/>
    </xf>
    <xf numFmtId="0" fontId="7" fillId="3" borderId="0" xfId="2" applyFont="1" applyFill="1">
      <alignment vertical="center"/>
    </xf>
    <xf numFmtId="0" fontId="7" fillId="3" borderId="13" xfId="2" applyFont="1" applyFill="1" applyBorder="1">
      <alignment vertical="center"/>
    </xf>
    <xf numFmtId="0" fontId="7" fillId="3" borderId="14" xfId="2" applyFont="1" applyFill="1" applyBorder="1">
      <alignment vertical="center"/>
    </xf>
    <xf numFmtId="0" fontId="7" fillId="3" borderId="8" xfId="2" applyFont="1" applyFill="1" applyBorder="1">
      <alignment vertical="center"/>
    </xf>
    <xf numFmtId="0" fontId="7" fillId="3" borderId="1" xfId="2" applyFont="1" applyFill="1" applyBorder="1">
      <alignment vertical="center"/>
    </xf>
    <xf numFmtId="0" fontId="7" fillId="3" borderId="18" xfId="2" applyFont="1" applyFill="1" applyBorder="1">
      <alignment vertical="center"/>
    </xf>
    <xf numFmtId="0" fontId="7" fillId="3" borderId="30" xfId="2" applyFont="1" applyFill="1" applyBorder="1">
      <alignment vertical="center"/>
    </xf>
    <xf numFmtId="0" fontId="7" fillId="3" borderId="31" xfId="2" applyFont="1" applyFill="1" applyBorder="1">
      <alignment vertical="center"/>
    </xf>
    <xf numFmtId="0" fontId="18" fillId="0" borderId="0" xfId="2" applyFont="1">
      <alignment vertical="center"/>
    </xf>
    <xf numFmtId="0" fontId="7" fillId="2" borderId="6" xfId="2" applyFont="1" applyFill="1" applyBorder="1" applyAlignment="1" applyProtection="1">
      <alignment horizontal="center" vertical="center"/>
      <protection locked="0"/>
    </xf>
    <xf numFmtId="0" fontId="7" fillId="0" borderId="7" xfId="2" applyFont="1" applyBorder="1" applyAlignment="1">
      <alignment horizontal="left" vertical="center" shrinkToFit="1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7" fillId="0" borderId="33" xfId="2" applyFont="1" applyBorder="1" applyAlignment="1">
      <alignment horizontal="left" vertical="center"/>
    </xf>
    <xf numFmtId="3" fontId="7" fillId="0" borderId="0" xfId="2" applyNumberFormat="1" applyFont="1" applyAlignment="1">
      <alignment horizontal="left" vertical="center"/>
    </xf>
    <xf numFmtId="0" fontId="13" fillId="0" borderId="0" xfId="2" applyFont="1" applyAlignment="1" applyProtection="1">
      <alignment horizontal="center" vertical="center"/>
      <protection locked="0"/>
    </xf>
    <xf numFmtId="38" fontId="18" fillId="5" borderId="0" xfId="3" applyFont="1" applyFill="1" applyBorder="1" applyAlignment="1" applyProtection="1">
      <alignment vertical="center"/>
      <protection locked="0"/>
    </xf>
    <xf numFmtId="38" fontId="13" fillId="0" borderId="0" xfId="4" applyFont="1" applyBorder="1" applyAlignment="1" applyProtection="1">
      <alignment vertical="center"/>
      <protection locked="0"/>
    </xf>
    <xf numFmtId="0" fontId="21" fillId="6" borderId="0" xfId="2" applyFont="1" applyFill="1" applyProtection="1">
      <alignment vertical="center"/>
      <protection locked="0"/>
    </xf>
    <xf numFmtId="0" fontId="22" fillId="6" borderId="0" xfId="2" applyFont="1" applyFill="1" applyProtection="1">
      <alignment vertical="center"/>
      <protection locked="0"/>
    </xf>
    <xf numFmtId="0" fontId="22" fillId="6" borderId="34" xfId="2" applyFont="1" applyFill="1" applyBorder="1" applyProtection="1">
      <alignment vertical="center"/>
      <protection locked="0"/>
    </xf>
    <xf numFmtId="179" fontId="16" fillId="7" borderId="27" xfId="2" applyNumberFormat="1" applyFont="1" applyFill="1" applyBorder="1" applyProtection="1">
      <alignment vertical="center"/>
      <protection locked="0"/>
    </xf>
    <xf numFmtId="0" fontId="25" fillId="0" borderId="0" xfId="2" applyFont="1" applyProtection="1">
      <alignment vertical="center"/>
      <protection locked="0"/>
    </xf>
    <xf numFmtId="0" fontId="26" fillId="0" borderId="0" xfId="2" applyFont="1" applyProtection="1">
      <alignment vertical="center"/>
      <protection locked="0"/>
    </xf>
    <xf numFmtId="0" fontId="27" fillId="0" borderId="12" xfId="2" applyFont="1" applyBorder="1" applyAlignment="1" applyProtection="1">
      <alignment horizontal="center" vertical="center"/>
      <protection locked="0"/>
    </xf>
    <xf numFmtId="0" fontId="27" fillId="0" borderId="51" xfId="2" applyFont="1" applyBorder="1" applyAlignment="1" applyProtection="1">
      <alignment horizontal="center" vertical="center"/>
      <protection locked="0"/>
    </xf>
    <xf numFmtId="0" fontId="27" fillId="0" borderId="40" xfId="2" applyFont="1" applyBorder="1" applyAlignment="1" applyProtection="1">
      <alignment horizontal="center" vertical="center"/>
      <protection locked="0"/>
    </xf>
    <xf numFmtId="0" fontId="29" fillId="0" borderId="12" xfId="6" applyFont="1" applyBorder="1" applyAlignment="1">
      <alignment vertical="center" shrinkToFit="1"/>
    </xf>
    <xf numFmtId="38" fontId="27" fillId="0" borderId="12" xfId="3" applyFont="1" applyFill="1" applyBorder="1" applyAlignment="1" applyProtection="1">
      <alignment vertical="center"/>
    </xf>
    <xf numFmtId="38" fontId="27" fillId="0" borderId="12" xfId="3" applyFont="1" applyFill="1" applyBorder="1" applyAlignment="1" applyProtection="1">
      <alignment vertical="center"/>
      <protection locked="0"/>
    </xf>
    <xf numFmtId="0" fontId="27" fillId="0" borderId="51" xfId="2" applyFont="1" applyBorder="1" applyProtection="1">
      <alignment vertical="center"/>
      <protection locked="0"/>
    </xf>
    <xf numFmtId="0" fontId="27" fillId="0" borderId="12" xfId="2" applyFont="1" applyBorder="1" applyAlignment="1" applyProtection="1">
      <alignment vertical="center" shrinkToFit="1"/>
      <protection locked="0"/>
    </xf>
    <xf numFmtId="0" fontId="27" fillId="0" borderId="40" xfId="2" applyFont="1" applyBorder="1" applyProtection="1">
      <alignment vertical="center"/>
      <protection locked="0"/>
    </xf>
    <xf numFmtId="0" fontId="30" fillId="0" borderId="12" xfId="6" applyFont="1" applyBorder="1" applyAlignment="1">
      <alignment vertical="center" shrinkToFit="1"/>
    </xf>
    <xf numFmtId="0" fontId="27" fillId="8" borderId="42" xfId="2" applyFont="1" applyFill="1" applyBorder="1" applyAlignment="1" applyProtection="1">
      <alignment horizontal="center" vertical="center"/>
      <protection locked="0"/>
    </xf>
    <xf numFmtId="38" fontId="27" fillId="8" borderId="42" xfId="3" applyFont="1" applyFill="1" applyBorder="1" applyAlignment="1" applyProtection="1">
      <alignment vertical="center"/>
    </xf>
    <xf numFmtId="38" fontId="27" fillId="8" borderId="42" xfId="3" applyFont="1" applyFill="1" applyBorder="1" applyAlignment="1" applyProtection="1">
      <alignment vertical="center"/>
      <protection locked="0"/>
    </xf>
    <xf numFmtId="0" fontId="27" fillId="8" borderId="54" xfId="2" applyFont="1" applyFill="1" applyBorder="1" applyProtection="1">
      <alignment vertical="center"/>
      <protection locked="0"/>
    </xf>
    <xf numFmtId="0" fontId="27" fillId="8" borderId="43" xfId="2" applyFont="1" applyFill="1" applyBorder="1" applyProtection="1">
      <alignment vertical="center"/>
      <protection locked="0"/>
    </xf>
    <xf numFmtId="0" fontId="27" fillId="0" borderId="37" xfId="2" applyFont="1" applyBorder="1" applyAlignment="1" applyProtection="1">
      <alignment vertical="center" shrinkToFit="1"/>
      <protection locked="0"/>
    </xf>
    <xf numFmtId="38" fontId="27" fillId="0" borderId="37" xfId="3" applyFont="1" applyFill="1" applyBorder="1" applyAlignment="1" applyProtection="1">
      <alignment vertical="center"/>
      <protection locked="0"/>
    </xf>
    <xf numFmtId="0" fontId="27" fillId="0" borderId="57" xfId="2" applyFont="1" applyBorder="1" applyProtection="1">
      <alignment vertical="center"/>
      <protection locked="0"/>
    </xf>
    <xf numFmtId="0" fontId="27" fillId="0" borderId="38" xfId="2" applyFont="1" applyBorder="1" applyProtection="1">
      <alignment vertical="center"/>
      <protection locked="0"/>
    </xf>
    <xf numFmtId="38" fontId="27" fillId="0" borderId="32" xfId="3" applyFont="1" applyFill="1" applyBorder="1" applyAlignment="1" applyProtection="1">
      <alignment vertical="center"/>
      <protection locked="0"/>
    </xf>
    <xf numFmtId="0" fontId="27" fillId="8" borderId="12" xfId="2" applyFont="1" applyFill="1" applyBorder="1" applyAlignment="1" applyProtection="1">
      <alignment horizontal="center" vertical="center"/>
      <protection locked="0"/>
    </xf>
    <xf numFmtId="38" fontId="27" fillId="8" borderId="12" xfId="3" applyFont="1" applyFill="1" applyBorder="1" applyAlignment="1" applyProtection="1">
      <alignment vertical="center"/>
      <protection locked="0"/>
    </xf>
    <xf numFmtId="0" fontId="27" fillId="8" borderId="51" xfId="2" applyFont="1" applyFill="1" applyBorder="1" applyProtection="1">
      <alignment vertical="center"/>
      <protection locked="0"/>
    </xf>
    <xf numFmtId="38" fontId="27" fillId="9" borderId="12" xfId="3" applyFont="1" applyFill="1" applyBorder="1" applyAlignment="1" applyProtection="1">
      <alignment vertical="center"/>
      <protection locked="0"/>
    </xf>
    <xf numFmtId="0" fontId="27" fillId="9" borderId="40" xfId="2" applyFont="1" applyFill="1" applyBorder="1" applyProtection="1">
      <alignment vertical="center"/>
      <protection locked="0"/>
    </xf>
    <xf numFmtId="38" fontId="27" fillId="0" borderId="62" xfId="3" applyFont="1" applyFill="1" applyBorder="1" applyAlignment="1" applyProtection="1">
      <alignment vertical="center"/>
      <protection locked="0"/>
    </xf>
    <xf numFmtId="0" fontId="27" fillId="0" borderId="63" xfId="2" applyFont="1" applyBorder="1" applyProtection="1">
      <alignment vertical="center"/>
      <protection locked="0"/>
    </xf>
    <xf numFmtId="0" fontId="27" fillId="0" borderId="65" xfId="2" applyFont="1" applyBorder="1" applyProtection="1">
      <alignment vertical="center"/>
      <protection locked="0"/>
    </xf>
    <xf numFmtId="0" fontId="24" fillId="0" borderId="0" xfId="2" applyFont="1" applyProtection="1">
      <alignment vertical="center"/>
      <protection locked="0"/>
    </xf>
    <xf numFmtId="0" fontId="31" fillId="0" borderId="0" xfId="2" applyFont="1" applyProtection="1">
      <alignment vertical="center"/>
      <protection locked="0"/>
    </xf>
    <xf numFmtId="0" fontId="27" fillId="0" borderId="67" xfId="2" applyFont="1" applyBorder="1" applyAlignment="1" applyProtection="1">
      <alignment horizontal="center" vertical="center"/>
      <protection locked="0"/>
    </xf>
    <xf numFmtId="0" fontId="27" fillId="0" borderId="67" xfId="2" applyFont="1" applyBorder="1" applyProtection="1">
      <alignment vertical="center"/>
      <protection locked="0"/>
    </xf>
    <xf numFmtId="0" fontId="27" fillId="0" borderId="21" xfId="2" applyFont="1" applyBorder="1" applyAlignment="1" applyProtection="1">
      <alignment vertical="center" shrinkToFit="1"/>
      <protection locked="0"/>
    </xf>
    <xf numFmtId="38" fontId="27" fillId="0" borderId="21" xfId="3" applyFont="1" applyFill="1" applyBorder="1" applyAlignment="1" applyProtection="1">
      <alignment vertical="center"/>
      <protection locked="0"/>
    </xf>
    <xf numFmtId="0" fontId="27" fillId="0" borderId="68" xfId="2" applyFont="1" applyBorder="1" applyProtection="1">
      <alignment vertical="center"/>
      <protection locked="0"/>
    </xf>
    <xf numFmtId="0" fontId="27" fillId="0" borderId="35" xfId="2" applyFont="1" applyBorder="1" applyProtection="1">
      <alignment vertical="center"/>
      <protection locked="0"/>
    </xf>
    <xf numFmtId="0" fontId="27" fillId="8" borderId="21" xfId="2" applyFont="1" applyFill="1" applyBorder="1" applyAlignment="1" applyProtection="1">
      <alignment horizontal="center" vertical="center"/>
      <protection locked="0"/>
    </xf>
    <xf numFmtId="38" fontId="27" fillId="8" borderId="21" xfId="3" applyFont="1" applyFill="1" applyBorder="1" applyAlignment="1" applyProtection="1">
      <alignment vertical="center"/>
      <protection locked="0"/>
    </xf>
    <xf numFmtId="0" fontId="27" fillId="8" borderId="68" xfId="2" applyFont="1" applyFill="1" applyBorder="1" applyProtection="1">
      <alignment vertical="center"/>
      <protection locked="0"/>
    </xf>
    <xf numFmtId="0" fontId="27" fillId="0" borderId="37" xfId="2" applyFont="1" applyBorder="1" applyProtection="1">
      <alignment vertical="center"/>
      <protection locked="0"/>
    </xf>
    <xf numFmtId="38" fontId="27" fillId="0" borderId="56" xfId="3" applyFont="1" applyFill="1" applyBorder="1" applyAlignment="1" applyProtection="1">
      <alignment vertical="center"/>
      <protection locked="0"/>
    </xf>
    <xf numFmtId="0" fontId="27" fillId="0" borderId="66" xfId="2" applyFont="1" applyBorder="1" applyProtection="1">
      <alignment vertical="center"/>
      <protection locked="0"/>
    </xf>
    <xf numFmtId="0" fontId="27" fillId="0" borderId="47" xfId="2" applyFont="1" applyBorder="1" applyProtection="1">
      <alignment vertical="center"/>
      <protection locked="0"/>
    </xf>
    <xf numFmtId="0" fontId="27" fillId="0" borderId="12" xfId="2" applyFont="1" applyBorder="1" applyProtection="1">
      <alignment vertical="center"/>
      <protection locked="0"/>
    </xf>
    <xf numFmtId="0" fontId="27" fillId="10" borderId="12" xfId="2" applyFont="1" applyFill="1" applyBorder="1" applyAlignment="1" applyProtection="1">
      <alignment vertical="center" shrinkToFit="1"/>
      <protection locked="0"/>
    </xf>
    <xf numFmtId="0" fontId="27" fillId="8" borderId="67" xfId="2" applyFont="1" applyFill="1" applyBorder="1" applyProtection="1">
      <alignment vertical="center"/>
      <protection locked="0"/>
    </xf>
    <xf numFmtId="38" fontId="27" fillId="8" borderId="69" xfId="3" applyFont="1" applyFill="1" applyBorder="1" applyAlignment="1" applyProtection="1">
      <alignment vertical="center"/>
      <protection locked="0"/>
    </xf>
    <xf numFmtId="0" fontId="27" fillId="8" borderId="40" xfId="2" applyFont="1" applyFill="1" applyBorder="1" applyProtection="1">
      <alignment vertical="center"/>
      <protection locked="0"/>
    </xf>
    <xf numFmtId="0" fontId="27" fillId="0" borderId="70" xfId="2" applyFont="1" applyBorder="1" applyProtection="1">
      <alignment vertical="center"/>
      <protection locked="0"/>
    </xf>
    <xf numFmtId="0" fontId="33" fillId="0" borderId="45" xfId="2" applyFont="1" applyBorder="1" applyAlignment="1" applyProtection="1">
      <alignment horizontal="center" vertical="center"/>
      <protection locked="0"/>
    </xf>
    <xf numFmtId="0" fontId="33" fillId="0" borderId="0" xfId="2" applyFont="1" applyProtection="1">
      <alignment vertical="center"/>
      <protection locked="0"/>
    </xf>
    <xf numFmtId="0" fontId="7" fillId="0" borderId="0" xfId="0" applyFont="1">
      <alignment vertical="center"/>
    </xf>
    <xf numFmtId="38" fontId="25" fillId="0" borderId="45" xfId="2" applyNumberFormat="1" applyFont="1" applyBorder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left" vertical="center" shrinkToFit="1"/>
      <protection locked="0"/>
    </xf>
    <xf numFmtId="0" fontId="7" fillId="2" borderId="6" xfId="7" applyFont="1" applyFill="1" applyBorder="1">
      <alignment vertical="center"/>
    </xf>
    <xf numFmtId="0" fontId="18" fillId="0" borderId="0" xfId="7" applyFont="1">
      <alignment vertical="center"/>
    </xf>
    <xf numFmtId="0" fontId="13" fillId="0" borderId="0" xfId="2" applyFont="1" applyProtection="1">
      <alignment vertical="center"/>
      <protection locked="0"/>
    </xf>
    <xf numFmtId="38" fontId="7" fillId="0" borderId="0" xfId="3" applyFont="1" applyBorder="1" applyAlignment="1" applyProtection="1">
      <alignment vertical="center"/>
    </xf>
    <xf numFmtId="38" fontId="13" fillId="0" borderId="0" xfId="3" applyFont="1" applyBorder="1" applyAlignment="1" applyProtection="1">
      <alignment vertical="center"/>
    </xf>
    <xf numFmtId="177" fontId="7" fillId="0" borderId="0" xfId="2" applyNumberFormat="1" applyFont="1">
      <alignment vertical="center"/>
    </xf>
    <xf numFmtId="0" fontId="4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/>
    </xf>
    <xf numFmtId="176" fontId="7" fillId="0" borderId="16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6" xfId="2" applyFont="1" applyBorder="1" applyAlignment="1">
      <alignment vertical="center" shrinkToFit="1"/>
    </xf>
    <xf numFmtId="0" fontId="7" fillId="0" borderId="17" xfId="2" applyFont="1" applyBorder="1" applyAlignment="1">
      <alignment vertical="center" shrinkToFit="1"/>
    </xf>
    <xf numFmtId="0" fontId="7" fillId="0" borderId="18" xfId="2" applyFont="1" applyBorder="1" applyAlignment="1">
      <alignment vertical="center" shrinkToFit="1"/>
    </xf>
    <xf numFmtId="0" fontId="7" fillId="0" borderId="12" xfId="2" applyFont="1" applyBorder="1" applyAlignment="1">
      <alignment horizontal="center" vertical="center" wrapText="1"/>
    </xf>
    <xf numFmtId="176" fontId="7" fillId="0" borderId="1" xfId="2" applyNumberFormat="1" applyFont="1" applyBorder="1">
      <alignment vertical="center"/>
    </xf>
    <xf numFmtId="176" fontId="7" fillId="0" borderId="8" xfId="2" applyNumberFormat="1" applyFont="1" applyBorder="1">
      <alignment vertical="center"/>
    </xf>
    <xf numFmtId="176" fontId="7" fillId="0" borderId="7" xfId="2" applyNumberFormat="1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9" xfId="2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0" fontId="7" fillId="0" borderId="20" xfId="2" applyFont="1" applyBorder="1" applyAlignment="1">
      <alignment vertical="center" shrinkToFit="1"/>
    </xf>
    <xf numFmtId="0" fontId="7" fillId="0" borderId="13" xfId="2" applyFont="1" applyBorder="1" applyAlignment="1">
      <alignment vertical="center" shrinkToFit="1"/>
    </xf>
    <xf numFmtId="0" fontId="7" fillId="0" borderId="14" xfId="2" applyFont="1" applyBorder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12" xfId="2" applyFont="1" applyBorder="1" applyAlignment="1">
      <alignment horizontal="center" vertical="center" shrinkToFit="1"/>
    </xf>
    <xf numFmtId="176" fontId="7" fillId="0" borderId="1" xfId="3" applyNumberFormat="1" applyFont="1" applyBorder="1" applyAlignment="1" applyProtection="1">
      <alignment vertical="center"/>
    </xf>
    <xf numFmtId="176" fontId="7" fillId="0" borderId="8" xfId="3" applyNumberFormat="1" applyFont="1" applyBorder="1" applyAlignment="1" applyProtection="1">
      <alignment vertical="center"/>
    </xf>
    <xf numFmtId="176" fontId="7" fillId="0" borderId="7" xfId="3" applyNumberFormat="1" applyFont="1" applyBorder="1" applyAlignment="1" applyProtection="1">
      <alignment vertical="center"/>
    </xf>
    <xf numFmtId="176" fontId="7" fillId="0" borderId="16" xfId="3" applyNumberFormat="1" applyFont="1" applyBorder="1" applyAlignment="1" applyProtection="1">
      <alignment vertical="center"/>
    </xf>
    <xf numFmtId="176" fontId="7" fillId="0" borderId="17" xfId="3" applyNumberFormat="1" applyFont="1" applyBorder="1" applyAlignment="1" applyProtection="1">
      <alignment vertical="center"/>
    </xf>
    <xf numFmtId="176" fontId="7" fillId="0" borderId="18" xfId="3" applyNumberFormat="1" applyFont="1" applyBorder="1" applyAlignment="1" applyProtection="1">
      <alignment vertical="center"/>
    </xf>
    <xf numFmtId="176" fontId="7" fillId="0" borderId="13" xfId="3" applyNumberFormat="1" applyFont="1" applyBorder="1" applyAlignment="1" applyProtection="1">
      <alignment vertical="center"/>
    </xf>
    <xf numFmtId="176" fontId="7" fillId="0" borderId="14" xfId="3" applyNumberFormat="1" applyFont="1" applyBorder="1" applyAlignment="1" applyProtection="1">
      <alignment vertical="center"/>
    </xf>
    <xf numFmtId="176" fontId="7" fillId="0" borderId="15" xfId="3" applyNumberFormat="1" applyFont="1" applyBorder="1" applyAlignment="1" applyProtection="1">
      <alignment vertical="center"/>
    </xf>
    <xf numFmtId="0" fontId="7" fillId="0" borderId="17" xfId="2" applyFont="1" applyBorder="1" applyAlignment="1">
      <alignment horizontal="center" vertical="center"/>
    </xf>
    <xf numFmtId="176" fontId="7" fillId="0" borderId="1" xfId="3" applyNumberFormat="1" applyFont="1" applyFill="1" applyBorder="1" applyAlignment="1" applyProtection="1">
      <alignment vertical="center"/>
    </xf>
    <xf numFmtId="176" fontId="7" fillId="0" borderId="8" xfId="3" applyNumberFormat="1" applyFont="1" applyFill="1" applyBorder="1" applyAlignment="1" applyProtection="1">
      <alignment vertical="center"/>
    </xf>
    <xf numFmtId="176" fontId="7" fillId="0" borderId="7" xfId="3" applyNumberFormat="1" applyFont="1" applyFill="1" applyBorder="1" applyAlignment="1" applyProtection="1">
      <alignment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38" fontId="13" fillId="3" borderId="3" xfId="3" applyFont="1" applyFill="1" applyBorder="1" applyAlignment="1" applyProtection="1">
      <alignment horizontal="center" vertical="center"/>
    </xf>
    <xf numFmtId="38" fontId="13" fillId="3" borderId="4" xfId="3" applyFont="1" applyFill="1" applyBorder="1" applyAlignment="1" applyProtection="1">
      <alignment horizontal="center" vertical="center"/>
    </xf>
    <xf numFmtId="38" fontId="13" fillId="3" borderId="5" xfId="3" applyFont="1" applyFill="1" applyBorder="1" applyAlignment="1" applyProtection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12" fillId="0" borderId="12" xfId="2" applyFont="1" applyBorder="1" applyAlignment="1">
      <alignment horizontal="center" vertical="center" wrapText="1" shrinkToFit="1"/>
    </xf>
    <xf numFmtId="3" fontId="7" fillId="0" borderId="0" xfId="2" applyNumberFormat="1" applyFont="1" applyAlignment="1">
      <alignment horizontal="center" vertical="center"/>
    </xf>
    <xf numFmtId="0" fontId="7" fillId="0" borderId="12" xfId="2" applyFont="1" applyBorder="1" applyAlignment="1">
      <alignment horizontal="center" vertical="center" wrapText="1" shrinkToFit="1"/>
    </xf>
    <xf numFmtId="38" fontId="7" fillId="2" borderId="27" xfId="3" applyFont="1" applyFill="1" applyBorder="1" applyAlignment="1" applyProtection="1">
      <alignment horizontal="center" vertical="center"/>
      <protection locked="0"/>
    </xf>
    <xf numFmtId="38" fontId="7" fillId="2" borderId="28" xfId="3" applyFont="1" applyFill="1" applyBorder="1" applyAlignment="1" applyProtection="1">
      <alignment horizontal="center" vertical="center"/>
      <protection locked="0"/>
    </xf>
    <xf numFmtId="38" fontId="7" fillId="2" borderId="29" xfId="3" applyFont="1" applyFill="1" applyBorder="1" applyAlignment="1" applyProtection="1">
      <alignment horizontal="center" vertical="center"/>
      <protection locked="0"/>
    </xf>
    <xf numFmtId="38" fontId="13" fillId="0" borderId="3" xfId="3" applyFont="1" applyBorder="1" applyAlignment="1" applyProtection="1">
      <alignment horizontal="center" vertical="center"/>
    </xf>
    <xf numFmtId="38" fontId="13" fillId="0" borderId="4" xfId="3" applyFont="1" applyBorder="1" applyAlignment="1" applyProtection="1">
      <alignment horizontal="center" vertical="center"/>
    </xf>
    <xf numFmtId="38" fontId="13" fillId="0" borderId="5" xfId="3" applyFont="1" applyBorder="1" applyAlignment="1" applyProtection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76" fontId="7" fillId="0" borderId="3" xfId="2" applyNumberFormat="1" applyFont="1" applyBorder="1">
      <alignment vertical="center"/>
    </xf>
    <xf numFmtId="176" fontId="7" fillId="0" borderId="4" xfId="2" applyNumberFormat="1" applyFont="1" applyBorder="1">
      <alignment vertical="center"/>
    </xf>
    <xf numFmtId="176" fontId="7" fillId="0" borderId="5" xfId="2" applyNumberFormat="1" applyFont="1" applyBorder="1">
      <alignment vertical="center"/>
    </xf>
    <xf numFmtId="38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2" borderId="27" xfId="2" applyFont="1" applyFill="1" applyBorder="1" applyAlignment="1" applyProtection="1">
      <alignment horizontal="center" vertical="center"/>
      <protection locked="0"/>
    </xf>
    <xf numFmtId="0" fontId="7" fillId="2" borderId="29" xfId="2" applyFont="1" applyFill="1" applyBorder="1" applyAlignment="1" applyProtection="1">
      <alignment horizontal="center" vertical="center"/>
      <protection locked="0"/>
    </xf>
    <xf numFmtId="177" fontId="7" fillId="0" borderId="7" xfId="2" applyNumberFormat="1" applyFont="1" applyBorder="1" applyAlignment="1">
      <alignment horizontal="center" vertical="center"/>
    </xf>
    <xf numFmtId="177" fontId="7" fillId="0" borderId="12" xfId="2" applyNumberFormat="1" applyFont="1" applyBorder="1" applyAlignment="1">
      <alignment horizontal="center" vertical="center"/>
    </xf>
    <xf numFmtId="38" fontId="13" fillId="0" borderId="12" xfId="3" applyFont="1" applyBorder="1" applyAlignment="1" applyProtection="1">
      <alignment horizontal="center" vertical="center"/>
    </xf>
    <xf numFmtId="38" fontId="7" fillId="0" borderId="0" xfId="3" applyFont="1" applyBorder="1" applyAlignment="1" applyProtection="1">
      <alignment horizontal="center" vertical="center"/>
    </xf>
    <xf numFmtId="0" fontId="7" fillId="0" borderId="0" xfId="2" applyFont="1" applyAlignment="1">
      <alignment horizontal="center" vertical="center" wrapText="1"/>
    </xf>
    <xf numFmtId="38" fontId="7" fillId="0" borderId="8" xfId="3" applyFont="1" applyBorder="1" applyAlignment="1" applyProtection="1">
      <alignment horizontal="center" vertical="center"/>
    </xf>
    <xf numFmtId="38" fontId="7" fillId="0" borderId="7" xfId="3" applyFont="1" applyBorder="1" applyAlignment="1" applyProtection="1">
      <alignment horizontal="center" vertical="center"/>
    </xf>
    <xf numFmtId="38" fontId="7" fillId="0" borderId="16" xfId="3" applyFont="1" applyBorder="1" applyAlignment="1" applyProtection="1">
      <alignment horizontal="center" vertical="center"/>
    </xf>
    <xf numFmtId="38" fontId="7" fillId="0" borderId="18" xfId="3" applyFont="1" applyBorder="1" applyAlignment="1" applyProtection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38" fontId="7" fillId="0" borderId="19" xfId="3" applyFont="1" applyFill="1" applyBorder="1" applyAlignment="1" applyProtection="1">
      <alignment horizontal="center" vertical="center"/>
    </xf>
    <xf numFmtId="38" fontId="7" fillId="0" borderId="20" xfId="3" applyFont="1" applyFill="1" applyBorder="1" applyAlignment="1" applyProtection="1">
      <alignment horizontal="center" vertical="center"/>
    </xf>
    <xf numFmtId="38" fontId="7" fillId="0" borderId="1" xfId="3" applyFont="1" applyBorder="1" applyAlignment="1" applyProtection="1">
      <alignment horizontal="center" vertical="center"/>
    </xf>
    <xf numFmtId="0" fontId="7" fillId="2" borderId="39" xfId="2" applyFont="1" applyFill="1" applyBorder="1" applyAlignment="1" applyProtection="1">
      <alignment horizontal="center" vertical="center"/>
      <protection locked="0"/>
    </xf>
    <xf numFmtId="0" fontId="7" fillId="2" borderId="72" xfId="2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38" fontId="7" fillId="2" borderId="44" xfId="3" applyFont="1" applyFill="1" applyBorder="1" applyAlignment="1" applyProtection="1">
      <alignment horizontal="center" vertical="center"/>
      <protection locked="0"/>
    </xf>
    <xf numFmtId="38" fontId="7" fillId="2" borderId="46" xfId="3" applyFont="1" applyFill="1" applyBorder="1" applyAlignment="1" applyProtection="1">
      <alignment horizontal="center" vertical="center"/>
      <protection locked="0"/>
    </xf>
    <xf numFmtId="38" fontId="7" fillId="2" borderId="71" xfId="3" applyFont="1" applyFill="1" applyBorder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0" borderId="23" xfId="2" applyFont="1" applyBorder="1" applyAlignment="1">
      <alignment horizontal="center" vertical="center"/>
    </xf>
    <xf numFmtId="3" fontId="13" fillId="0" borderId="3" xfId="3" applyNumberFormat="1" applyFont="1" applyBorder="1" applyAlignment="1" applyProtection="1">
      <alignment horizontal="center" vertical="center"/>
    </xf>
    <xf numFmtId="3" fontId="13" fillId="0" borderId="4" xfId="3" applyNumberFormat="1" applyFont="1" applyBorder="1" applyAlignment="1" applyProtection="1">
      <alignment horizontal="center" vertical="center"/>
    </xf>
    <xf numFmtId="3" fontId="13" fillId="0" borderId="5" xfId="3" applyNumberFormat="1" applyFont="1" applyBorder="1" applyAlignment="1" applyProtection="1">
      <alignment horizontal="center" vertical="center"/>
    </xf>
    <xf numFmtId="38" fontId="13" fillId="0" borderId="3" xfId="3" applyFont="1" applyFill="1" applyBorder="1" applyAlignment="1" applyProtection="1">
      <alignment horizontal="center" vertical="center"/>
    </xf>
    <xf numFmtId="38" fontId="13" fillId="0" borderId="5" xfId="3" applyFont="1" applyFill="1" applyBorder="1" applyAlignment="1" applyProtection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38" fontId="7" fillId="0" borderId="0" xfId="1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shrinkToFit="1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7" fillId="2" borderId="4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/>
      <protection locked="0"/>
    </xf>
    <xf numFmtId="38" fontId="13" fillId="0" borderId="3" xfId="4" applyFont="1" applyBorder="1" applyAlignment="1" applyProtection="1">
      <alignment horizontal="center" vertical="center"/>
    </xf>
    <xf numFmtId="38" fontId="13" fillId="0" borderId="4" xfId="4" applyFont="1" applyBorder="1" applyAlignment="1" applyProtection="1">
      <alignment horizontal="center" vertical="center"/>
    </xf>
    <xf numFmtId="38" fontId="13" fillId="0" borderId="5" xfId="4" applyFont="1" applyBorder="1" applyAlignment="1" applyProtection="1">
      <alignment horizontal="center" vertical="center"/>
    </xf>
    <xf numFmtId="0" fontId="21" fillId="6" borderId="34" xfId="2" applyFont="1" applyFill="1" applyBorder="1" applyAlignment="1" applyProtection="1">
      <alignment horizontal="center" vertical="center"/>
      <protection locked="0"/>
    </xf>
    <xf numFmtId="0" fontId="22" fillId="6" borderId="34" xfId="2" applyFont="1" applyFill="1" applyBorder="1" applyAlignment="1" applyProtection="1">
      <alignment horizontal="center" vertical="center"/>
      <protection locked="0"/>
    </xf>
    <xf numFmtId="38" fontId="22" fillId="6" borderId="34" xfId="3" applyFont="1" applyFill="1" applyBorder="1" applyAlignment="1" applyProtection="1">
      <alignment horizontal="center" vertical="center"/>
      <protection locked="0"/>
    </xf>
    <xf numFmtId="0" fontId="22" fillId="6" borderId="34" xfId="2" applyFont="1" applyFill="1" applyBorder="1" applyAlignment="1" applyProtection="1">
      <alignment horizontal="left" vertical="center"/>
      <protection locked="0"/>
    </xf>
    <xf numFmtId="38" fontId="21" fillId="6" borderId="34" xfId="3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left" vertical="center" shrinkToFit="1"/>
    </xf>
    <xf numFmtId="0" fontId="7" fillId="0" borderId="8" xfId="2" applyFont="1" applyBorder="1" applyAlignment="1">
      <alignment horizontal="left" vertical="center" shrinkToFit="1"/>
    </xf>
    <xf numFmtId="0" fontId="24" fillId="0" borderId="0" xfId="2" applyFont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25" fillId="0" borderId="39" xfId="2" applyFont="1" applyBorder="1" applyAlignment="1" applyProtection="1">
      <alignment horizontal="center" vertical="center" textRotation="255"/>
      <protection locked="0"/>
    </xf>
    <xf numFmtId="0" fontId="25" fillId="0" borderId="41" xfId="2" applyFont="1" applyBorder="1" applyAlignment="1" applyProtection="1">
      <alignment horizontal="center" vertical="center" textRotation="255"/>
      <protection locked="0"/>
    </xf>
    <xf numFmtId="0" fontId="25" fillId="0" borderId="44" xfId="2" applyFont="1" applyBorder="1" applyAlignment="1" applyProtection="1">
      <alignment horizontal="center" vertical="center" textRotation="255"/>
      <protection locked="0"/>
    </xf>
    <xf numFmtId="0" fontId="27" fillId="0" borderId="48" xfId="2" applyFont="1" applyBorder="1" applyAlignment="1" applyProtection="1">
      <alignment horizontal="center" vertical="center"/>
      <protection locked="0"/>
    </xf>
    <xf numFmtId="0" fontId="27" fillId="0" borderId="22" xfId="2" applyFont="1" applyBorder="1" applyAlignment="1" applyProtection="1">
      <alignment horizontal="center" vertical="center"/>
      <protection locked="0"/>
    </xf>
    <xf numFmtId="0" fontId="27" fillId="0" borderId="49" xfId="2" applyFont="1" applyBorder="1" applyAlignment="1" applyProtection="1">
      <alignment horizontal="center" vertical="center"/>
      <protection locked="0"/>
    </xf>
    <xf numFmtId="0" fontId="27" fillId="0" borderId="50" xfId="2" applyFont="1" applyBorder="1" applyAlignment="1" applyProtection="1">
      <alignment horizontal="center" vertical="center"/>
      <protection locked="0"/>
    </xf>
    <xf numFmtId="0" fontId="27" fillId="0" borderId="37" xfId="2" applyFont="1" applyBorder="1" applyAlignment="1" applyProtection="1">
      <alignment horizontal="center" vertical="center"/>
      <protection locked="0"/>
    </xf>
    <xf numFmtId="0" fontId="27" fillId="0" borderId="38" xfId="2" applyFont="1" applyBorder="1" applyAlignment="1" applyProtection="1">
      <alignment horizontal="center" vertical="center"/>
      <protection locked="0"/>
    </xf>
    <xf numFmtId="0" fontId="27" fillId="0" borderId="12" xfId="2" applyFont="1" applyBorder="1" applyAlignment="1" applyProtection="1">
      <alignment horizontal="center" vertical="center"/>
      <protection locked="0"/>
    </xf>
    <xf numFmtId="0" fontId="27" fillId="0" borderId="7" xfId="2" applyFont="1" applyBorder="1" applyAlignment="1" applyProtection="1">
      <alignment horizontal="center" vertical="center"/>
      <protection locked="0"/>
    </xf>
    <xf numFmtId="0" fontId="27" fillId="0" borderId="21" xfId="2" applyFont="1" applyBorder="1" applyAlignment="1" applyProtection="1">
      <alignment horizontal="center" vertical="center" textRotation="255"/>
      <protection locked="0"/>
    </xf>
    <xf numFmtId="0" fontId="27" fillId="0" borderId="36" xfId="2" applyFont="1" applyBorder="1" applyAlignment="1" applyProtection="1">
      <alignment horizontal="center" vertical="center" textRotation="255"/>
      <protection locked="0"/>
    </xf>
    <xf numFmtId="0" fontId="27" fillId="0" borderId="46" xfId="2" applyFont="1" applyBorder="1" applyAlignment="1" applyProtection="1">
      <alignment horizontal="center" vertical="center" textRotation="255"/>
      <protection locked="0"/>
    </xf>
    <xf numFmtId="0" fontId="27" fillId="0" borderId="52" xfId="2" applyFont="1" applyBorder="1" applyAlignment="1" applyProtection="1">
      <alignment horizontal="center" vertical="center" textRotation="255"/>
      <protection locked="0"/>
    </xf>
    <xf numFmtId="0" fontId="27" fillId="0" borderId="53" xfId="2" applyFont="1" applyBorder="1" applyAlignment="1" applyProtection="1">
      <alignment horizontal="center" vertical="center" textRotation="255"/>
      <protection locked="0"/>
    </xf>
    <xf numFmtId="0" fontId="27" fillId="0" borderId="55" xfId="2" applyFont="1" applyBorder="1" applyAlignment="1" applyProtection="1">
      <alignment horizontal="center" vertical="center" textRotation="255"/>
      <protection locked="0"/>
    </xf>
    <xf numFmtId="0" fontId="27" fillId="0" borderId="56" xfId="2" applyFont="1" applyBorder="1" applyAlignment="1" applyProtection="1">
      <alignment horizontal="center" vertical="center" textRotation="255"/>
      <protection locked="0"/>
    </xf>
    <xf numFmtId="0" fontId="27" fillId="0" borderId="32" xfId="2" applyFont="1" applyBorder="1" applyAlignment="1" applyProtection="1">
      <alignment horizontal="center" vertical="center" textRotation="255"/>
      <protection locked="0"/>
    </xf>
    <xf numFmtId="0" fontId="27" fillId="4" borderId="60" xfId="2" applyFont="1" applyFill="1" applyBorder="1" applyAlignment="1" applyProtection="1">
      <alignment horizontal="center" vertical="center"/>
      <protection locked="0"/>
    </xf>
    <xf numFmtId="0" fontId="27" fillId="4" borderId="61" xfId="2" applyFont="1" applyFill="1" applyBorder="1" applyAlignment="1" applyProtection="1">
      <alignment horizontal="center" vertical="center"/>
      <protection locked="0"/>
    </xf>
    <xf numFmtId="0" fontId="27" fillId="0" borderId="64" xfId="2" applyFont="1" applyBorder="1" applyAlignment="1" applyProtection="1">
      <alignment horizontal="center" vertical="center"/>
      <protection locked="0"/>
    </xf>
    <xf numFmtId="0" fontId="27" fillId="0" borderId="62" xfId="2" applyFont="1" applyBorder="1" applyAlignment="1" applyProtection="1">
      <alignment horizontal="center" vertical="center"/>
      <protection locked="0"/>
    </xf>
    <xf numFmtId="0" fontId="27" fillId="0" borderId="15" xfId="2" applyFont="1" applyBorder="1" applyAlignment="1" applyProtection="1">
      <alignment horizontal="left" vertical="center" shrinkToFit="1"/>
      <protection locked="0"/>
    </xf>
    <xf numFmtId="0" fontId="27" fillId="0" borderId="32" xfId="2" applyFont="1" applyBorder="1" applyAlignment="1" applyProtection="1">
      <alignment horizontal="left" vertical="center" shrinkToFit="1"/>
      <protection locked="0"/>
    </xf>
    <xf numFmtId="0" fontId="27" fillId="0" borderId="58" xfId="2" applyFont="1" applyBorder="1" applyAlignment="1" applyProtection="1">
      <alignment horizontal="left" vertical="center" shrinkToFit="1"/>
      <protection locked="0"/>
    </xf>
    <xf numFmtId="0" fontId="27" fillId="0" borderId="12" xfId="2" applyFont="1" applyBorder="1" applyAlignment="1" applyProtection="1">
      <alignment horizontal="left" vertical="center" shrinkToFit="1"/>
      <protection locked="0"/>
    </xf>
    <xf numFmtId="0" fontId="27" fillId="0" borderId="59" xfId="2" applyFont="1" applyBorder="1" applyAlignment="1" applyProtection="1">
      <alignment horizontal="left" vertical="center" shrinkToFit="1"/>
      <protection locked="0"/>
    </xf>
    <xf numFmtId="0" fontId="27" fillId="0" borderId="7" xfId="2" applyFont="1" applyBorder="1" applyAlignment="1" applyProtection="1">
      <alignment horizontal="left" vertical="center" shrinkToFit="1"/>
      <protection locked="0"/>
    </xf>
    <xf numFmtId="0" fontId="27" fillId="9" borderId="59" xfId="2" applyFont="1" applyFill="1" applyBorder="1" applyAlignment="1" applyProtection="1">
      <alignment horizontal="center" vertical="center"/>
      <protection locked="0"/>
    </xf>
    <xf numFmtId="0" fontId="27" fillId="9" borderId="7" xfId="2" applyFont="1" applyFill="1" applyBorder="1" applyAlignment="1" applyProtection="1">
      <alignment horizontal="center" vertical="center"/>
      <protection locked="0"/>
    </xf>
    <xf numFmtId="0" fontId="27" fillId="0" borderId="66" xfId="2" applyFont="1" applyBorder="1" applyAlignment="1" applyProtection="1">
      <alignment horizontal="center" vertical="center"/>
      <protection locked="0"/>
    </xf>
    <xf numFmtId="0" fontId="27" fillId="0" borderId="12" xfId="2" applyFont="1" applyBorder="1" applyAlignment="1" applyProtection="1">
      <alignment horizontal="center" vertical="center" textRotation="255"/>
      <protection locked="0"/>
    </xf>
    <xf numFmtId="0" fontId="27" fillId="0" borderId="7" xfId="2" applyFont="1" applyBorder="1" applyAlignment="1" applyProtection="1">
      <alignment horizontal="center" vertical="center" textRotation="255"/>
      <protection locked="0"/>
    </xf>
    <xf numFmtId="0" fontId="27" fillId="0" borderId="18" xfId="2" applyFont="1" applyBorder="1" applyAlignment="1" applyProtection="1">
      <alignment horizontal="center" vertical="center" textRotation="255"/>
      <protection locked="0"/>
    </xf>
    <xf numFmtId="0" fontId="27" fillId="0" borderId="26" xfId="2" applyFont="1" applyBorder="1" applyAlignment="1" applyProtection="1">
      <alignment horizontal="center" vertical="center" textRotation="255"/>
      <protection locked="0"/>
    </xf>
    <xf numFmtId="0" fontId="27" fillId="0" borderId="37" xfId="2" applyFont="1" applyBorder="1" applyAlignment="1" applyProtection="1">
      <alignment horizontal="center" vertical="center" textRotation="255"/>
      <protection locked="0"/>
    </xf>
    <xf numFmtId="0" fontId="27" fillId="0" borderId="15" xfId="2" applyFont="1" applyBorder="1" applyAlignment="1" applyProtection="1">
      <alignment horizontal="center" vertical="center" textRotation="255"/>
      <protection locked="0"/>
    </xf>
    <xf numFmtId="0" fontId="32" fillId="4" borderId="62" xfId="6" applyFont="1" applyFill="1" applyBorder="1" applyAlignment="1" applyProtection="1">
      <alignment horizontal="center" vertical="center"/>
      <protection locked="0"/>
    </xf>
    <xf numFmtId="0" fontId="27" fillId="0" borderId="61" xfId="2" applyFont="1" applyBorder="1" applyAlignment="1" applyProtection="1">
      <alignment horizontal="center" vertical="center"/>
      <protection locked="0"/>
    </xf>
  </cellXfs>
  <cellStyles count="8">
    <cellStyle name="桁区切り" xfId="1" builtinId="6"/>
    <cellStyle name="桁区切り 3 2" xfId="3" xr:uid="{FB429660-E395-4731-89DC-BA140B6CF462}"/>
    <cellStyle name="桁区切り 4" xfId="4" xr:uid="{586C588C-7E2A-43D1-BDB2-32B1F22B1AB5}"/>
    <cellStyle name="標準" xfId="0" builtinId="0"/>
    <cellStyle name="標準 2" xfId="5" xr:uid="{4940AD6B-07F9-4F12-8F65-B8FAA81FE0FC}"/>
    <cellStyle name="標準 2 2" xfId="6" xr:uid="{B95D8D17-5478-4079-8BE4-2C40B982DA62}"/>
    <cellStyle name="標準 3" xfId="7" xr:uid="{E077B592-7F67-49A8-B50F-FBC0D8C12F6F}"/>
    <cellStyle name="標準 3 2" xfId="2" xr:uid="{0C952174-69C2-46DB-BAE1-454388179F7B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60B1-3E7C-48A9-BA56-F8F9F3517B3D}">
  <sheetPr>
    <tabColor rgb="FF0070C0"/>
    <pageSetUpPr fitToPage="1"/>
  </sheetPr>
  <dimension ref="A1:AL69"/>
  <sheetViews>
    <sheetView tabSelected="1" view="pageBreakPreview" topLeftCell="B1" zoomScale="80" zoomScaleNormal="100" zoomScaleSheetLayoutView="80" workbookViewId="0">
      <selection activeCell="V17" sqref="V17:X17"/>
    </sheetView>
  </sheetViews>
  <sheetFormatPr defaultColWidth="5.6640625" defaultRowHeight="15.75"/>
  <cols>
    <col min="1" max="1" width="1.44140625" style="1" hidden="1" customWidth="1"/>
    <col min="2" max="21" width="6" style="1" customWidth="1"/>
    <col min="22" max="22" width="7.5546875" style="1" bestFit="1" customWidth="1"/>
    <col min="23" max="23" width="6" style="1" customWidth="1"/>
    <col min="24" max="24" width="6.77734375" style="1" customWidth="1"/>
    <col min="25" max="29" width="6" style="1" customWidth="1"/>
    <col min="30" max="30" width="5.6640625" style="1"/>
    <col min="31" max="34" width="5.6640625" style="1" customWidth="1"/>
    <col min="35" max="16384" width="5.6640625" style="1"/>
  </cols>
  <sheetData>
    <row r="1" spans="2:37">
      <c r="B1" s="114" t="s">
        <v>187</v>
      </c>
    </row>
    <row r="2" spans="2:37" ht="18.75" customHeight="1">
      <c r="B2" s="123" t="s">
        <v>188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2:37" ht="18.75" customHeight="1" thickBot="1">
      <c r="B3"/>
      <c r="C3"/>
      <c r="D3"/>
      <c r="E3"/>
      <c r="F3"/>
      <c r="G3"/>
      <c r="H3"/>
      <c r="I3"/>
      <c r="J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</row>
    <row r="4" spans="2:37" ht="18.75" customHeight="1" thickBot="1">
      <c r="B4" s="5"/>
      <c r="C4" s="5"/>
      <c r="D4" s="117"/>
      <c r="E4" s="118" t="s">
        <v>189</v>
      </c>
      <c r="F4" s="6"/>
      <c r="G4" s="6"/>
      <c r="H4" s="6"/>
      <c r="I4" s="6"/>
      <c r="J4" s="6"/>
      <c r="K4" s="3"/>
      <c r="L4" s="3"/>
      <c r="M4" s="3"/>
      <c r="N4" s="3"/>
      <c r="O4" s="4"/>
      <c r="P4" s="4"/>
      <c r="Q4" s="4"/>
      <c r="R4" s="7" t="s">
        <v>0</v>
      </c>
      <c r="S4" s="5"/>
      <c r="T4" s="5"/>
      <c r="U4" s="5"/>
      <c r="V4" s="5"/>
      <c r="W4" s="5"/>
      <c r="X4" s="4"/>
      <c r="Y4" s="5"/>
      <c r="Z4" s="5"/>
      <c r="AA4" s="4" t="s">
        <v>1</v>
      </c>
      <c r="AB4" s="5"/>
      <c r="AC4" s="5"/>
      <c r="AD4" s="4"/>
      <c r="AE4" s="5"/>
      <c r="AF4" s="8"/>
      <c r="AI4" s="9"/>
      <c r="AJ4" s="9"/>
    </row>
    <row r="5" spans="2:37" ht="18.75" customHeight="1">
      <c r="B5" s="4"/>
      <c r="C5" s="4"/>
      <c r="D5"/>
      <c r="E5"/>
      <c r="F5"/>
      <c r="G5"/>
      <c r="H5" s="4"/>
      <c r="I5" s="4"/>
      <c r="J5" s="4"/>
      <c r="K5" s="3"/>
      <c r="L5" s="3"/>
      <c r="M5" s="3"/>
      <c r="N5" s="3"/>
      <c r="O5" s="4"/>
      <c r="P5" s="4"/>
      <c r="Q5" s="4"/>
      <c r="R5" s="10"/>
      <c r="S5" s="11"/>
      <c r="T5" s="124" t="s">
        <v>2</v>
      </c>
      <c r="U5" s="125"/>
      <c r="V5" s="124" t="s">
        <v>3</v>
      </c>
      <c r="W5" s="125"/>
      <c r="X5" s="124" t="s">
        <v>4</v>
      </c>
      <c r="Y5" s="125"/>
      <c r="Z5" s="5"/>
      <c r="AA5" s="12" t="s">
        <v>5</v>
      </c>
      <c r="AB5" s="13"/>
      <c r="AC5" s="14"/>
      <c r="AD5" s="124">
        <f>X10</f>
        <v>0</v>
      </c>
      <c r="AE5" s="125"/>
      <c r="AG5" s="9"/>
      <c r="AH5" s="9"/>
      <c r="AI5" s="9"/>
      <c r="AJ5" s="9"/>
    </row>
    <row r="6" spans="2:37" ht="18.75" customHeight="1" thickBot="1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24" t="s">
        <v>7</v>
      </c>
      <c r="S6" s="125"/>
      <c r="T6" s="124">
        <f>D52</f>
        <v>0</v>
      </c>
      <c r="U6" s="125"/>
      <c r="V6" s="124" t="str">
        <f>IF(ISERROR(((J52&amp;":"&amp;L52)-(F52&amp;":"&amp;H52))*24)=TRUE,"",((J52&amp;":"&amp;L52)-(F52&amp;":"&amp;H52))*24)</f>
        <v/>
      </c>
      <c r="W6" s="125"/>
      <c r="X6" s="124" t="str">
        <f>IF(ISERROR(T6*V6)=TRUE,"",(T6*V6))</f>
        <v/>
      </c>
      <c r="Y6" s="125"/>
      <c r="Z6" s="5"/>
      <c r="AA6" s="15" t="s">
        <v>8</v>
      </c>
      <c r="AB6" s="16"/>
      <c r="AC6" s="17"/>
      <c r="AD6" s="126">
        <f>T10</f>
        <v>0</v>
      </c>
      <c r="AE6" s="127"/>
      <c r="AG6" s="18"/>
      <c r="AH6" s="9"/>
      <c r="AI6" s="9"/>
      <c r="AJ6" s="9"/>
    </row>
    <row r="7" spans="2:37" ht="18.75" customHeight="1" thickTop="1">
      <c r="B7" s="124" t="s">
        <v>9</v>
      </c>
      <c r="C7" s="128"/>
      <c r="D7" s="128"/>
      <c r="E7" s="125"/>
      <c r="F7" s="129" t="s">
        <v>10</v>
      </c>
      <c r="G7" s="129"/>
      <c r="H7" s="129"/>
      <c r="I7" s="129"/>
      <c r="J7" s="129"/>
      <c r="K7" s="130" t="s">
        <v>11</v>
      </c>
      <c r="L7" s="131"/>
      <c r="M7" s="132"/>
      <c r="N7" s="4"/>
      <c r="O7" s="4"/>
      <c r="P7" s="4"/>
      <c r="Q7" s="4"/>
      <c r="R7" s="124" t="s">
        <v>12</v>
      </c>
      <c r="S7" s="125"/>
      <c r="T7" s="124">
        <f>D53</f>
        <v>0</v>
      </c>
      <c r="U7" s="125"/>
      <c r="V7" s="124" t="str">
        <f>IF(ISERROR(((J53&amp;":"&amp;L53)-(F53&amp;":"&amp;H53))*24)=TRUE,"",((J53&amp;":"&amp;L53)-(F53&amp;":"&amp;H53))*24)</f>
        <v/>
      </c>
      <c r="W7" s="125"/>
      <c r="X7" s="124" t="str">
        <f>IF(V7&lt;8,0,IF(ISERROR(T7*V7)=TRUE,"",(T7*V7)))</f>
        <v/>
      </c>
      <c r="Y7" s="125"/>
      <c r="Z7" s="5"/>
      <c r="AA7" s="21" t="s">
        <v>13</v>
      </c>
      <c r="AB7" s="22"/>
      <c r="AC7" s="23"/>
      <c r="AD7" s="136" t="str">
        <f>IFERROR(ROUNDDOWN(AD5/AD6,2),"")</f>
        <v/>
      </c>
      <c r="AE7" s="137"/>
      <c r="AF7" s="8"/>
      <c r="AG7" s="9"/>
      <c r="AH7" s="9"/>
      <c r="AI7" s="9"/>
      <c r="AJ7" s="9"/>
    </row>
    <row r="8" spans="2:37" ht="18.75" customHeight="1">
      <c r="B8" s="140" t="s">
        <v>14</v>
      </c>
      <c r="C8" s="141"/>
      <c r="D8" s="141"/>
      <c r="E8" s="142"/>
      <c r="F8" s="20" t="s">
        <v>15</v>
      </c>
      <c r="G8" s="129" t="s">
        <v>16</v>
      </c>
      <c r="H8" s="129"/>
      <c r="I8" s="129"/>
      <c r="J8" s="129"/>
      <c r="K8" s="133">
        <f>MIN(M25:O37)</f>
        <v>0</v>
      </c>
      <c r="L8" s="134"/>
      <c r="M8" s="135"/>
      <c r="N8" s="24">
        <f>SUM(K8:M11)</f>
        <v>0</v>
      </c>
      <c r="O8" s="4"/>
      <c r="P8" s="4"/>
      <c r="Q8" s="4"/>
      <c r="R8" s="138" t="s">
        <v>17</v>
      </c>
      <c r="S8" s="139"/>
      <c r="T8" s="124">
        <f>D54</f>
        <v>0</v>
      </c>
      <c r="U8" s="125"/>
      <c r="V8" s="124" t="str">
        <f>IF(ISERROR(((J54&amp;":"&amp;L54)-(F54&amp;":"&amp;H54))*24)=TRUE,"",((J54&amp;":"&amp;L54)-(F54&amp;":"&amp;H54))*24)</f>
        <v/>
      </c>
      <c r="W8" s="125"/>
      <c r="X8" s="124" t="str">
        <f>IF(V8&lt;8,0,IF(ISERROR(T8*V8)=TRUE,"",(T8*V8)))</f>
        <v/>
      </c>
      <c r="Y8" s="125"/>
      <c r="Z8" s="5"/>
      <c r="AA8" s="7"/>
      <c r="AB8" s="5"/>
      <c r="AC8" s="5"/>
      <c r="AD8" s="7"/>
      <c r="AE8" s="25" t="s">
        <v>18</v>
      </c>
      <c r="AF8" s="8"/>
      <c r="AG8" s="9"/>
      <c r="AH8" s="9"/>
      <c r="AI8" s="9"/>
      <c r="AJ8" s="9"/>
    </row>
    <row r="9" spans="2:37" ht="18.75" customHeight="1">
      <c r="B9" s="149"/>
      <c r="C9" s="150"/>
      <c r="D9" s="150"/>
      <c r="E9" s="151"/>
      <c r="F9" s="20" t="s">
        <v>19</v>
      </c>
      <c r="G9" s="129" t="s">
        <v>20</v>
      </c>
      <c r="H9" s="129"/>
      <c r="I9" s="129"/>
      <c r="J9" s="129"/>
      <c r="K9" s="133" t="str">
        <f>M41</f>
        <v/>
      </c>
      <c r="L9" s="134"/>
      <c r="M9" s="135"/>
      <c r="N9" s="4"/>
      <c r="O9" s="4"/>
      <c r="P9" s="4"/>
      <c r="Q9" s="4"/>
      <c r="R9" s="124" t="s">
        <v>21</v>
      </c>
      <c r="S9" s="125"/>
      <c r="T9" s="124">
        <f>D55</f>
        <v>0</v>
      </c>
      <c r="U9" s="125"/>
      <c r="V9" s="124" t="str">
        <f>IF(ISERROR(((J55&amp;":"&amp;L55)-(F55&amp;":"&amp;H55))*24)=TRUE,"",((J55&amp;":"&amp;L55)-(F55&amp;":"&amp;H55))*24)</f>
        <v/>
      </c>
      <c r="W9" s="125"/>
      <c r="X9" s="124" t="str">
        <f>IF(ISERROR(T9*V9)=TRUE,"",(T9*V9))</f>
        <v/>
      </c>
      <c r="Y9" s="125"/>
      <c r="Z9" s="5"/>
      <c r="AA9" s="4"/>
      <c r="AB9" s="5"/>
      <c r="AC9" s="5"/>
      <c r="AD9" s="4"/>
      <c r="AE9" s="5"/>
      <c r="AF9" s="8"/>
      <c r="AG9" s="18"/>
      <c r="AH9" s="9"/>
      <c r="AI9" s="9"/>
      <c r="AJ9" s="9"/>
    </row>
    <row r="10" spans="2:37" ht="18.75" customHeight="1">
      <c r="B10" s="149"/>
      <c r="C10" s="150"/>
      <c r="D10" s="150"/>
      <c r="E10" s="151"/>
      <c r="F10" s="20" t="s">
        <v>22</v>
      </c>
      <c r="G10" s="129" t="s">
        <v>23</v>
      </c>
      <c r="H10" s="129"/>
      <c r="I10" s="129"/>
      <c r="J10" s="129"/>
      <c r="K10" s="133" t="str">
        <f>M48</f>
        <v/>
      </c>
      <c r="L10" s="134"/>
      <c r="M10" s="135"/>
      <c r="N10" s="4"/>
      <c r="O10" s="4"/>
      <c r="P10" s="4"/>
      <c r="Q10" s="4"/>
      <c r="R10" s="147" t="s">
        <v>24</v>
      </c>
      <c r="S10" s="148"/>
      <c r="T10" s="147">
        <f>SUM(T6:U9)</f>
        <v>0</v>
      </c>
      <c r="U10" s="148"/>
      <c r="V10" s="147"/>
      <c r="W10" s="148"/>
      <c r="X10" s="147">
        <f>SUM(X6:Y9)</f>
        <v>0</v>
      </c>
      <c r="Y10" s="148"/>
      <c r="Z10" s="5"/>
      <c r="AA10" s="5"/>
      <c r="AB10" s="4"/>
      <c r="AC10" s="5"/>
      <c r="AD10" s="5"/>
      <c r="AE10" s="4"/>
      <c r="AF10" s="8"/>
      <c r="AG10" s="18"/>
      <c r="AH10" s="9"/>
      <c r="AI10" s="9"/>
      <c r="AJ10" s="9"/>
      <c r="AK10" s="9"/>
    </row>
    <row r="11" spans="2:37" ht="18.75" customHeight="1">
      <c r="B11" s="152"/>
      <c r="C11" s="153"/>
      <c r="D11" s="153"/>
      <c r="E11" s="154"/>
      <c r="F11" s="20" t="s">
        <v>25</v>
      </c>
      <c r="G11" s="129" t="s">
        <v>26</v>
      </c>
      <c r="H11" s="129"/>
      <c r="I11" s="129"/>
      <c r="J11" s="129"/>
      <c r="K11" s="133" t="str">
        <f>AC13</f>
        <v/>
      </c>
      <c r="L11" s="134"/>
      <c r="M11" s="135"/>
      <c r="N11" s="4"/>
      <c r="O11" s="4"/>
      <c r="P11" s="4"/>
      <c r="Q11" s="4"/>
      <c r="R11" s="19"/>
      <c r="S11" s="26"/>
      <c r="T11" s="26"/>
      <c r="U11" s="26"/>
      <c r="V11" s="26"/>
      <c r="W11" s="26"/>
      <c r="X11" s="26"/>
      <c r="Y11" s="26"/>
      <c r="Z11" s="5"/>
      <c r="AA11" s="5"/>
      <c r="AB11" s="4"/>
      <c r="AC11" s="5"/>
      <c r="AD11" s="5"/>
      <c r="AE11" s="4"/>
      <c r="AF11" s="8"/>
      <c r="AG11" s="18"/>
      <c r="AH11" s="9"/>
      <c r="AI11" s="9"/>
      <c r="AJ11" s="9"/>
      <c r="AK11" s="9"/>
    </row>
    <row r="12" spans="2:37" ht="18.75" customHeight="1" thickBot="1">
      <c r="B12" s="140" t="s">
        <v>27</v>
      </c>
      <c r="C12" s="141"/>
      <c r="D12" s="141"/>
      <c r="E12" s="142"/>
      <c r="F12" s="20" t="s">
        <v>28</v>
      </c>
      <c r="G12" s="143" t="s">
        <v>29</v>
      </c>
      <c r="H12" s="143"/>
      <c r="I12" s="143"/>
      <c r="J12" s="143"/>
      <c r="K12" s="144">
        <f>AB17</f>
        <v>0</v>
      </c>
      <c r="L12" s="145"/>
      <c r="M12" s="146"/>
      <c r="N12" s="4"/>
      <c r="O12" s="4"/>
      <c r="P12" s="4"/>
      <c r="Q12" s="4"/>
      <c r="R12" s="129" t="s">
        <v>30</v>
      </c>
      <c r="S12" s="129"/>
      <c r="T12" s="129"/>
      <c r="U12" s="129"/>
      <c r="V12" s="129"/>
      <c r="W12" s="129"/>
      <c r="X12" s="129"/>
      <c r="Y12" s="124" t="s">
        <v>31</v>
      </c>
      <c r="Z12" s="128"/>
      <c r="AA12" s="128"/>
      <c r="AB12" s="125"/>
      <c r="AC12" s="138" t="s">
        <v>32</v>
      </c>
      <c r="AD12" s="165"/>
      <c r="AE12" s="139"/>
      <c r="AF12" s="9"/>
      <c r="AG12" s="18"/>
      <c r="AH12" s="9"/>
      <c r="AI12" s="9"/>
      <c r="AJ12" s="9"/>
    </row>
    <row r="13" spans="2:37" ht="18.75" customHeight="1" thickBot="1">
      <c r="B13" s="140" t="s">
        <v>33</v>
      </c>
      <c r="C13" s="141"/>
      <c r="D13" s="141"/>
      <c r="E13" s="142"/>
      <c r="F13" s="20" t="s">
        <v>34</v>
      </c>
      <c r="G13" s="155" t="s">
        <v>35</v>
      </c>
      <c r="H13" s="155"/>
      <c r="I13" s="155"/>
      <c r="J13" s="155"/>
      <c r="K13" s="166">
        <f>AB21</f>
        <v>0</v>
      </c>
      <c r="L13" s="167"/>
      <c r="M13" s="168"/>
      <c r="N13" s="4"/>
      <c r="O13" s="4"/>
      <c r="P13" s="4"/>
      <c r="Q13" s="4"/>
      <c r="R13" s="169" t="s">
        <v>36</v>
      </c>
      <c r="S13" s="170"/>
      <c r="T13" s="170"/>
      <c r="U13" s="170"/>
      <c r="V13" s="170"/>
      <c r="W13" s="2" t="str">
        <f>IFERROR($AD$7-8,"")</f>
        <v/>
      </c>
      <c r="X13" s="11" t="s">
        <v>37</v>
      </c>
      <c r="Y13" s="171" t="s">
        <v>38</v>
      </c>
      <c r="Z13" s="172"/>
      <c r="AA13" s="172"/>
      <c r="AB13" s="173"/>
      <c r="AC13" s="174" t="str">
        <f>IFERROR(IF((E27)=0,W13*324000,W13*202000),"")</f>
        <v/>
      </c>
      <c r="AD13" s="175"/>
      <c r="AE13" s="176"/>
      <c r="AF13" s="9"/>
      <c r="AG13" s="9"/>
      <c r="AH13" s="9"/>
      <c r="AI13" s="9"/>
      <c r="AJ13" s="9"/>
    </row>
    <row r="14" spans="2:37" ht="18.75" customHeight="1">
      <c r="B14" s="140" t="s">
        <v>33</v>
      </c>
      <c r="C14" s="141"/>
      <c r="D14" s="141"/>
      <c r="E14" s="142"/>
      <c r="F14" s="20" t="s">
        <v>39</v>
      </c>
      <c r="G14" s="155" t="s">
        <v>40</v>
      </c>
      <c r="H14" s="155"/>
      <c r="I14" s="155"/>
      <c r="J14" s="155"/>
      <c r="K14" s="156">
        <f>AB29</f>
        <v>0</v>
      </c>
      <c r="L14" s="157"/>
      <c r="M14" s="158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5"/>
      <c r="AG14" s="9"/>
      <c r="AH14" s="9"/>
      <c r="AI14" s="9"/>
      <c r="AJ14" s="9"/>
    </row>
    <row r="15" spans="2:37" ht="18.75" customHeight="1">
      <c r="B15" s="140" t="s">
        <v>41</v>
      </c>
      <c r="C15" s="141"/>
      <c r="D15" s="141"/>
      <c r="E15" s="142"/>
      <c r="F15" s="129" t="s">
        <v>42</v>
      </c>
      <c r="G15" s="143" t="s">
        <v>43</v>
      </c>
      <c r="H15" s="143"/>
      <c r="I15" s="143"/>
      <c r="J15" s="143"/>
      <c r="K15" s="159">
        <f>AC41</f>
        <v>0</v>
      </c>
      <c r="L15" s="160"/>
      <c r="M15" s="161"/>
      <c r="N15" s="4"/>
      <c r="O15" s="4"/>
      <c r="P15" s="4"/>
      <c r="Q15" s="4"/>
      <c r="R15" s="27" t="s">
        <v>28</v>
      </c>
      <c r="S15" s="28" t="s">
        <v>29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G15" s="9"/>
      <c r="AH15" s="18"/>
      <c r="AI15" s="9"/>
      <c r="AJ15" s="9"/>
    </row>
    <row r="16" spans="2:37" ht="18.75" customHeight="1" thickBot="1">
      <c r="B16" s="152"/>
      <c r="C16" s="153"/>
      <c r="D16" s="153"/>
      <c r="E16" s="154"/>
      <c r="F16" s="129"/>
      <c r="G16" s="143"/>
      <c r="H16" s="143"/>
      <c r="I16" s="143"/>
      <c r="J16" s="143"/>
      <c r="K16" s="162"/>
      <c r="L16" s="163"/>
      <c r="M16" s="164"/>
      <c r="N16" s="4"/>
      <c r="O16" s="4"/>
      <c r="P16" s="4"/>
      <c r="Q16" s="4"/>
      <c r="R16" s="5"/>
      <c r="S16" s="29" t="s">
        <v>44</v>
      </c>
      <c r="T16" s="4"/>
      <c r="U16" s="4"/>
      <c r="V16" s="4"/>
      <c r="W16" s="4"/>
      <c r="X16" s="4"/>
      <c r="Y16" s="4"/>
      <c r="Z16" s="25" t="s">
        <v>45</v>
      </c>
      <c r="AA16" s="181">
        <v>2232000</v>
      </c>
      <c r="AB16" s="181"/>
      <c r="AC16" s="4" t="s">
        <v>46</v>
      </c>
      <c r="AD16" s="4"/>
      <c r="AE16" s="4"/>
      <c r="AG16" s="9"/>
      <c r="AH16" s="18"/>
      <c r="AI16" s="9"/>
      <c r="AJ16" s="9"/>
    </row>
    <row r="17" spans="2:36" ht="18.75" customHeight="1" thickBot="1">
      <c r="B17" s="140" t="s">
        <v>27</v>
      </c>
      <c r="C17" s="141"/>
      <c r="D17" s="141"/>
      <c r="E17" s="142"/>
      <c r="F17" s="129" t="s">
        <v>47</v>
      </c>
      <c r="G17" s="182" t="s">
        <v>48</v>
      </c>
      <c r="H17" s="182"/>
      <c r="I17" s="182"/>
      <c r="J17" s="182"/>
      <c r="K17" s="159">
        <f>AB46</f>
        <v>0</v>
      </c>
      <c r="L17" s="160"/>
      <c r="M17" s="161"/>
      <c r="N17" s="4"/>
      <c r="O17" s="4"/>
      <c r="P17" s="4"/>
      <c r="Q17" s="4"/>
      <c r="R17" s="5"/>
      <c r="S17" s="12" t="s">
        <v>49</v>
      </c>
      <c r="T17" s="30"/>
      <c r="U17" s="30"/>
      <c r="V17" s="183"/>
      <c r="W17" s="184"/>
      <c r="X17" s="185"/>
      <c r="Y17" s="4"/>
      <c r="Z17" s="124" t="s">
        <v>32</v>
      </c>
      <c r="AA17" s="128"/>
      <c r="AB17" s="186">
        <f>IF(V17&gt;AA16,AA16,V17)</f>
        <v>0</v>
      </c>
      <c r="AC17" s="187"/>
      <c r="AD17" s="188"/>
      <c r="AE17" s="4"/>
      <c r="AG17" s="9"/>
      <c r="AH17" s="9"/>
      <c r="AI17" s="9"/>
      <c r="AJ17" s="9"/>
    </row>
    <row r="18" spans="2:36" ht="11.25" customHeight="1">
      <c r="B18" s="152"/>
      <c r="C18" s="153"/>
      <c r="D18" s="153"/>
      <c r="E18" s="154"/>
      <c r="F18" s="129"/>
      <c r="G18" s="182"/>
      <c r="H18" s="182"/>
      <c r="I18" s="182"/>
      <c r="J18" s="182"/>
      <c r="K18" s="162"/>
      <c r="L18" s="163"/>
      <c r="M18" s="164"/>
      <c r="N18" s="4"/>
      <c r="O18" s="4"/>
      <c r="P18" s="4"/>
      <c r="Q18" s="4"/>
      <c r="R18" s="5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G18" s="9"/>
      <c r="AH18" s="9"/>
      <c r="AI18" s="9"/>
      <c r="AJ18" s="9"/>
    </row>
    <row r="19" spans="2:36" ht="26.25" customHeight="1">
      <c r="B19" s="177" t="s">
        <v>27</v>
      </c>
      <c r="C19" s="178"/>
      <c r="D19" s="178"/>
      <c r="E19" s="179"/>
      <c r="F19" s="20" t="s">
        <v>50</v>
      </c>
      <c r="G19" s="180" t="s">
        <v>51</v>
      </c>
      <c r="H19" s="180"/>
      <c r="I19" s="180"/>
      <c r="J19" s="180"/>
      <c r="K19" s="156">
        <f>AB50</f>
        <v>0</v>
      </c>
      <c r="L19" s="157"/>
      <c r="M19" s="158"/>
      <c r="N19" s="4"/>
      <c r="O19" s="4"/>
      <c r="P19" s="4"/>
      <c r="Q19" s="4"/>
      <c r="R19" s="27" t="s">
        <v>34</v>
      </c>
      <c r="S19" s="28" t="s">
        <v>52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G19" s="18"/>
      <c r="AH19" s="9"/>
    </row>
    <row r="20" spans="2:36" ht="26.25" customHeight="1" thickBot="1">
      <c r="B20" s="177" t="s">
        <v>41</v>
      </c>
      <c r="C20" s="178"/>
      <c r="D20" s="178"/>
      <c r="E20" s="179"/>
      <c r="F20" s="20" t="s">
        <v>53</v>
      </c>
      <c r="G20" s="180" t="s">
        <v>54</v>
      </c>
      <c r="H20" s="180"/>
      <c r="I20" s="180"/>
      <c r="J20" s="180"/>
      <c r="K20" s="159">
        <f>AB56</f>
        <v>0</v>
      </c>
      <c r="L20" s="160"/>
      <c r="M20" s="161"/>
      <c r="N20" s="4"/>
      <c r="O20" s="4"/>
      <c r="P20" s="4"/>
      <c r="Q20" s="4"/>
      <c r="R20" s="5"/>
      <c r="S20" s="4" t="s">
        <v>55</v>
      </c>
      <c r="T20" s="4"/>
      <c r="U20" s="4"/>
      <c r="V20" s="4"/>
      <c r="W20" s="4"/>
      <c r="X20" s="4"/>
      <c r="Y20" s="4"/>
      <c r="Z20" s="25" t="s">
        <v>45</v>
      </c>
      <c r="AA20" s="181">
        <v>2232000</v>
      </c>
      <c r="AB20" s="181"/>
      <c r="AC20" s="4" t="s">
        <v>46</v>
      </c>
      <c r="AD20" s="4"/>
      <c r="AE20" s="4"/>
      <c r="AG20" s="18"/>
      <c r="AH20" s="9"/>
    </row>
    <row r="21" spans="2:36" ht="18.75" customHeight="1" thickBot="1">
      <c r="B21" s="143" t="s">
        <v>56</v>
      </c>
      <c r="C21" s="143"/>
      <c r="D21" s="143"/>
      <c r="E21" s="143"/>
      <c r="F21" s="143"/>
      <c r="G21" s="143"/>
      <c r="H21" s="143"/>
      <c r="I21" s="143"/>
      <c r="J21" s="189"/>
      <c r="K21" s="190">
        <f>ROUNDDOWN(SUM(K8:M20),-3)</f>
        <v>0</v>
      </c>
      <c r="L21" s="191"/>
      <c r="M21" s="192"/>
      <c r="N21" s="4"/>
      <c r="O21" s="4"/>
      <c r="P21" s="4"/>
      <c r="Q21" s="4"/>
      <c r="R21" s="5"/>
      <c r="S21" s="12" t="s">
        <v>49</v>
      </c>
      <c r="T21" s="30"/>
      <c r="U21" s="30"/>
      <c r="V21" s="183"/>
      <c r="W21" s="184"/>
      <c r="X21" s="185"/>
      <c r="Y21" s="4"/>
      <c r="Z21" s="124" t="s">
        <v>32</v>
      </c>
      <c r="AA21" s="128"/>
      <c r="AB21" s="186">
        <f>IF(V21&gt;AA20,AA20,V21)</f>
        <v>0</v>
      </c>
      <c r="AC21" s="187"/>
      <c r="AD21" s="188"/>
      <c r="AE21" s="4"/>
      <c r="AG21" s="18"/>
      <c r="AH21" s="9"/>
    </row>
    <row r="22" spans="2:36" ht="18.75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G22" s="18"/>
      <c r="AH22" s="9"/>
    </row>
    <row r="23" spans="2:36" ht="18.75" customHeight="1">
      <c r="B23" s="31" t="s">
        <v>57</v>
      </c>
      <c r="C23" s="28" t="s">
        <v>16</v>
      </c>
      <c r="D23" s="32" t="s">
        <v>58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G23" s="18"/>
      <c r="AH23" s="9"/>
    </row>
    <row r="24" spans="2:36" ht="18.75" customHeight="1">
      <c r="P24" s="4"/>
      <c r="Q24" s="4"/>
      <c r="R24" s="27" t="s">
        <v>39</v>
      </c>
      <c r="S24" s="28" t="s">
        <v>61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G24" s="18"/>
      <c r="AH24" s="9"/>
    </row>
    <row r="25" spans="2:36" ht="18.75" customHeight="1">
      <c r="B25" s="129" t="s">
        <v>59</v>
      </c>
      <c r="C25" s="129"/>
      <c r="D25" s="129"/>
      <c r="E25" s="129" t="s">
        <v>60</v>
      </c>
      <c r="F25" s="129"/>
      <c r="G25" s="129" t="s">
        <v>30</v>
      </c>
      <c r="H25" s="129"/>
      <c r="I25" s="129"/>
      <c r="J25" s="129"/>
      <c r="K25" s="129"/>
      <c r="L25" s="129"/>
      <c r="M25" s="143" t="s">
        <v>32</v>
      </c>
      <c r="N25" s="143"/>
      <c r="O25" s="143"/>
      <c r="P25" s="4"/>
      <c r="Q25" s="4"/>
      <c r="R25" s="5"/>
      <c r="S25" s="4" t="s">
        <v>62</v>
      </c>
      <c r="T25" s="4"/>
      <c r="U25" s="4"/>
      <c r="V25" s="4"/>
      <c r="W25" s="4"/>
      <c r="X25" s="4"/>
      <c r="Y25" s="4"/>
      <c r="Z25" s="25" t="s">
        <v>45</v>
      </c>
      <c r="AA25" s="193">
        <v>1829000</v>
      </c>
      <c r="AB25" s="194"/>
      <c r="AC25" s="4" t="s">
        <v>63</v>
      </c>
      <c r="AD25" s="4"/>
      <c r="AE25" s="4"/>
      <c r="AG25" s="18"/>
      <c r="AH25" s="9"/>
    </row>
    <row r="26" spans="2:36" ht="18.75" customHeight="1" thickBot="1">
      <c r="B26" s="129"/>
      <c r="C26" s="129"/>
      <c r="D26" s="129"/>
      <c r="E26" s="195"/>
      <c r="F26" s="195"/>
      <c r="G26" s="129"/>
      <c r="H26" s="129"/>
      <c r="I26" s="129"/>
      <c r="J26" s="129"/>
      <c r="K26" s="129"/>
      <c r="L26" s="129"/>
      <c r="M26" s="143"/>
      <c r="N26" s="143"/>
      <c r="O26" s="143"/>
      <c r="P26" s="4"/>
      <c r="Q26" s="4"/>
      <c r="R26" s="4"/>
      <c r="S26" s="4" t="s">
        <v>64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G26" s="33" t="s">
        <v>65</v>
      </c>
    </row>
    <row r="27" spans="2:36" ht="18.75" customHeight="1" thickBot="1">
      <c r="B27" s="129" t="s">
        <v>66</v>
      </c>
      <c r="C27" s="129"/>
      <c r="D27" s="124"/>
      <c r="E27" s="196"/>
      <c r="F27" s="197"/>
      <c r="G27" s="198">
        <v>5117000</v>
      </c>
      <c r="H27" s="199"/>
      <c r="I27" s="199"/>
      <c r="J27" s="199"/>
      <c r="K27" s="199"/>
      <c r="L27" s="199"/>
      <c r="M27" s="200" t="str">
        <f>IF(E27="","",5117000)</f>
        <v/>
      </c>
      <c r="N27" s="200" t="str">
        <f t="shared" ref="N27:O27" si="0">IF(ISBLANK(K27),"",I27-(19-K27)*27000)</f>
        <v/>
      </c>
      <c r="O27" s="200" t="str">
        <f t="shared" si="0"/>
        <v/>
      </c>
      <c r="P27" s="4"/>
      <c r="Q27" s="4"/>
      <c r="R27" s="5"/>
      <c r="S27" s="4" t="s">
        <v>67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G27" s="33" t="s">
        <v>68</v>
      </c>
    </row>
    <row r="28" spans="2:36" ht="18.75" customHeight="1" thickBot="1">
      <c r="B28" s="4"/>
      <c r="C28" s="4"/>
      <c r="D28" s="4"/>
      <c r="E28" s="119"/>
      <c r="F28" s="119"/>
      <c r="G28" s="120"/>
      <c r="H28" s="120"/>
      <c r="I28" s="120"/>
      <c r="J28" s="120"/>
      <c r="K28" s="120"/>
      <c r="L28" s="120"/>
      <c r="M28" s="121"/>
      <c r="N28" s="121"/>
      <c r="O28" s="121"/>
      <c r="P28" s="4"/>
      <c r="Q28" s="4"/>
      <c r="R28" s="27"/>
      <c r="S28" s="34" t="s">
        <v>69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G28" s="33" t="s">
        <v>70</v>
      </c>
    </row>
    <row r="29" spans="2:36" ht="18.75" customHeight="1" thickBot="1">
      <c r="B29" s="4"/>
      <c r="C29" s="4"/>
      <c r="D29" s="4"/>
      <c r="E29" s="119"/>
      <c r="F29" s="119"/>
      <c r="G29" s="122"/>
      <c r="H29" s="122"/>
      <c r="I29" s="122"/>
      <c r="J29" s="122"/>
      <c r="K29" s="122"/>
      <c r="L29" s="122"/>
      <c r="M29" s="121"/>
      <c r="N29" s="121"/>
      <c r="O29" s="121"/>
      <c r="P29" s="4"/>
      <c r="Q29" s="4"/>
      <c r="R29" s="5"/>
      <c r="S29" s="12" t="s">
        <v>71</v>
      </c>
      <c r="T29" s="30"/>
      <c r="U29" s="30"/>
      <c r="V29" s="183"/>
      <c r="W29" s="184"/>
      <c r="X29" s="185"/>
      <c r="Y29" s="4"/>
      <c r="Z29" s="124" t="s">
        <v>32</v>
      </c>
      <c r="AA29" s="128"/>
      <c r="AB29" s="186">
        <f>IF(V29&gt;AA25,AA25,V29)</f>
        <v>0</v>
      </c>
      <c r="AC29" s="187"/>
      <c r="AD29" s="188"/>
      <c r="AE29" s="4"/>
      <c r="AG29" s="33"/>
    </row>
    <row r="30" spans="2:36" ht="18.75" customHeight="1">
      <c r="B30" s="4"/>
      <c r="C30" s="4"/>
      <c r="D30" s="4"/>
      <c r="E30" s="35"/>
      <c r="F30" s="35"/>
      <c r="G30" s="120"/>
      <c r="H30" s="120"/>
      <c r="I30" s="120"/>
      <c r="J30" s="120"/>
      <c r="K30" s="120"/>
      <c r="L30" s="120"/>
      <c r="M30" s="121"/>
      <c r="N30" s="121"/>
      <c r="O30" s="121"/>
      <c r="P30" s="4"/>
      <c r="Q30" s="4"/>
      <c r="R30" s="5"/>
      <c r="S30" s="4"/>
      <c r="T30" s="4"/>
      <c r="U30" s="4"/>
      <c r="V30" s="4"/>
      <c r="W30" s="4"/>
      <c r="X30" s="4"/>
      <c r="Y30" s="4"/>
      <c r="Z30" s="4"/>
      <c r="AA30" s="4"/>
      <c r="AB30" s="201"/>
      <c r="AC30" s="201"/>
      <c r="AD30" s="201"/>
      <c r="AE30" s="4"/>
      <c r="AG30" s="33" t="s">
        <v>72</v>
      </c>
    </row>
    <row r="31" spans="2:36" ht="18.75" customHeight="1">
      <c r="B31" s="31" t="s">
        <v>73</v>
      </c>
      <c r="C31" s="28" t="s">
        <v>16</v>
      </c>
      <c r="D31" s="36" t="s">
        <v>74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27" t="s">
        <v>42</v>
      </c>
      <c r="S31" s="28" t="s">
        <v>75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G31" s="33" t="s">
        <v>76</v>
      </c>
    </row>
    <row r="32" spans="2:36" ht="18.75" customHeight="1"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202"/>
      <c r="N32" s="202"/>
      <c r="O32" s="202"/>
      <c r="P32" s="4"/>
      <c r="Q32" s="4"/>
      <c r="R32" s="27"/>
      <c r="S32" s="4" t="s">
        <v>77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G32" s="33" t="s">
        <v>78</v>
      </c>
    </row>
    <row r="33" spans="2:38" ht="18.75" customHeight="1">
      <c r="B33" s="129" t="s">
        <v>59</v>
      </c>
      <c r="C33" s="129"/>
      <c r="D33" s="129"/>
      <c r="E33" s="129" t="s">
        <v>60</v>
      </c>
      <c r="F33" s="129"/>
      <c r="G33" s="129" t="s">
        <v>30</v>
      </c>
      <c r="H33" s="129"/>
      <c r="I33" s="129"/>
      <c r="J33" s="129"/>
      <c r="K33" s="129"/>
      <c r="L33" s="129"/>
      <c r="M33" s="143" t="s">
        <v>32</v>
      </c>
      <c r="N33" s="143"/>
      <c r="O33" s="143"/>
      <c r="P33" s="4"/>
      <c r="Q33" s="4"/>
      <c r="R33" s="4"/>
      <c r="S33" s="4" t="s">
        <v>79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L33" s="1" t="s">
        <v>80</v>
      </c>
    </row>
    <row r="34" spans="2:38" ht="18.75" customHeight="1" thickBot="1">
      <c r="B34" s="129"/>
      <c r="C34" s="129"/>
      <c r="D34" s="129"/>
      <c r="E34" s="195"/>
      <c r="F34" s="195"/>
      <c r="G34" s="129"/>
      <c r="H34" s="129"/>
      <c r="I34" s="129"/>
      <c r="J34" s="129"/>
      <c r="K34" s="129"/>
      <c r="L34" s="129"/>
      <c r="M34" s="143"/>
      <c r="N34" s="143"/>
      <c r="O34" s="14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2:38" ht="18.75" customHeight="1" thickBot="1">
      <c r="B35" s="129" t="s">
        <v>66</v>
      </c>
      <c r="C35" s="129"/>
      <c r="D35" s="124"/>
      <c r="E35" s="196"/>
      <c r="F35" s="197"/>
      <c r="G35" s="198">
        <v>6939000</v>
      </c>
      <c r="H35" s="199"/>
      <c r="I35" s="199"/>
      <c r="J35" s="199"/>
      <c r="K35" s="199"/>
      <c r="L35" s="199"/>
      <c r="M35" s="200" t="str">
        <f>IF(E35="","",6939000)</f>
        <v/>
      </c>
      <c r="N35" s="200" t="str">
        <f t="shared" ref="N35:O35" si="1">IF(ISBLANK(K35),"",I35-(19-K35)*27000)</f>
        <v/>
      </c>
      <c r="O35" s="200" t="str">
        <f t="shared" si="1"/>
        <v/>
      </c>
      <c r="P35" s="4"/>
      <c r="Q35" s="4"/>
      <c r="R35" s="4"/>
      <c r="S35" s="124"/>
      <c r="T35" s="125"/>
      <c r="U35" s="124" t="s">
        <v>81</v>
      </c>
      <c r="V35" s="128"/>
      <c r="W35" s="128"/>
      <c r="X35" s="125"/>
      <c r="Y35" s="124" t="s">
        <v>82</v>
      </c>
      <c r="Z35" s="125"/>
      <c r="AA35" s="138" t="s">
        <v>83</v>
      </c>
      <c r="AB35" s="139"/>
      <c r="AC35" s="124" t="s">
        <v>84</v>
      </c>
      <c r="AD35" s="125"/>
      <c r="AE35" s="4"/>
    </row>
    <row r="36" spans="2:38" ht="18.75" customHeight="1" thickBot="1">
      <c r="B36" s="4"/>
      <c r="C36" s="4"/>
      <c r="D36" s="4"/>
      <c r="E36" s="119"/>
      <c r="F36" s="119"/>
      <c r="G36" s="120"/>
      <c r="H36" s="120"/>
      <c r="I36" s="120"/>
      <c r="J36" s="120"/>
      <c r="K36" s="120"/>
      <c r="L36" s="120"/>
      <c r="M36" s="121"/>
      <c r="N36" s="121"/>
      <c r="O36" s="121"/>
      <c r="P36" s="4"/>
      <c r="Q36" s="4"/>
      <c r="R36" s="4"/>
      <c r="S36" s="37" t="s">
        <v>85</v>
      </c>
      <c r="T36" s="38"/>
      <c r="U36" s="124" t="s">
        <v>86</v>
      </c>
      <c r="V36" s="128"/>
      <c r="W36" s="128"/>
      <c r="X36" s="125"/>
      <c r="Y36" s="212">
        <v>131000</v>
      </c>
      <c r="Z36" s="203"/>
      <c r="AA36" s="213"/>
      <c r="AB36" s="214"/>
      <c r="AC36" s="203">
        <f>Y36*AA36</f>
        <v>0</v>
      </c>
      <c r="AD36" s="204"/>
      <c r="AE36" s="4"/>
    </row>
    <row r="37" spans="2:38" ht="18.75" customHeight="1" thickBot="1">
      <c r="B37" s="4"/>
      <c r="C37" s="4"/>
      <c r="D37" s="4"/>
      <c r="E37" s="119"/>
      <c r="F37" s="119"/>
      <c r="G37" s="122"/>
      <c r="H37" s="122"/>
      <c r="I37" s="122"/>
      <c r="J37" s="122"/>
      <c r="K37" s="122"/>
      <c r="L37" s="122"/>
      <c r="M37" s="121"/>
      <c r="N37" s="121"/>
      <c r="O37" s="121"/>
      <c r="P37" s="4"/>
      <c r="Q37" s="4"/>
      <c r="R37" s="4"/>
      <c r="S37" s="39"/>
      <c r="T37" s="40"/>
      <c r="U37" s="124" t="s">
        <v>87</v>
      </c>
      <c r="V37" s="128"/>
      <c r="W37" s="128"/>
      <c r="X37" s="125"/>
      <c r="Y37" s="212">
        <v>263000</v>
      </c>
      <c r="Z37" s="203"/>
      <c r="AA37" s="196"/>
      <c r="AB37" s="197"/>
      <c r="AC37" s="203">
        <f t="shared" ref="AC37" si="2">Y37*AA37</f>
        <v>0</v>
      </c>
      <c r="AD37" s="204"/>
      <c r="AE37" s="4"/>
    </row>
    <row r="38" spans="2:38" ht="18.75" customHeight="1" thickBo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1"/>
      <c r="T38" s="42"/>
      <c r="U38" s="43"/>
      <c r="V38" s="43"/>
      <c r="W38" s="43"/>
      <c r="X38" s="43"/>
      <c r="Y38" s="43"/>
      <c r="Z38" s="43"/>
      <c r="AA38" s="42"/>
      <c r="AB38" s="40"/>
      <c r="AC38" s="205">
        <f>SUM(AC36:AD37)</f>
        <v>0</v>
      </c>
      <c r="AD38" s="206"/>
      <c r="AE38" s="4"/>
    </row>
    <row r="39" spans="2:38" ht="18.75" customHeight="1" thickBot="1">
      <c r="B39" s="27" t="s">
        <v>19</v>
      </c>
      <c r="C39" s="28" t="s">
        <v>20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4" t="s">
        <v>115</v>
      </c>
      <c r="T39" s="43"/>
      <c r="U39" s="43"/>
      <c r="V39" s="43"/>
      <c r="W39" s="43"/>
      <c r="X39" s="43"/>
      <c r="Y39" s="43"/>
      <c r="Z39" s="43"/>
      <c r="AA39" s="42"/>
      <c r="AB39" s="43"/>
      <c r="AC39" s="183"/>
      <c r="AD39" s="185"/>
      <c r="AE39" s="4"/>
    </row>
    <row r="40" spans="2:38" ht="18.75" customHeight="1" thickBot="1">
      <c r="B40" s="195" t="s">
        <v>2</v>
      </c>
      <c r="C40" s="195"/>
      <c r="D40" s="195"/>
      <c r="E40" s="124" t="s">
        <v>30</v>
      </c>
      <c r="F40" s="128"/>
      <c r="G40" s="128"/>
      <c r="H40" s="125"/>
      <c r="I40" s="124" t="s">
        <v>31</v>
      </c>
      <c r="J40" s="128"/>
      <c r="K40" s="128"/>
      <c r="L40" s="125"/>
      <c r="M40" s="207" t="s">
        <v>32</v>
      </c>
      <c r="N40" s="208"/>
      <c r="O40" s="209"/>
      <c r="P40" s="4"/>
      <c r="Q40" s="4"/>
      <c r="R40" s="4"/>
      <c r="S40" s="37" t="s">
        <v>88</v>
      </c>
      <c r="T40" s="38"/>
      <c r="U40" s="38"/>
      <c r="V40" s="38"/>
      <c r="W40" s="38"/>
      <c r="X40" s="38"/>
      <c r="Y40" s="38"/>
      <c r="Z40" s="38"/>
      <c r="AA40" s="38"/>
      <c r="AB40" s="45"/>
      <c r="AC40" s="210">
        <v>526000</v>
      </c>
      <c r="AD40" s="211"/>
      <c r="AE40" s="4"/>
    </row>
    <row r="41" spans="2:38" ht="18.75" customHeight="1" thickTop="1" thickBot="1">
      <c r="B41" s="196"/>
      <c r="C41" s="220"/>
      <c r="D41" s="197"/>
      <c r="E41" s="221" t="s">
        <v>89</v>
      </c>
      <c r="F41" s="128"/>
      <c r="G41" s="128"/>
      <c r="H41" s="125"/>
      <c r="I41" s="124" t="s">
        <v>90</v>
      </c>
      <c r="J41" s="128"/>
      <c r="K41" s="128"/>
      <c r="L41" s="125"/>
      <c r="M41" s="222" t="str">
        <f>IF((E27)=0,IF((B41-250)*28000&lt;0,"",(B41-250)*28000),IF((B41-250)*21000&lt;0,"",(B41-250)*21000))</f>
        <v/>
      </c>
      <c r="N41" s="223"/>
      <c r="O41" s="224"/>
      <c r="P41" s="4"/>
      <c r="Q41" s="4"/>
      <c r="R41" s="4"/>
      <c r="S41" s="46" t="s">
        <v>11</v>
      </c>
      <c r="T41" s="47"/>
      <c r="U41" s="47"/>
      <c r="V41" s="47"/>
      <c r="W41" s="47"/>
      <c r="X41" s="47"/>
      <c r="Y41" s="47"/>
      <c r="Z41" s="47"/>
      <c r="AA41" s="47"/>
      <c r="AB41" s="47"/>
      <c r="AC41" s="225">
        <f>MIN(AC38:AD40)</f>
        <v>0</v>
      </c>
      <c r="AD41" s="226"/>
      <c r="AE41" s="4"/>
    </row>
    <row r="42" spans="2:38" ht="18.75" customHeight="1">
      <c r="B42" s="4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2:38" ht="18.75" customHeight="1">
      <c r="B43" s="27" t="s">
        <v>91</v>
      </c>
      <c r="C43" s="28" t="s">
        <v>92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" t="s">
        <v>47</v>
      </c>
      <c r="S43" s="28" t="s">
        <v>93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2:38" ht="18.75" customHeight="1" thickBot="1">
      <c r="B44" s="138" t="s">
        <v>94</v>
      </c>
      <c r="C44" s="165"/>
      <c r="D44" s="138" t="s">
        <v>3</v>
      </c>
      <c r="E44" s="165"/>
      <c r="F44" s="165"/>
      <c r="G44" s="139"/>
      <c r="H44" s="228" t="s">
        <v>95</v>
      </c>
      <c r="I44" s="229"/>
      <c r="J44" s="229"/>
      <c r="K44" s="230"/>
      <c r="L44" s="4"/>
      <c r="M44" s="4"/>
      <c r="N44" s="4"/>
      <c r="O44" s="4"/>
      <c r="P44" s="4"/>
      <c r="Q44" s="4"/>
      <c r="R44" s="27"/>
      <c r="S44" s="4" t="s">
        <v>96</v>
      </c>
      <c r="T44" s="4"/>
      <c r="U44" s="4"/>
      <c r="V44" s="4"/>
      <c r="W44" s="4"/>
      <c r="X44" s="4"/>
      <c r="Y44" s="4"/>
      <c r="Z44" s="25" t="s">
        <v>45</v>
      </c>
      <c r="AA44" s="181">
        <v>581000</v>
      </c>
      <c r="AB44" s="194"/>
      <c r="AC44" s="4" t="s">
        <v>46</v>
      </c>
      <c r="AD44" s="4"/>
      <c r="AE44" s="4"/>
    </row>
    <row r="45" spans="2:38" ht="18.75" customHeight="1" thickBot="1">
      <c r="B45" s="147"/>
      <c r="C45" s="227"/>
      <c r="D45" s="49"/>
      <c r="E45" s="19" t="s">
        <v>114</v>
      </c>
      <c r="F45" s="49"/>
      <c r="G45" s="19" t="s">
        <v>98</v>
      </c>
      <c r="H45" s="49"/>
      <c r="I45" s="19" t="s">
        <v>97</v>
      </c>
      <c r="J45" s="49"/>
      <c r="K45" s="11" t="s">
        <v>98</v>
      </c>
      <c r="L45" s="4"/>
      <c r="M45" s="5"/>
      <c r="N45" s="5"/>
      <c r="O45" s="4"/>
      <c r="P45" s="4"/>
      <c r="Q45" s="4"/>
      <c r="R45" s="4"/>
      <c r="S45" s="12" t="s">
        <v>119</v>
      </c>
      <c r="T45" s="43"/>
      <c r="U45" s="43"/>
      <c r="V45" s="196"/>
      <c r="W45" s="220"/>
      <c r="X45" s="197"/>
      <c r="Y45" s="4"/>
      <c r="Z45" s="4"/>
      <c r="AA45" s="4"/>
      <c r="AB45" s="4"/>
      <c r="AC45" s="4"/>
      <c r="AD45" s="4"/>
      <c r="AE45" s="4"/>
    </row>
    <row r="46" spans="2:38" ht="18.75" customHeight="1" thickBot="1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15" t="s">
        <v>116</v>
      </c>
      <c r="T46" s="216"/>
      <c r="U46" s="216"/>
      <c r="V46" s="217"/>
      <c r="W46" s="218"/>
      <c r="X46" s="219"/>
      <c r="Y46" s="4"/>
      <c r="Z46" s="124" t="s">
        <v>32</v>
      </c>
      <c r="AA46" s="128"/>
      <c r="AB46" s="186">
        <f>IF(V45="〇",IF(AA44&gt;V46,V46,AA44),0)</f>
        <v>0</v>
      </c>
      <c r="AC46" s="187"/>
      <c r="AD46" s="188"/>
      <c r="AE46" s="4"/>
    </row>
    <row r="47" spans="2:38" ht="18.75" customHeight="1" thickBot="1">
      <c r="B47" s="129" t="s">
        <v>30</v>
      </c>
      <c r="C47" s="129"/>
      <c r="D47" s="129"/>
      <c r="E47" s="129"/>
      <c r="F47" s="129"/>
      <c r="G47" s="129"/>
      <c r="H47" s="129"/>
      <c r="I47" s="129" t="s">
        <v>31</v>
      </c>
      <c r="J47" s="129"/>
      <c r="K47" s="129"/>
      <c r="L47" s="129"/>
      <c r="M47" s="138" t="s">
        <v>32</v>
      </c>
      <c r="N47" s="165"/>
      <c r="O47" s="13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2:38" ht="18.75" customHeight="1" thickBot="1">
      <c r="B48" s="232" t="s">
        <v>100</v>
      </c>
      <c r="C48" s="233"/>
      <c r="D48" s="233"/>
      <c r="E48" s="233"/>
      <c r="F48" s="233"/>
      <c r="G48" s="19" t="str">
        <f>IFERROR(IF(((H45&amp;":"&amp;J45)-(D45&amp;":"&amp;F45))*24&gt;1,IF(((H45&amp;":"&amp;J45)-(18&amp;":"&amp;30))*24&gt;0,MIN((((H45&amp;":"&amp;J45)-(18&amp;":"&amp;30))*24),(((H45&amp;":"&amp;J45)-(D45&amp;":"&amp;F45))*24-1)),0)),"")</f>
        <v/>
      </c>
      <c r="H48" s="50" t="s">
        <v>101</v>
      </c>
      <c r="I48" s="171" t="s">
        <v>102</v>
      </c>
      <c r="J48" s="172"/>
      <c r="K48" s="172"/>
      <c r="L48" s="234"/>
      <c r="M48" s="186" t="str">
        <f>IFERROR(IF(SUM(E25:F29)=0,G48*720000,G48*449000),"")</f>
        <v/>
      </c>
      <c r="N48" s="187"/>
      <c r="O48" s="188"/>
      <c r="P48" s="4"/>
      <c r="Q48" s="4"/>
      <c r="R48" s="27" t="s">
        <v>50</v>
      </c>
      <c r="S48" s="28" t="s">
        <v>103</v>
      </c>
      <c r="T48" s="4"/>
      <c r="U48" s="4"/>
      <c r="V48" s="4"/>
      <c r="W48" s="4"/>
      <c r="X48" s="4"/>
      <c r="Y48" s="4"/>
      <c r="Z48" s="25" t="s">
        <v>45</v>
      </c>
      <c r="AA48" s="181">
        <v>3374000</v>
      </c>
      <c r="AB48" s="194"/>
      <c r="AC48" s="4" t="s">
        <v>46</v>
      </c>
      <c r="AD48" s="4"/>
      <c r="AE48" s="4"/>
    </row>
    <row r="49" spans="2:31" ht="18.75" customHeight="1" thickBot="1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  <c r="S49" s="12" t="s">
        <v>119</v>
      </c>
      <c r="T49" s="43"/>
      <c r="U49" s="43"/>
      <c r="V49" s="235"/>
      <c r="W49" s="236"/>
      <c r="X49" s="237"/>
      <c r="Y49" s="4"/>
      <c r="Z49" s="4"/>
      <c r="AA49" s="4"/>
      <c r="AB49" s="4"/>
      <c r="AD49" s="4"/>
      <c r="AE49" s="4"/>
    </row>
    <row r="50" spans="2:31" ht="18.75" customHeight="1" thickBot="1">
      <c r="B50" s="27" t="s">
        <v>25</v>
      </c>
      <c r="C50" s="28" t="s">
        <v>104</v>
      </c>
      <c r="D50" s="5"/>
      <c r="E50" s="5"/>
      <c r="F50" s="4"/>
      <c r="G50" s="5"/>
      <c r="H50" s="5"/>
      <c r="I50" s="4"/>
      <c r="J50" s="5"/>
      <c r="K50" s="5"/>
      <c r="L50" s="4"/>
      <c r="M50" s="5"/>
      <c r="N50" s="4"/>
      <c r="O50" s="4"/>
      <c r="P50" s="4"/>
      <c r="Q50" s="4"/>
      <c r="R50" s="5"/>
      <c r="S50" s="12" t="s">
        <v>105</v>
      </c>
      <c r="T50" s="30"/>
      <c r="U50" s="30"/>
      <c r="V50" s="183"/>
      <c r="W50" s="184"/>
      <c r="X50" s="185"/>
      <c r="Y50" s="4"/>
      <c r="Z50" s="124" t="s">
        <v>32</v>
      </c>
      <c r="AA50" s="128"/>
      <c r="AB50" s="186">
        <f>IF(V49="〇",IF(AA48&gt;V50,V50,AA48),0)</f>
        <v>0</v>
      </c>
      <c r="AC50" s="187"/>
      <c r="AD50" s="188"/>
      <c r="AE50" s="4"/>
    </row>
    <row r="51" spans="2:31" ht="18.75" customHeight="1" thickBot="1">
      <c r="B51" s="12"/>
      <c r="C51" s="14"/>
      <c r="D51" s="138" t="s">
        <v>2</v>
      </c>
      <c r="E51" s="139"/>
      <c r="F51" s="138" t="s">
        <v>3</v>
      </c>
      <c r="G51" s="165"/>
      <c r="H51" s="165"/>
      <c r="I51" s="139"/>
      <c r="J51" s="138" t="s">
        <v>95</v>
      </c>
      <c r="K51" s="165"/>
      <c r="L51" s="165"/>
      <c r="M51" s="139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2:31" ht="18.75" customHeight="1" thickBot="1">
      <c r="B52" s="129" t="s">
        <v>7</v>
      </c>
      <c r="C52" s="124"/>
      <c r="D52" s="51"/>
      <c r="E52" s="52" t="s">
        <v>106</v>
      </c>
      <c r="F52" s="49"/>
      <c r="G52" s="30" t="s">
        <v>97</v>
      </c>
      <c r="H52" s="49"/>
      <c r="I52" s="30" t="s">
        <v>98</v>
      </c>
      <c r="J52" s="49"/>
      <c r="K52" s="30" t="s">
        <v>97</v>
      </c>
      <c r="L52" s="49"/>
      <c r="M52" s="14" t="s">
        <v>98</v>
      </c>
      <c r="N52" s="4"/>
      <c r="O52" s="4"/>
      <c r="P52" s="4"/>
      <c r="Q52" s="4"/>
      <c r="R52" s="27" t="s">
        <v>53</v>
      </c>
      <c r="S52" s="28" t="s">
        <v>107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1" ht="18.75" customHeight="1" thickBot="1">
      <c r="B53" s="129" t="s">
        <v>12</v>
      </c>
      <c r="C53" s="124"/>
      <c r="D53" s="51"/>
      <c r="E53" s="52" t="s">
        <v>106</v>
      </c>
      <c r="F53" s="49"/>
      <c r="G53" s="30" t="s">
        <v>97</v>
      </c>
      <c r="H53" s="49"/>
      <c r="I53" s="30" t="s">
        <v>98</v>
      </c>
      <c r="J53" s="49"/>
      <c r="K53" s="30" t="s">
        <v>97</v>
      </c>
      <c r="L53" s="49"/>
      <c r="M53" s="14" t="s">
        <v>98</v>
      </c>
      <c r="N53" s="4"/>
      <c r="O53" s="4"/>
      <c r="P53" s="4"/>
      <c r="Q53" s="4"/>
      <c r="R53" s="4"/>
      <c r="S53" s="53" t="s">
        <v>108</v>
      </c>
      <c r="T53" s="53"/>
      <c r="U53" s="53"/>
      <c r="V53" s="53"/>
      <c r="W53" s="53"/>
      <c r="X53" s="4"/>
      <c r="Y53" s="4"/>
      <c r="Z53" s="4" t="s">
        <v>118</v>
      </c>
      <c r="AA53" s="231">
        <f>11000*V55*12</f>
        <v>0</v>
      </c>
      <c r="AB53" s="231"/>
      <c r="AC53" s="4" t="s">
        <v>46</v>
      </c>
      <c r="AD53" s="4"/>
      <c r="AE53" s="4"/>
    </row>
    <row r="54" spans="2:31" ht="18.75" customHeight="1" thickBot="1">
      <c r="B54" s="124" t="s">
        <v>17</v>
      </c>
      <c r="C54" s="128"/>
      <c r="D54" s="51"/>
      <c r="E54" s="52" t="s">
        <v>106</v>
      </c>
      <c r="F54" s="49"/>
      <c r="G54" s="30" t="s">
        <v>97</v>
      </c>
      <c r="H54" s="49"/>
      <c r="I54" s="30" t="s">
        <v>98</v>
      </c>
      <c r="J54" s="49"/>
      <c r="K54" s="30" t="s">
        <v>97</v>
      </c>
      <c r="L54" s="49"/>
      <c r="M54" s="14" t="s">
        <v>98</v>
      </c>
      <c r="N54" s="4"/>
      <c r="O54" s="5"/>
      <c r="P54" s="4"/>
      <c r="Q54" s="4"/>
      <c r="R54" s="5"/>
      <c r="S54" s="12" t="s">
        <v>119</v>
      </c>
      <c r="T54" s="43"/>
      <c r="U54" s="43"/>
      <c r="V54" s="196"/>
      <c r="W54" s="220"/>
      <c r="X54" s="197"/>
      <c r="Y54" s="4"/>
      <c r="Z54" s="4" t="s">
        <v>120</v>
      </c>
      <c r="AA54" s="4"/>
      <c r="AB54" s="4"/>
      <c r="AC54" s="4"/>
      <c r="AD54" s="4"/>
      <c r="AE54" s="4"/>
    </row>
    <row r="55" spans="2:31" ht="18.75" customHeight="1" thickBot="1">
      <c r="B55" s="124" t="s">
        <v>109</v>
      </c>
      <c r="C55" s="128"/>
      <c r="D55" s="51"/>
      <c r="E55" s="52" t="s">
        <v>110</v>
      </c>
      <c r="F55" s="49"/>
      <c r="G55" s="30" t="s">
        <v>97</v>
      </c>
      <c r="H55" s="49"/>
      <c r="I55" s="30" t="s">
        <v>98</v>
      </c>
      <c r="J55" s="49"/>
      <c r="K55" s="30" t="s">
        <v>97</v>
      </c>
      <c r="L55" s="49"/>
      <c r="M55" s="14" t="s">
        <v>98</v>
      </c>
      <c r="N55" s="4"/>
      <c r="O55" s="4"/>
      <c r="P55" s="4"/>
      <c r="Q55" s="4"/>
      <c r="R55" s="5"/>
      <c r="S55" s="246" t="s">
        <v>117</v>
      </c>
      <c r="T55" s="247"/>
      <c r="U55" s="247"/>
      <c r="V55" s="183"/>
      <c r="W55" s="184"/>
      <c r="X55" s="185"/>
      <c r="Y55" s="4"/>
      <c r="AE55" s="4"/>
    </row>
    <row r="56" spans="2:31" ht="18.75" customHeight="1" thickBot="1">
      <c r="S56" s="215" t="s">
        <v>116</v>
      </c>
      <c r="T56" s="216"/>
      <c r="U56" s="216"/>
      <c r="V56" s="217"/>
      <c r="W56" s="218"/>
      <c r="X56" s="219"/>
      <c r="Z56" s="124" t="s">
        <v>32</v>
      </c>
      <c r="AA56" s="128"/>
      <c r="AB56" s="238">
        <f>IF(V54="〇",IF(AA53&gt;V56,V56,AA53),0)</f>
        <v>0</v>
      </c>
      <c r="AC56" s="239"/>
      <c r="AD56" s="240"/>
    </row>
    <row r="57" spans="2:31" ht="18.75" customHeight="1">
      <c r="R57" s="54"/>
      <c r="V57" s="55"/>
      <c r="W57" s="55"/>
      <c r="X57" s="55"/>
      <c r="AB57" s="56"/>
      <c r="AC57" s="56"/>
      <c r="AD57" s="56"/>
    </row>
    <row r="58" spans="2:31" ht="18.75" customHeight="1"/>
    <row r="59" spans="2:31" ht="18.75" customHeight="1"/>
    <row r="60" spans="2:31" ht="18.75" customHeight="1"/>
    <row r="61" spans="2:31" ht="18.75" customHeight="1">
      <c r="P61" s="8"/>
    </row>
    <row r="62" spans="2:31" ht="18.75" customHeight="1"/>
    <row r="65" spans="19:30">
      <c r="S65" s="57" t="s">
        <v>111</v>
      </c>
      <c r="T65" s="58"/>
      <c r="U65" s="58"/>
      <c r="V65" s="58"/>
      <c r="W65" s="58"/>
      <c r="X65" s="58"/>
      <c r="Y65" s="58" t="s">
        <v>112</v>
      </c>
      <c r="Z65" s="58"/>
      <c r="AA65" s="58"/>
      <c r="AB65" s="58"/>
      <c r="AC65" s="58"/>
      <c r="AD65" s="58"/>
    </row>
    <row r="66" spans="19:30">
      <c r="S66" s="59" t="s">
        <v>99</v>
      </c>
      <c r="T66" s="59"/>
      <c r="U66" s="59"/>
      <c r="V66" s="241"/>
      <c r="W66" s="241"/>
      <c r="X66" s="241"/>
      <c r="Y66" s="58"/>
      <c r="Z66" s="242" t="s">
        <v>32</v>
      </c>
      <c r="AA66" s="242"/>
      <c r="AB66" s="243">
        <f>IF(V66="〇",IF(521000&gt;V67,V67,521000),0)</f>
        <v>0</v>
      </c>
      <c r="AC66" s="243"/>
      <c r="AD66" s="243"/>
    </row>
    <row r="67" spans="19:30">
      <c r="S67" s="244" t="s">
        <v>113</v>
      </c>
      <c r="T67" s="244"/>
      <c r="U67" s="244"/>
      <c r="V67" s="245"/>
      <c r="W67" s="245"/>
      <c r="X67" s="245"/>
      <c r="Y67" s="58"/>
      <c r="Z67" s="58"/>
      <c r="AA67" s="58"/>
      <c r="AB67" s="58"/>
      <c r="AC67" s="58"/>
      <c r="AD67" s="58"/>
    </row>
    <row r="68" spans="19:30" ht="16.5" thickBot="1"/>
    <row r="69" spans="19:30" ht="16.5" thickBot="1">
      <c r="AB69" s="60"/>
    </row>
  </sheetData>
  <sheetProtection sheet="1" selectLockedCells="1"/>
  <mergeCells count="168">
    <mergeCell ref="Z56:AA56"/>
    <mergeCell ref="AB56:AD56"/>
    <mergeCell ref="V66:X66"/>
    <mergeCell ref="Z66:AA66"/>
    <mergeCell ref="AB66:AD66"/>
    <mergeCell ref="S67:U67"/>
    <mergeCell ref="V67:X67"/>
    <mergeCell ref="B54:C54"/>
    <mergeCell ref="V54:X54"/>
    <mergeCell ref="B55:C55"/>
    <mergeCell ref="S55:U55"/>
    <mergeCell ref="V55:X55"/>
    <mergeCell ref="S56:U56"/>
    <mergeCell ref="V56:X56"/>
    <mergeCell ref="D51:E51"/>
    <mergeCell ref="F51:I51"/>
    <mergeCell ref="J51:M51"/>
    <mergeCell ref="B52:C52"/>
    <mergeCell ref="B53:C53"/>
    <mergeCell ref="AA53:AB53"/>
    <mergeCell ref="B48:F48"/>
    <mergeCell ref="I48:L48"/>
    <mergeCell ref="M48:O48"/>
    <mergeCell ref="AA48:AB48"/>
    <mergeCell ref="V49:X49"/>
    <mergeCell ref="V50:X50"/>
    <mergeCell ref="Z50:AA50"/>
    <mergeCell ref="AB50:AD50"/>
    <mergeCell ref="S46:U46"/>
    <mergeCell ref="V46:X46"/>
    <mergeCell ref="Z46:AA46"/>
    <mergeCell ref="AB46:AD46"/>
    <mergeCell ref="B47:H47"/>
    <mergeCell ref="I47:L47"/>
    <mergeCell ref="M47:O47"/>
    <mergeCell ref="B41:D41"/>
    <mergeCell ref="E41:H41"/>
    <mergeCell ref="I41:L41"/>
    <mergeCell ref="M41:O41"/>
    <mergeCell ref="AC41:AD41"/>
    <mergeCell ref="B44:C45"/>
    <mergeCell ref="D44:G44"/>
    <mergeCell ref="H44:K44"/>
    <mergeCell ref="AA44:AB44"/>
    <mergeCell ref="V45:X45"/>
    <mergeCell ref="AC35:AD35"/>
    <mergeCell ref="U36:X36"/>
    <mergeCell ref="AC37:AD37"/>
    <mergeCell ref="AC38:AD38"/>
    <mergeCell ref="AC39:AD39"/>
    <mergeCell ref="B40:D40"/>
    <mergeCell ref="E40:H40"/>
    <mergeCell ref="I40:L40"/>
    <mergeCell ref="M40:O40"/>
    <mergeCell ref="AC40:AD40"/>
    <mergeCell ref="Y36:Z36"/>
    <mergeCell ref="AA36:AB36"/>
    <mergeCell ref="AC36:AD36"/>
    <mergeCell ref="U37:X37"/>
    <mergeCell ref="Y37:Z37"/>
    <mergeCell ref="AA37:AB37"/>
    <mergeCell ref="B27:D27"/>
    <mergeCell ref="E27:F27"/>
    <mergeCell ref="G27:L27"/>
    <mergeCell ref="M27:O27"/>
    <mergeCell ref="V29:X29"/>
    <mergeCell ref="Z29:AA29"/>
    <mergeCell ref="AB29:AD29"/>
    <mergeCell ref="AB30:AD30"/>
    <mergeCell ref="B35:D35"/>
    <mergeCell ref="E35:F35"/>
    <mergeCell ref="G35:L35"/>
    <mergeCell ref="M35:O35"/>
    <mergeCell ref="B32:D32"/>
    <mergeCell ref="E32:F32"/>
    <mergeCell ref="G32:L32"/>
    <mergeCell ref="M32:O32"/>
    <mergeCell ref="B33:D34"/>
    <mergeCell ref="E33:F34"/>
    <mergeCell ref="G33:L34"/>
    <mergeCell ref="M33:O34"/>
    <mergeCell ref="S35:T35"/>
    <mergeCell ref="U35:X35"/>
    <mergeCell ref="Y35:Z35"/>
    <mergeCell ref="AA35:AB35"/>
    <mergeCell ref="B21:J21"/>
    <mergeCell ref="K21:M21"/>
    <mergeCell ref="V21:X21"/>
    <mergeCell ref="Z21:AA21"/>
    <mergeCell ref="AB21:AD21"/>
    <mergeCell ref="AA25:AB25"/>
    <mergeCell ref="B25:D26"/>
    <mergeCell ref="E25:F26"/>
    <mergeCell ref="G25:L26"/>
    <mergeCell ref="M25:O26"/>
    <mergeCell ref="B19:E19"/>
    <mergeCell ref="G19:J19"/>
    <mergeCell ref="K19:M19"/>
    <mergeCell ref="B20:E20"/>
    <mergeCell ref="G20:J20"/>
    <mergeCell ref="K20:M20"/>
    <mergeCell ref="AA16:AB16"/>
    <mergeCell ref="B17:E18"/>
    <mergeCell ref="F17:F18"/>
    <mergeCell ref="G17:J18"/>
    <mergeCell ref="K17:M18"/>
    <mergeCell ref="V17:X17"/>
    <mergeCell ref="Z17:AA17"/>
    <mergeCell ref="AB17:AD17"/>
    <mergeCell ref="AA20:AB20"/>
    <mergeCell ref="B14:E14"/>
    <mergeCell ref="G14:J14"/>
    <mergeCell ref="K14:M14"/>
    <mergeCell ref="B15:E16"/>
    <mergeCell ref="F15:F16"/>
    <mergeCell ref="G15:J16"/>
    <mergeCell ref="K15:M16"/>
    <mergeCell ref="Y12:AB12"/>
    <mergeCell ref="AC12:AE12"/>
    <mergeCell ref="B13:E13"/>
    <mergeCell ref="G13:J13"/>
    <mergeCell ref="K13:M13"/>
    <mergeCell ref="R13:V13"/>
    <mergeCell ref="Y13:AB13"/>
    <mergeCell ref="AC13:AE13"/>
    <mergeCell ref="G11:J11"/>
    <mergeCell ref="K11:M11"/>
    <mergeCell ref="B12:E12"/>
    <mergeCell ref="G12:J12"/>
    <mergeCell ref="K12:M12"/>
    <mergeCell ref="R12:X12"/>
    <mergeCell ref="G10:J10"/>
    <mergeCell ref="K10:M10"/>
    <mergeCell ref="R10:S10"/>
    <mergeCell ref="T10:U10"/>
    <mergeCell ref="V10:W10"/>
    <mergeCell ref="X10:Y10"/>
    <mergeCell ref="B8:E11"/>
    <mergeCell ref="V9:W9"/>
    <mergeCell ref="X9:Y9"/>
    <mergeCell ref="V7:W7"/>
    <mergeCell ref="X7:Y7"/>
    <mergeCell ref="AD7:AE7"/>
    <mergeCell ref="G8:J8"/>
    <mergeCell ref="K8:M8"/>
    <mergeCell ref="R8:S8"/>
    <mergeCell ref="T8:U8"/>
    <mergeCell ref="V8:W8"/>
    <mergeCell ref="X8:Y8"/>
    <mergeCell ref="B7:E7"/>
    <mergeCell ref="F7:J7"/>
    <mergeCell ref="K7:M7"/>
    <mergeCell ref="R7:S7"/>
    <mergeCell ref="T7:U7"/>
    <mergeCell ref="G9:J9"/>
    <mergeCell ref="K9:M9"/>
    <mergeCell ref="R9:S9"/>
    <mergeCell ref="T9:U9"/>
    <mergeCell ref="B2:AE2"/>
    <mergeCell ref="T5:U5"/>
    <mergeCell ref="V5:W5"/>
    <mergeCell ref="X5:Y5"/>
    <mergeCell ref="AD5:AE5"/>
    <mergeCell ref="R6:S6"/>
    <mergeCell ref="T6:U6"/>
    <mergeCell ref="V6:W6"/>
    <mergeCell ref="X6:Y6"/>
    <mergeCell ref="AD6:AE6"/>
  </mergeCells>
  <phoneticPr fontId="5"/>
  <dataValidations count="2">
    <dataValidation type="list" allowBlank="1" showInputMessage="1" showErrorMessage="1" sqref="E27 E35" xr:uid="{8A21B504-0266-4054-B50C-80AA36D3218B}">
      <formula1>"36,37,38,39,40,41,42,43,44,45"</formula1>
    </dataValidation>
    <dataValidation type="list" allowBlank="1" showInputMessage="1" showErrorMessage="1" sqref="V54 V66:X66 V45 V49" xr:uid="{41E926BB-E314-457D-9405-112AFA5D8D7B}">
      <formula1>"〇,×"</formula1>
    </dataValidation>
  </dataValidations>
  <printOptions horizontalCentered="1"/>
  <pageMargins left="0.70866141732283472" right="0.70866141732283472" top="0.39370078740157483" bottom="0.21" header="0.31496062992125984" footer="0.21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5F03-5BA1-4AB6-A7A4-0063D24099D7}">
  <sheetPr>
    <pageSetUpPr fitToPage="1"/>
  </sheetPr>
  <dimension ref="A1:J68"/>
  <sheetViews>
    <sheetView view="pageBreakPreview" zoomScaleNormal="100" zoomScaleSheetLayoutView="100" workbookViewId="0"/>
  </sheetViews>
  <sheetFormatPr defaultRowHeight="13.5"/>
  <cols>
    <col min="1" max="2" width="3.77734375" style="61" customWidth="1"/>
    <col min="3" max="3" width="22.21875" style="61" customWidth="1"/>
    <col min="4" max="4" width="9.44140625" style="61" customWidth="1"/>
    <col min="5" max="5" width="14.44140625" style="61" customWidth="1"/>
    <col min="6" max="6" width="3.77734375" style="61" customWidth="1"/>
    <col min="7" max="7" width="22.21875" style="61" customWidth="1"/>
    <col min="8" max="8" width="9.44140625" style="61" customWidth="1"/>
    <col min="9" max="9" width="14.44140625" style="61" customWidth="1"/>
    <col min="10" max="16384" width="8.88671875" style="61"/>
  </cols>
  <sheetData>
    <row r="1" spans="1:9">
      <c r="A1" s="61" t="s">
        <v>121</v>
      </c>
    </row>
    <row r="2" spans="1:9" ht="23.25" customHeight="1">
      <c r="A2" s="248" t="s">
        <v>190</v>
      </c>
      <c r="B2" s="249"/>
      <c r="C2" s="249"/>
      <c r="D2" s="249"/>
      <c r="E2" s="249"/>
      <c r="F2" s="249"/>
      <c r="G2" s="249"/>
      <c r="H2" s="249"/>
      <c r="I2" s="249"/>
    </row>
    <row r="3" spans="1:9" ht="10.5" customHeight="1"/>
    <row r="4" spans="1:9" ht="25.5" customHeight="1">
      <c r="G4"/>
      <c r="H4"/>
      <c r="I4"/>
    </row>
    <row r="5" spans="1:9" ht="26.1" customHeight="1" thickBot="1">
      <c r="A5" s="62" t="s">
        <v>136</v>
      </c>
      <c r="I5" s="116"/>
    </row>
    <row r="6" spans="1:9" ht="19.5" customHeight="1">
      <c r="A6" s="250" t="s">
        <v>122</v>
      </c>
      <c r="B6" s="253" t="s">
        <v>137</v>
      </c>
      <c r="C6" s="254"/>
      <c r="D6" s="254"/>
      <c r="E6" s="255"/>
      <c r="F6" s="256" t="s">
        <v>138</v>
      </c>
      <c r="G6" s="257"/>
      <c r="H6" s="257"/>
      <c r="I6" s="258"/>
    </row>
    <row r="7" spans="1:9" ht="19.5" customHeight="1">
      <c r="A7" s="251"/>
      <c r="B7" s="259" t="s">
        <v>123</v>
      </c>
      <c r="C7" s="259"/>
      <c r="D7" s="63" t="s">
        <v>124</v>
      </c>
      <c r="E7" s="64" t="s">
        <v>125</v>
      </c>
      <c r="F7" s="260" t="s">
        <v>123</v>
      </c>
      <c r="G7" s="259"/>
      <c r="H7" s="63" t="s">
        <v>124</v>
      </c>
      <c r="I7" s="65" t="s">
        <v>125</v>
      </c>
    </row>
    <row r="8" spans="1:9" ht="19.5" customHeight="1">
      <c r="A8" s="251"/>
      <c r="B8" s="261" t="s">
        <v>139</v>
      </c>
      <c r="C8" s="66" t="s">
        <v>140</v>
      </c>
      <c r="D8" s="67">
        <f>'総括表（様式第4号)'!K8</f>
        <v>0</v>
      </c>
      <c r="E8" s="69"/>
      <c r="F8" s="264" t="s">
        <v>141</v>
      </c>
      <c r="G8" s="70" t="s">
        <v>142</v>
      </c>
      <c r="H8" s="68"/>
      <c r="I8" s="71"/>
    </row>
    <row r="9" spans="1:9" ht="19.5" customHeight="1">
      <c r="A9" s="251"/>
      <c r="B9" s="262"/>
      <c r="C9" s="66" t="s">
        <v>143</v>
      </c>
      <c r="D9" s="67" t="str">
        <f>'総括表（様式第4号)'!K9</f>
        <v/>
      </c>
      <c r="E9" s="69"/>
      <c r="F9" s="265"/>
      <c r="G9" s="70" t="s">
        <v>144</v>
      </c>
      <c r="H9" s="68"/>
      <c r="I9" s="71"/>
    </row>
    <row r="10" spans="1:9" ht="19.5" customHeight="1">
      <c r="A10" s="251"/>
      <c r="B10" s="262"/>
      <c r="C10" s="66" t="s">
        <v>23</v>
      </c>
      <c r="D10" s="67" t="str">
        <f>'総括表（様式第4号)'!K10</f>
        <v/>
      </c>
      <c r="E10" s="69"/>
      <c r="F10" s="265"/>
      <c r="G10" s="70" t="s">
        <v>145</v>
      </c>
      <c r="H10" s="68"/>
      <c r="I10" s="71"/>
    </row>
    <row r="11" spans="1:9" ht="19.5" customHeight="1">
      <c r="A11" s="251"/>
      <c r="B11" s="262"/>
      <c r="C11" s="66" t="s">
        <v>146</v>
      </c>
      <c r="D11" s="67" t="str">
        <f>'総括表（様式第4号)'!K11</f>
        <v/>
      </c>
      <c r="E11" s="69"/>
      <c r="F11" s="265"/>
      <c r="G11" s="70" t="s">
        <v>147</v>
      </c>
      <c r="H11" s="68"/>
      <c r="I11" s="71"/>
    </row>
    <row r="12" spans="1:9" ht="19.5" customHeight="1">
      <c r="A12" s="251"/>
      <c r="B12" s="262"/>
      <c r="C12" s="66" t="s">
        <v>148</v>
      </c>
      <c r="D12" s="67">
        <f>'総括表（様式第4号)'!K12</f>
        <v>0</v>
      </c>
      <c r="E12" s="69"/>
      <c r="F12" s="265"/>
      <c r="G12" s="70" t="s">
        <v>149</v>
      </c>
      <c r="H12" s="68"/>
      <c r="I12" s="71"/>
    </row>
    <row r="13" spans="1:9" ht="19.5" customHeight="1">
      <c r="A13" s="251"/>
      <c r="B13" s="262"/>
      <c r="C13" s="66" t="s">
        <v>150</v>
      </c>
      <c r="D13" s="67">
        <f>'総括表（様式第4号)'!K13</f>
        <v>0</v>
      </c>
      <c r="E13" s="69"/>
      <c r="F13" s="265"/>
      <c r="G13" s="70" t="s">
        <v>151</v>
      </c>
      <c r="H13" s="68"/>
      <c r="I13" s="71"/>
    </row>
    <row r="14" spans="1:9" ht="19.5" customHeight="1">
      <c r="A14" s="251"/>
      <c r="B14" s="262"/>
      <c r="C14" s="66" t="s">
        <v>152</v>
      </c>
      <c r="D14" s="67">
        <f>'総括表（様式第4号)'!K14</f>
        <v>0</v>
      </c>
      <c r="E14" s="69"/>
      <c r="F14" s="265"/>
      <c r="G14" s="70"/>
      <c r="H14" s="68"/>
      <c r="I14" s="71"/>
    </row>
    <row r="15" spans="1:9" ht="19.5" customHeight="1">
      <c r="A15" s="251"/>
      <c r="B15" s="262"/>
      <c r="C15" s="66" t="s">
        <v>153</v>
      </c>
      <c r="D15" s="67">
        <f>'総括表（様式第4号)'!K15</f>
        <v>0</v>
      </c>
      <c r="E15" s="69"/>
      <c r="F15" s="265"/>
      <c r="G15" s="70"/>
      <c r="H15" s="68"/>
      <c r="I15" s="71"/>
    </row>
    <row r="16" spans="1:9" ht="19.5" customHeight="1">
      <c r="A16" s="251"/>
      <c r="B16" s="262"/>
      <c r="C16" s="66" t="s">
        <v>154</v>
      </c>
      <c r="D16" s="67">
        <f>'総括表（様式第4号)'!K17</f>
        <v>0</v>
      </c>
      <c r="E16" s="69"/>
      <c r="F16" s="265"/>
      <c r="G16" s="70"/>
      <c r="H16" s="68"/>
      <c r="I16" s="71"/>
    </row>
    <row r="17" spans="1:9" ht="19.5" customHeight="1">
      <c r="A17" s="251"/>
      <c r="B17" s="262"/>
      <c r="C17" s="66" t="s">
        <v>155</v>
      </c>
      <c r="D17" s="67">
        <f>'総括表（様式第4号)'!K19</f>
        <v>0</v>
      </c>
      <c r="E17" s="69"/>
      <c r="F17" s="265"/>
      <c r="G17" s="70"/>
      <c r="H17" s="68"/>
      <c r="I17" s="71"/>
    </row>
    <row r="18" spans="1:9" ht="19.5" customHeight="1">
      <c r="A18" s="251"/>
      <c r="B18" s="262"/>
      <c r="C18" s="72" t="s">
        <v>156</v>
      </c>
      <c r="D18" s="67">
        <f>'総括表（様式第4号)'!K20</f>
        <v>0</v>
      </c>
      <c r="F18" s="265"/>
      <c r="G18" s="70"/>
      <c r="H18" s="68"/>
      <c r="I18" s="71"/>
    </row>
    <row r="19" spans="1:9" ht="19.5" customHeight="1" thickBot="1">
      <c r="A19" s="251"/>
      <c r="B19" s="263"/>
      <c r="C19" s="73" t="s">
        <v>126</v>
      </c>
      <c r="D19" s="74">
        <f>SUM(D8:D18)</f>
        <v>0</v>
      </c>
      <c r="E19" s="76"/>
      <c r="F19" s="266"/>
      <c r="G19" s="73" t="s">
        <v>126</v>
      </c>
      <c r="H19" s="75">
        <f>SUM(H8:H18)</f>
        <v>0</v>
      </c>
      <c r="I19" s="77"/>
    </row>
    <row r="20" spans="1:9" ht="19.5" customHeight="1">
      <c r="A20" s="251"/>
      <c r="B20" s="267" t="s">
        <v>157</v>
      </c>
      <c r="C20" s="78" t="s">
        <v>158</v>
      </c>
      <c r="D20" s="79"/>
      <c r="E20" s="80"/>
      <c r="F20" s="273" t="s">
        <v>159</v>
      </c>
      <c r="G20" s="274"/>
      <c r="H20" s="82"/>
      <c r="I20" s="81"/>
    </row>
    <row r="21" spans="1:9" ht="19.5" customHeight="1">
      <c r="A21" s="251"/>
      <c r="B21" s="262"/>
      <c r="C21" s="70" t="s">
        <v>160</v>
      </c>
      <c r="D21" s="82"/>
      <c r="E21" s="69"/>
      <c r="F21" s="275" t="s">
        <v>161</v>
      </c>
      <c r="G21" s="276"/>
      <c r="H21" s="82"/>
      <c r="I21" s="71"/>
    </row>
    <row r="22" spans="1:9" ht="19.5" customHeight="1">
      <c r="A22" s="251"/>
      <c r="B22" s="262"/>
      <c r="C22" s="70" t="s">
        <v>162</v>
      </c>
      <c r="D22" s="82"/>
      <c r="E22" s="69"/>
      <c r="F22" s="277"/>
      <c r="G22" s="278"/>
      <c r="H22" s="82"/>
      <c r="I22" s="71"/>
    </row>
    <row r="23" spans="1:9" ht="19.5" customHeight="1">
      <c r="A23" s="251"/>
      <c r="B23" s="262"/>
      <c r="C23" s="70"/>
      <c r="D23" s="82"/>
      <c r="E23" s="69"/>
      <c r="F23" s="278"/>
      <c r="G23" s="276"/>
      <c r="H23" s="82"/>
      <c r="I23" s="71"/>
    </row>
    <row r="24" spans="1:9" ht="19.5" customHeight="1">
      <c r="A24" s="251"/>
      <c r="B24" s="262"/>
      <c r="C24" s="70"/>
      <c r="D24" s="82"/>
      <c r="E24" s="69"/>
      <c r="F24" s="278"/>
      <c r="G24" s="276"/>
      <c r="H24" s="82"/>
      <c r="I24" s="71"/>
    </row>
    <row r="25" spans="1:9" ht="19.5" customHeight="1" thickBot="1">
      <c r="A25" s="251"/>
      <c r="B25" s="268"/>
      <c r="C25" s="83" t="s">
        <v>126</v>
      </c>
      <c r="D25" s="84">
        <f>SUM(D20:D24)</f>
        <v>0</v>
      </c>
      <c r="E25" s="85"/>
      <c r="F25" s="279" t="s">
        <v>163</v>
      </c>
      <c r="G25" s="280"/>
      <c r="H25" s="86">
        <f>SUM(H20:H24)</f>
        <v>0</v>
      </c>
      <c r="I25" s="87"/>
    </row>
    <row r="26" spans="1:9" ht="19.5" customHeight="1" thickTop="1" thickBot="1">
      <c r="A26" s="252"/>
      <c r="B26" s="269" t="s">
        <v>164</v>
      </c>
      <c r="C26" s="270"/>
      <c r="D26" s="88">
        <f>D19+D25</f>
        <v>0</v>
      </c>
      <c r="E26" s="89"/>
      <c r="F26" s="271" t="s">
        <v>165</v>
      </c>
      <c r="G26" s="272"/>
      <c r="H26" s="88">
        <f>H19+H25</f>
        <v>0</v>
      </c>
      <c r="I26" s="90"/>
    </row>
    <row r="27" spans="1:9" s="91" customFormat="1" ht="20.100000000000001" customHeight="1">
      <c r="A27" s="62"/>
      <c r="F27" s="92"/>
    </row>
    <row r="28" spans="1:9" s="91" customFormat="1" ht="20.100000000000001" customHeight="1" thickBot="1">
      <c r="A28" s="62" t="s">
        <v>166</v>
      </c>
      <c r="F28" s="92"/>
    </row>
    <row r="29" spans="1:9" ht="19.5" customHeight="1">
      <c r="A29" s="250" t="s">
        <v>127</v>
      </c>
      <c r="B29" s="257" t="s">
        <v>167</v>
      </c>
      <c r="C29" s="257"/>
      <c r="D29" s="257"/>
      <c r="E29" s="281"/>
      <c r="F29" s="256" t="s">
        <v>168</v>
      </c>
      <c r="G29" s="257"/>
      <c r="H29" s="257"/>
      <c r="I29" s="258"/>
    </row>
    <row r="30" spans="1:9" ht="19.5" customHeight="1">
      <c r="A30" s="251"/>
      <c r="B30" s="259" t="s">
        <v>123</v>
      </c>
      <c r="C30" s="259"/>
      <c r="D30" s="63" t="s">
        <v>124</v>
      </c>
      <c r="E30" s="93" t="s">
        <v>125</v>
      </c>
      <c r="F30" s="260" t="s">
        <v>123</v>
      </c>
      <c r="G30" s="259"/>
      <c r="H30" s="63" t="s">
        <v>124</v>
      </c>
      <c r="I30" s="65" t="s">
        <v>125</v>
      </c>
    </row>
    <row r="31" spans="1:9" ht="19.5" customHeight="1">
      <c r="A31" s="251"/>
      <c r="B31" s="282" t="s">
        <v>128</v>
      </c>
      <c r="C31" s="70" t="s">
        <v>169</v>
      </c>
      <c r="D31" s="68"/>
      <c r="E31" s="94"/>
      <c r="F31" s="283" t="s">
        <v>128</v>
      </c>
      <c r="G31" s="70"/>
      <c r="H31" s="68"/>
      <c r="I31" s="71"/>
    </row>
    <row r="32" spans="1:9" ht="19.5" customHeight="1">
      <c r="A32" s="251"/>
      <c r="B32" s="282"/>
      <c r="C32" s="70" t="s">
        <v>170</v>
      </c>
      <c r="D32" s="68"/>
      <c r="E32" s="94"/>
      <c r="F32" s="283"/>
      <c r="G32" s="70"/>
      <c r="H32" s="68"/>
      <c r="I32" s="71"/>
    </row>
    <row r="33" spans="1:9" ht="19.5" customHeight="1">
      <c r="A33" s="251"/>
      <c r="B33" s="282"/>
      <c r="C33" s="70" t="s">
        <v>171</v>
      </c>
      <c r="D33" s="68"/>
      <c r="E33" s="94"/>
      <c r="F33" s="283"/>
      <c r="G33" s="70"/>
      <c r="H33" s="68"/>
      <c r="I33" s="71"/>
    </row>
    <row r="34" spans="1:9" ht="19.5" customHeight="1">
      <c r="A34" s="251"/>
      <c r="B34" s="282"/>
      <c r="C34" s="70" t="s">
        <v>172</v>
      </c>
      <c r="D34" s="68"/>
      <c r="E34" s="94"/>
      <c r="F34" s="283"/>
      <c r="G34" s="70"/>
      <c r="H34" s="68"/>
      <c r="I34" s="71"/>
    </row>
    <row r="35" spans="1:9" ht="19.5" customHeight="1">
      <c r="A35" s="251"/>
      <c r="B35" s="282"/>
      <c r="C35" s="70" t="s">
        <v>173</v>
      </c>
      <c r="D35" s="68"/>
      <c r="E35" s="94"/>
      <c r="F35" s="283"/>
      <c r="G35" s="70"/>
      <c r="H35" s="68"/>
      <c r="I35" s="71"/>
    </row>
    <row r="36" spans="1:9" ht="19.5" customHeight="1">
      <c r="A36" s="251"/>
      <c r="B36" s="282"/>
      <c r="C36" s="70" t="s">
        <v>174</v>
      </c>
      <c r="D36" s="68"/>
      <c r="E36" s="94"/>
      <c r="F36" s="283"/>
      <c r="G36" s="70"/>
      <c r="H36" s="68"/>
      <c r="I36" s="71"/>
    </row>
    <row r="37" spans="1:9" ht="19.5" customHeight="1">
      <c r="A37" s="251"/>
      <c r="B37" s="282"/>
      <c r="C37" s="70" t="s">
        <v>129</v>
      </c>
      <c r="D37" s="68"/>
      <c r="E37" s="94"/>
      <c r="F37" s="283"/>
      <c r="G37" s="70"/>
      <c r="H37" s="68"/>
      <c r="I37" s="71"/>
    </row>
    <row r="38" spans="1:9" ht="19.5" customHeight="1">
      <c r="A38" s="251"/>
      <c r="B38" s="261"/>
      <c r="C38" s="95"/>
      <c r="D38" s="96"/>
      <c r="E38" s="97"/>
      <c r="F38" s="284"/>
      <c r="G38" s="95"/>
      <c r="H38" s="96"/>
      <c r="I38" s="98"/>
    </row>
    <row r="39" spans="1:9" ht="19.5" customHeight="1">
      <c r="A39" s="251"/>
      <c r="B39" s="261"/>
      <c r="C39" s="95"/>
      <c r="D39" s="96"/>
      <c r="E39" s="97"/>
      <c r="F39" s="284"/>
      <c r="G39" s="95"/>
      <c r="H39" s="96"/>
      <c r="I39" s="98"/>
    </row>
    <row r="40" spans="1:9" ht="19.5" customHeight="1" thickBot="1">
      <c r="A40" s="251"/>
      <c r="B40" s="261"/>
      <c r="C40" s="99" t="s">
        <v>126</v>
      </c>
      <c r="D40" s="100">
        <f>SUM(D31:D39)</f>
        <v>0</v>
      </c>
      <c r="E40" s="101"/>
      <c r="F40" s="285"/>
      <c r="G40" s="99" t="s">
        <v>126</v>
      </c>
      <c r="H40" s="100">
        <f>SUM(H31:H39)</f>
        <v>0</v>
      </c>
      <c r="I40" s="77"/>
    </row>
    <row r="41" spans="1:9" ht="19.5" customHeight="1">
      <c r="A41" s="251"/>
      <c r="B41" s="286" t="s">
        <v>130</v>
      </c>
      <c r="C41" s="102" t="s">
        <v>175</v>
      </c>
      <c r="D41" s="103"/>
      <c r="E41" s="104"/>
      <c r="F41" s="287" t="s">
        <v>176</v>
      </c>
      <c r="G41" s="78" t="s">
        <v>142</v>
      </c>
      <c r="H41" s="79"/>
      <c r="I41" s="105"/>
    </row>
    <row r="42" spans="1:9" ht="19.5" customHeight="1">
      <c r="A42" s="251"/>
      <c r="B42" s="282"/>
      <c r="C42" s="106" t="s">
        <v>177</v>
      </c>
      <c r="D42" s="68"/>
      <c r="E42" s="94"/>
      <c r="F42" s="283"/>
      <c r="G42" s="70" t="s">
        <v>144</v>
      </c>
      <c r="H42" s="68"/>
      <c r="I42" s="71"/>
    </row>
    <row r="43" spans="1:9" ht="19.5" customHeight="1">
      <c r="A43" s="251"/>
      <c r="B43" s="282"/>
      <c r="C43" s="106" t="s">
        <v>178</v>
      </c>
      <c r="D43" s="68"/>
      <c r="E43" s="94"/>
      <c r="F43" s="283"/>
      <c r="G43" s="70" t="s">
        <v>145</v>
      </c>
      <c r="H43" s="68"/>
      <c r="I43" s="71"/>
    </row>
    <row r="44" spans="1:9" ht="19.5" customHeight="1">
      <c r="A44" s="251"/>
      <c r="B44" s="282"/>
      <c r="C44" s="106" t="s">
        <v>179</v>
      </c>
      <c r="D44" s="68"/>
      <c r="E44" s="94"/>
      <c r="F44" s="283"/>
      <c r="G44" s="70" t="s">
        <v>147</v>
      </c>
      <c r="H44" s="68"/>
      <c r="I44" s="71"/>
    </row>
    <row r="45" spans="1:9" ht="19.5" customHeight="1">
      <c r="A45" s="251"/>
      <c r="B45" s="282"/>
      <c r="C45" s="106" t="s">
        <v>180</v>
      </c>
      <c r="D45" s="68"/>
      <c r="E45" s="94"/>
      <c r="F45" s="283"/>
      <c r="G45" s="70"/>
      <c r="H45" s="68"/>
      <c r="I45" s="71"/>
    </row>
    <row r="46" spans="1:9" ht="19.5" customHeight="1">
      <c r="A46" s="251"/>
      <c r="B46" s="282"/>
      <c r="C46" s="106" t="s">
        <v>181</v>
      </c>
      <c r="D46" s="68"/>
      <c r="E46" s="94"/>
      <c r="F46" s="283"/>
      <c r="G46" s="70"/>
      <c r="H46" s="68"/>
      <c r="I46" s="71"/>
    </row>
    <row r="47" spans="1:9" ht="19.5" customHeight="1">
      <c r="A47" s="251"/>
      <c r="B47" s="282"/>
      <c r="C47" s="106" t="s">
        <v>182</v>
      </c>
      <c r="D47" s="68"/>
      <c r="E47" s="94"/>
      <c r="F47" s="283"/>
      <c r="G47" s="70"/>
      <c r="H47" s="68"/>
      <c r="I47" s="71"/>
    </row>
    <row r="48" spans="1:9" ht="19.5" customHeight="1">
      <c r="A48" s="251"/>
      <c r="B48" s="282"/>
      <c r="C48" s="106" t="s">
        <v>131</v>
      </c>
      <c r="D48" s="68"/>
      <c r="E48" s="94"/>
      <c r="F48" s="283"/>
      <c r="G48" s="70"/>
      <c r="H48" s="68"/>
      <c r="I48" s="71"/>
    </row>
    <row r="49" spans="1:10" ht="19.5" customHeight="1">
      <c r="A49" s="251"/>
      <c r="B49" s="282"/>
      <c r="C49" s="106" t="s">
        <v>134</v>
      </c>
      <c r="D49" s="68"/>
      <c r="E49" s="94"/>
      <c r="F49" s="283"/>
      <c r="G49" s="70"/>
      <c r="H49" s="68"/>
      <c r="I49" s="71"/>
    </row>
    <row r="50" spans="1:10" ht="19.5" customHeight="1">
      <c r="A50" s="251"/>
      <c r="B50" s="282"/>
      <c r="C50" s="106" t="s">
        <v>133</v>
      </c>
      <c r="D50" s="68"/>
      <c r="E50" s="94"/>
      <c r="F50" s="283"/>
      <c r="G50" s="70"/>
      <c r="H50" s="68"/>
      <c r="I50" s="71"/>
    </row>
    <row r="51" spans="1:10" ht="19.5" customHeight="1">
      <c r="A51" s="251"/>
      <c r="B51" s="282"/>
      <c r="C51" s="106" t="s">
        <v>135</v>
      </c>
      <c r="D51" s="68"/>
      <c r="E51" s="94"/>
      <c r="F51" s="283"/>
      <c r="G51" s="70"/>
      <c r="H51" s="68"/>
      <c r="I51" s="71"/>
    </row>
    <row r="52" spans="1:10" ht="19.5" customHeight="1">
      <c r="A52" s="251"/>
      <c r="B52" s="282"/>
      <c r="C52" s="106" t="s">
        <v>183</v>
      </c>
      <c r="D52" s="68"/>
      <c r="E52" s="94"/>
      <c r="F52" s="283"/>
      <c r="G52" s="70"/>
      <c r="H52" s="68"/>
      <c r="I52" s="71"/>
    </row>
    <row r="53" spans="1:10" ht="19.5" customHeight="1">
      <c r="A53" s="251"/>
      <c r="B53" s="282"/>
      <c r="C53" s="106" t="s">
        <v>132</v>
      </c>
      <c r="D53" s="68"/>
      <c r="E53" s="94"/>
      <c r="F53" s="283"/>
      <c r="G53" s="70"/>
      <c r="H53" s="68"/>
      <c r="I53" s="71"/>
    </row>
    <row r="54" spans="1:10" ht="19.5" customHeight="1">
      <c r="A54" s="251"/>
      <c r="B54" s="282"/>
      <c r="C54" s="106" t="s">
        <v>184</v>
      </c>
      <c r="D54" s="68"/>
      <c r="E54" s="94"/>
      <c r="F54" s="283"/>
      <c r="G54" s="70"/>
      <c r="H54" s="68"/>
      <c r="I54" s="71"/>
    </row>
    <row r="55" spans="1:10" ht="19.5" customHeight="1">
      <c r="A55" s="251"/>
      <c r="B55" s="282"/>
      <c r="C55" s="106" t="s">
        <v>185</v>
      </c>
      <c r="D55" s="68"/>
      <c r="E55" s="94"/>
      <c r="F55" s="283"/>
      <c r="G55" s="70"/>
      <c r="H55" s="68"/>
      <c r="I55" s="71"/>
    </row>
    <row r="56" spans="1:10" ht="19.5" customHeight="1">
      <c r="A56" s="251"/>
      <c r="B56" s="282"/>
      <c r="C56" s="70"/>
      <c r="D56" s="68"/>
      <c r="E56" s="94"/>
      <c r="F56" s="283"/>
      <c r="G56" s="70"/>
      <c r="H56" s="68"/>
      <c r="I56" s="71"/>
    </row>
    <row r="57" spans="1:10" ht="19.5" customHeight="1">
      <c r="A57" s="251"/>
      <c r="B57" s="282"/>
      <c r="C57" s="70"/>
      <c r="D57" s="68"/>
      <c r="E57" s="94"/>
      <c r="F57" s="283"/>
      <c r="G57" s="70"/>
      <c r="H57" s="68"/>
      <c r="I57" s="71"/>
    </row>
    <row r="58" spans="1:10" ht="19.5" customHeight="1">
      <c r="A58" s="251"/>
      <c r="B58" s="282"/>
      <c r="C58" s="70"/>
      <c r="D58" s="68"/>
      <c r="E58" s="94"/>
      <c r="F58" s="283"/>
      <c r="G58" s="70"/>
      <c r="H58" s="68"/>
      <c r="I58" s="71"/>
    </row>
    <row r="59" spans="1:10" ht="19.5" customHeight="1">
      <c r="A59" s="251"/>
      <c r="B59" s="282"/>
      <c r="C59" s="107"/>
      <c r="D59" s="68"/>
      <c r="E59" s="94"/>
      <c r="F59" s="283"/>
      <c r="G59" s="70"/>
      <c r="H59" s="68"/>
      <c r="I59" s="71"/>
    </row>
    <row r="60" spans="1:10" ht="19.5" customHeight="1">
      <c r="A60" s="251"/>
      <c r="B60" s="282"/>
      <c r="C60" s="107"/>
      <c r="D60" s="68"/>
      <c r="E60" s="94"/>
      <c r="F60" s="283"/>
      <c r="G60" s="70"/>
      <c r="H60" s="68"/>
      <c r="I60" s="71"/>
    </row>
    <row r="61" spans="1:10" ht="19.5" customHeight="1" thickBot="1">
      <c r="A61" s="251"/>
      <c r="B61" s="282"/>
      <c r="C61" s="83" t="s">
        <v>126</v>
      </c>
      <c r="D61" s="84">
        <f>SUM(D41:D60)</f>
        <v>0</v>
      </c>
      <c r="E61" s="108"/>
      <c r="F61" s="283"/>
      <c r="G61" s="83" t="s">
        <v>126</v>
      </c>
      <c r="H61" s="109">
        <f>SUM(H41:H60)</f>
        <v>0</v>
      </c>
      <c r="I61" s="110"/>
    </row>
    <row r="62" spans="1:10" ht="19.5" customHeight="1" thickTop="1" thickBot="1">
      <c r="A62" s="252"/>
      <c r="B62" s="288" t="s">
        <v>24</v>
      </c>
      <c r="C62" s="288"/>
      <c r="D62" s="88">
        <f>D40+D61</f>
        <v>0</v>
      </c>
      <c r="E62" s="111"/>
      <c r="F62" s="289" t="s">
        <v>24</v>
      </c>
      <c r="G62" s="272"/>
      <c r="H62" s="88">
        <f>H40+H61</f>
        <v>0</v>
      </c>
      <c r="I62" s="90"/>
    </row>
    <row r="63" spans="1:10" ht="20.100000000000001" customHeight="1"/>
    <row r="64" spans="1:10" ht="24" customHeight="1" thickBot="1">
      <c r="C64" s="112" t="s">
        <v>186</v>
      </c>
      <c r="D64" s="115">
        <f>D62+H62</f>
        <v>0</v>
      </c>
      <c r="G64"/>
      <c r="H64"/>
      <c r="I64"/>
      <c r="J64"/>
    </row>
    <row r="65" spans="3:10" ht="10.5" customHeight="1">
      <c r="C65" s="113"/>
      <c r="G65"/>
      <c r="H65"/>
      <c r="I65"/>
      <c r="J65"/>
    </row>
    <row r="66" spans="3:10" ht="27.75" customHeight="1">
      <c r="G66"/>
      <c r="H66"/>
      <c r="I66"/>
      <c r="J66"/>
    </row>
    <row r="67" spans="3:10" ht="27.75" customHeight="1">
      <c r="G67"/>
      <c r="H67"/>
      <c r="I67"/>
      <c r="J67"/>
    </row>
    <row r="68" spans="3:10" ht="24" customHeight="1"/>
  </sheetData>
  <sheetProtection algorithmName="SHA-512" hashValue="ZWTXgIHUA7r9bO81TeNoRbUfbMfRJwgV0yBdtUhy37LyTo+8dCGskq02ZXBW67gf3+2Wjy/YjTzzQmbbzBjDFQ==" saltValue="XQ7d15JlZqvVkcSnr24mag==" spinCount="100000" sheet="1" selectLockedCells="1"/>
  <mergeCells count="28">
    <mergeCell ref="F25:G25"/>
    <mergeCell ref="A29:A62"/>
    <mergeCell ref="B29:E29"/>
    <mergeCell ref="F29:I29"/>
    <mergeCell ref="B30:C30"/>
    <mergeCell ref="F30:G30"/>
    <mergeCell ref="B31:B40"/>
    <mergeCell ref="F31:F40"/>
    <mergeCell ref="B41:B61"/>
    <mergeCell ref="F41:F61"/>
    <mergeCell ref="B62:C62"/>
    <mergeCell ref="F62:G62"/>
    <mergeCell ref="A2:I2"/>
    <mergeCell ref="A6:A26"/>
    <mergeCell ref="B6:E6"/>
    <mergeCell ref="F6:I6"/>
    <mergeCell ref="B7:C7"/>
    <mergeCell ref="F7:G7"/>
    <mergeCell ref="B8:B19"/>
    <mergeCell ref="F8:F19"/>
    <mergeCell ref="B20:B25"/>
    <mergeCell ref="B26:C26"/>
    <mergeCell ref="F26:G26"/>
    <mergeCell ref="F20:G20"/>
    <mergeCell ref="F21:G21"/>
    <mergeCell ref="F22:G22"/>
    <mergeCell ref="F23:G23"/>
    <mergeCell ref="F24:G24"/>
  </mergeCells>
  <phoneticPr fontId="5"/>
  <printOptions horizontalCentered="1"/>
  <pageMargins left="0.39370078740157483" right="0.19685039370078741" top="0.39370078740157483" bottom="0.19685039370078741" header="0.31496062992125984" footer="0.31496062992125984"/>
  <pageSetup paperSize="9" scale="63" orientation="portrait" r:id="rId1"/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総括表（様式第4号)</vt:lpstr>
      <vt:lpstr>収支計算書（様式第5号）</vt:lpstr>
      <vt:lpstr>'収支計算書（様式第5号）'!Print_Area</vt:lpstr>
      <vt:lpstr>'総括表（様式第4号)'!Print_Area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池原 智喜</dc:creator>
  <cp:lastModifiedBy>島袋 若菜</cp:lastModifiedBy>
  <cp:lastPrinted>2025-11-25T07:38:36Z</cp:lastPrinted>
  <dcterms:created xsi:type="dcterms:W3CDTF">2025-10-07T01:32:30Z</dcterms:created>
  <dcterms:modified xsi:type="dcterms:W3CDTF">2025-12-08T13:11:50Z</dcterms:modified>
</cp:coreProperties>
</file>