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上下水道局\上下水道局_業務サービス課\業務サービス課_公開フォルダ\cb_業務サービス課専用キャ\1.給水設備係\03_ホームページ関係\06_水理計算シート\"/>
    </mc:Choice>
  </mc:AlternateContent>
  <bookViews>
    <workbookView xWindow="-60" yWindow="30" windowWidth="18270" windowHeight="8055"/>
  </bookViews>
  <sheets>
    <sheet name="はじめに" sheetId="7" r:id="rId1"/>
    <sheet name="適正口径50以下" sheetId="11" r:id="rId2"/>
    <sheet name="適正口径75以上" sheetId="12" r:id="rId3"/>
  </sheets>
  <definedNames>
    <definedName name="_xlnm.Print_Area" localSheetId="0">はじめに!$A$1:$L$56</definedName>
    <definedName name="_xlnm.Print_Area" localSheetId="1">適正口径50以下!$A$1:$M$57</definedName>
    <definedName name="_xlnm.Print_Area" localSheetId="2">適正口径75以上!$A$1:$M$50</definedName>
  </definedNames>
  <calcPr calcId="162913"/>
</workbook>
</file>

<file path=xl/calcChain.xml><?xml version="1.0" encoding="utf-8"?>
<calcChain xmlns="http://schemas.openxmlformats.org/spreadsheetml/2006/main">
  <c r="E10" i="11" l="1"/>
  <c r="C37" i="12" l="1"/>
  <c r="C38" i="12" s="1"/>
  <c r="J46" i="12" s="1"/>
  <c r="C39" i="12"/>
  <c r="C21" i="12"/>
  <c r="L49" i="12"/>
  <c r="J49" i="12"/>
  <c r="L47" i="12"/>
  <c r="J47" i="12"/>
  <c r="L45" i="12"/>
  <c r="J45" i="12"/>
  <c r="L48" i="12"/>
  <c r="C36" i="12"/>
  <c r="H49" i="12" s="1"/>
  <c r="D21" i="12"/>
  <c r="E11" i="12"/>
  <c r="E14" i="12" s="1"/>
  <c r="E21" i="12" s="1"/>
  <c r="F21" i="12" s="1"/>
  <c r="E23" i="12" s="1"/>
  <c r="E27" i="12" s="1"/>
  <c r="E28" i="12" s="1"/>
  <c r="G30" i="12" s="1"/>
  <c r="E10" i="12"/>
  <c r="E9" i="12"/>
  <c r="J48" i="12" l="1"/>
  <c r="L46" i="12"/>
  <c r="F45" i="12"/>
  <c r="F46" i="12"/>
  <c r="F47" i="12"/>
  <c r="F48" i="12"/>
  <c r="F49" i="12"/>
  <c r="H45" i="12"/>
  <c r="H46" i="12"/>
  <c r="H47" i="12"/>
  <c r="H48" i="12"/>
  <c r="E29" i="11" l="1"/>
  <c r="E8" i="11"/>
  <c r="E16" i="11" l="1"/>
  <c r="E14" i="11"/>
  <c r="C25" i="11" l="1"/>
  <c r="D25" i="11" l="1"/>
  <c r="E11" i="11"/>
  <c r="E12" i="11"/>
  <c r="E9" i="11"/>
  <c r="E17" i="11" l="1"/>
  <c r="E18" i="11" s="1"/>
  <c r="E51" i="11" l="1"/>
  <c r="C41" i="11"/>
  <c r="F25" i="11" l="1"/>
  <c r="F52" i="11"/>
  <c r="H52" i="11"/>
  <c r="J52" i="11"/>
  <c r="L52" i="11"/>
  <c r="B56" i="7" l="1"/>
  <c r="B40" i="7"/>
  <c r="B25" i="7"/>
  <c r="H6" i="7" l="1"/>
  <c r="H7" i="7"/>
  <c r="H8" i="7"/>
  <c r="H9" i="7"/>
  <c r="H10" i="7"/>
  <c r="H11" i="7"/>
  <c r="H12" i="7"/>
  <c r="H13" i="7"/>
  <c r="H49" i="7"/>
  <c r="H15" i="7" l="1"/>
  <c r="B21" i="7" s="1"/>
  <c r="H21" i="7" s="1"/>
  <c r="B35" i="7" s="1"/>
  <c r="H35" i="7" l="1"/>
  <c r="B36" i="7" s="1"/>
  <c r="H36" i="7" s="1"/>
  <c r="B37" i="7" s="1"/>
  <c r="K21" i="7"/>
  <c r="C42" i="11" l="1"/>
  <c r="C43" i="11" s="1"/>
  <c r="K23" i="7"/>
  <c r="C44" i="11" s="1"/>
  <c r="E29" i="7"/>
  <c r="B29" i="7"/>
  <c r="L50" i="11"/>
  <c r="L54" i="11" l="1"/>
  <c r="L53" i="11"/>
  <c r="F53" i="11"/>
  <c r="J53" i="11"/>
  <c r="H53" i="11"/>
  <c r="L51" i="11"/>
  <c r="L56" i="11"/>
  <c r="L55" i="11"/>
  <c r="H37" i="7"/>
  <c r="H38" i="7" s="1"/>
  <c r="B25" i="11" l="1"/>
  <c r="E25" i="11" s="1"/>
  <c r="G25" i="11" s="1"/>
  <c r="H25" i="11" s="1"/>
  <c r="F51" i="11"/>
  <c r="F54" i="11"/>
  <c r="H54" i="11"/>
  <c r="J54" i="11"/>
  <c r="H50" i="11"/>
  <c r="J50" i="11"/>
  <c r="F50" i="11"/>
  <c r="J51" i="11"/>
  <c r="J56" i="11"/>
  <c r="J55" i="11"/>
  <c r="F55" i="11"/>
  <c r="F56" i="11"/>
  <c r="H55" i="11"/>
  <c r="H56" i="11"/>
  <c r="D44" i="7"/>
  <c r="J44" i="7" s="1"/>
  <c r="G45" i="7" s="1"/>
  <c r="J45" i="7" s="1"/>
  <c r="I47" i="7" s="1"/>
  <c r="I49" i="7" s="1"/>
  <c r="I51" i="7" s="1"/>
  <c r="H51" i="11" l="1"/>
  <c r="E28" i="11" l="1"/>
  <c r="E32" i="11" s="1"/>
  <c r="E33" i="11" s="1"/>
  <c r="G35" i="11" s="1"/>
</calcChain>
</file>

<file path=xl/sharedStrings.xml><?xml version="1.0" encoding="utf-8"?>
<sst xmlns="http://schemas.openxmlformats.org/spreadsheetml/2006/main" count="224" uniqueCount="149">
  <si>
    <t>人員</t>
    <rPh sb="0" eb="2">
      <t>ジンイン</t>
    </rPh>
    <phoneticPr fontId="1"/>
  </si>
  <si>
    <t>合計</t>
    <rPh sb="0" eb="2">
      <t>ゴウケイ</t>
    </rPh>
    <phoneticPr fontId="1"/>
  </si>
  <si>
    <t>(人)</t>
    <rPh sb="1" eb="2">
      <t>ニン</t>
    </rPh>
    <phoneticPr fontId="1"/>
  </si>
  <si>
    <t>×</t>
    <phoneticPr fontId="1"/>
  </si>
  <si>
    <t>戸数</t>
    <rPh sb="0" eb="2">
      <t>コスウ</t>
    </rPh>
    <phoneticPr fontId="1"/>
  </si>
  <si>
    <t>＝</t>
    <phoneticPr fontId="1"/>
  </si>
  <si>
    <t>/</t>
    <phoneticPr fontId="1"/>
  </si>
  <si>
    <t>A</t>
    <phoneticPr fontId="1"/>
  </si>
  <si>
    <t>ｄ</t>
    <phoneticPr fontId="1"/>
  </si>
  <si>
    <t>√</t>
    <phoneticPr fontId="1"/>
  </si>
  <si>
    <t>～</t>
    <phoneticPr fontId="1"/>
  </si>
  <si>
    <t>流量</t>
    <rPh sb="0" eb="2">
      <t>リュウリョウ</t>
    </rPh>
    <phoneticPr fontId="1"/>
  </si>
  <si>
    <t>損失水頭</t>
    <rPh sb="0" eb="2">
      <t>ソンシツ</t>
    </rPh>
    <rPh sb="2" eb="4">
      <t>スイトウ</t>
    </rPh>
    <phoneticPr fontId="1"/>
  </si>
  <si>
    <t>(m)</t>
    <phoneticPr fontId="1"/>
  </si>
  <si>
    <t>(mm)</t>
    <phoneticPr fontId="1"/>
  </si>
  <si>
    <t>水道メーター適正使用流量の確認</t>
    <rPh sb="0" eb="2">
      <t>スイドウ</t>
    </rPh>
    <rPh sb="6" eb="8">
      <t>テキセイ</t>
    </rPh>
    <rPh sb="8" eb="10">
      <t>シヨウ</t>
    </rPh>
    <rPh sb="10" eb="12">
      <t>リュウリョウ</t>
    </rPh>
    <rPh sb="13" eb="15">
      <t>カクニン</t>
    </rPh>
    <phoneticPr fontId="1"/>
  </si>
  <si>
    <t>量水器呼び径</t>
    <rPh sb="0" eb="3">
      <t>リョウスイキ</t>
    </rPh>
    <rPh sb="3" eb="4">
      <t>ヨ</t>
    </rPh>
    <rPh sb="5" eb="6">
      <t>ケイ</t>
    </rPh>
    <phoneticPr fontId="1"/>
  </si>
  <si>
    <t>水道メーター適正使用流量表</t>
    <rPh sb="0" eb="2">
      <t>スイドウ</t>
    </rPh>
    <rPh sb="6" eb="8">
      <t>テキセイ</t>
    </rPh>
    <rPh sb="8" eb="10">
      <t>シヨウ</t>
    </rPh>
    <rPh sb="10" eb="12">
      <t>リュウリョウ</t>
    </rPh>
    <rPh sb="12" eb="13">
      <t>オモテ</t>
    </rPh>
    <phoneticPr fontId="1"/>
  </si>
  <si>
    <t>呼び径</t>
    <rPh sb="0" eb="1">
      <t>ヨ</t>
    </rPh>
    <rPh sb="2" eb="3">
      <t>ケイ</t>
    </rPh>
    <phoneticPr fontId="1"/>
  </si>
  <si>
    <t>1LDK</t>
    <phoneticPr fontId="6"/>
  </si>
  <si>
    <t>5LDK</t>
  </si>
  <si>
    <t>月間使用流量(m3/月)</t>
    <rPh sb="0" eb="2">
      <t>ゲッカン</t>
    </rPh>
    <rPh sb="2" eb="4">
      <t>シヨウ</t>
    </rPh>
    <rPh sb="4" eb="6">
      <t>リュウリョウ</t>
    </rPh>
    <rPh sb="10" eb="11">
      <t>ツキ</t>
    </rPh>
    <phoneticPr fontId="1"/>
  </si>
  <si>
    <t>　</t>
    <phoneticPr fontId="1"/>
  </si>
  <si>
    <t>1K</t>
    <phoneticPr fontId="6"/>
  </si>
  <si>
    <t>1DK</t>
    <phoneticPr fontId="6"/>
  </si>
  <si>
    <t>間取り</t>
    <rPh sb="0" eb="2">
      <t>マド</t>
    </rPh>
    <phoneticPr fontId="1"/>
  </si>
  <si>
    <t>（人）</t>
    <rPh sb="1" eb="2">
      <t>ニン</t>
    </rPh>
    <phoneticPr fontId="1"/>
  </si>
  <si>
    <t>（戸）</t>
    <rPh sb="1" eb="2">
      <t>コ</t>
    </rPh>
    <phoneticPr fontId="1"/>
  </si>
  <si>
    <t>2K・2DK</t>
    <phoneticPr fontId="1"/>
  </si>
  <si>
    <t>2LDK・3K・3DK</t>
    <phoneticPr fontId="1"/>
  </si>
  <si>
    <t>3LDK・4K・4DK</t>
    <phoneticPr fontId="1"/>
  </si>
  <si>
    <t>4LDK・5K・5DK</t>
    <phoneticPr fontId="1"/>
  </si>
  <si>
    <t>想定居住人数</t>
    <rPh sb="0" eb="2">
      <t>ソウテイ</t>
    </rPh>
    <rPh sb="2" eb="4">
      <t>キョジュウ</t>
    </rPh>
    <rPh sb="4" eb="6">
      <t>ニンズウ</t>
    </rPh>
    <phoneticPr fontId="1"/>
  </si>
  <si>
    <t>１．住宅の間取りから、想定される居住人数を算定する。</t>
    <rPh sb="2" eb="4">
      <t>ジュウタク</t>
    </rPh>
    <rPh sb="5" eb="7">
      <t>マド</t>
    </rPh>
    <rPh sb="11" eb="13">
      <t>ソウテイ</t>
    </rPh>
    <rPh sb="16" eb="18">
      <t>キョジュウ</t>
    </rPh>
    <rPh sb="18" eb="20">
      <t>ニンズウ</t>
    </rPh>
    <rPh sb="21" eb="23">
      <t>サンテイ</t>
    </rPh>
    <phoneticPr fontId="1"/>
  </si>
  <si>
    <t>２．想定居住人数から、タンクの適正容量を算定する。</t>
    <rPh sb="2" eb="4">
      <t>ソウテイ</t>
    </rPh>
    <rPh sb="4" eb="6">
      <t>キョジュウ</t>
    </rPh>
    <rPh sb="6" eb="8">
      <t>ニンズウ</t>
    </rPh>
    <rPh sb="15" eb="17">
      <t>テキセイ</t>
    </rPh>
    <rPh sb="17" eb="19">
      <t>ヨウリョウ</t>
    </rPh>
    <rPh sb="19" eb="20">
      <t>ニンズウ</t>
    </rPh>
    <rPh sb="20" eb="22">
      <t>サンテイ</t>
    </rPh>
    <phoneticPr fontId="1"/>
  </si>
  <si>
    <t>居住人数がわかっている場合に入力→</t>
    <rPh sb="0" eb="2">
      <t>キョジュウ</t>
    </rPh>
    <rPh sb="2" eb="4">
      <t>ニンズウ</t>
    </rPh>
    <rPh sb="11" eb="13">
      <t>バアイ</t>
    </rPh>
    <rPh sb="14" eb="16">
      <t>ニュウリョク</t>
    </rPh>
    <phoneticPr fontId="1"/>
  </si>
  <si>
    <t>※タンクの適正容量は日あたり使用水量の40％から60％程度とする</t>
    <rPh sb="5" eb="7">
      <t>テキセイ</t>
    </rPh>
    <rPh sb="7" eb="9">
      <t>ヨウリョウ</t>
    </rPh>
    <rPh sb="10" eb="11">
      <t>ヒ</t>
    </rPh>
    <rPh sb="14" eb="16">
      <t>シヨウ</t>
    </rPh>
    <rPh sb="16" eb="18">
      <t>スイリョウ</t>
    </rPh>
    <rPh sb="27" eb="29">
      <t>テイド</t>
    </rPh>
    <phoneticPr fontId="1"/>
  </si>
  <si>
    <t>よって、タンクの適正容量は、</t>
    <rPh sb="8" eb="10">
      <t>テキセイ</t>
    </rPh>
    <rPh sb="10" eb="12">
      <t>ヨウリョウ</t>
    </rPh>
    <phoneticPr fontId="1"/>
  </si>
  <si>
    <t>(L/人日)</t>
    <rPh sb="3" eb="4">
      <t>ニン</t>
    </rPh>
    <rPh sb="4" eb="5">
      <t>ヒ</t>
    </rPh>
    <phoneticPr fontId="1"/>
  </si>
  <si>
    <t>(L/日)</t>
    <rPh sb="3" eb="4">
      <t>ニチ</t>
    </rPh>
    <phoneticPr fontId="1"/>
  </si>
  <si>
    <t>(m3/日)</t>
    <rPh sb="4" eb="5">
      <t>ニチ</t>
    </rPh>
    <phoneticPr fontId="1"/>
  </si>
  <si>
    <t xml:space="preserve">(m3) </t>
    <phoneticPr fontId="1"/>
  </si>
  <si>
    <t>となる。</t>
    <phoneticPr fontId="1"/>
  </si>
  <si>
    <t>３．使用水量から、給水管の適正口径を算定する。</t>
    <rPh sb="2" eb="4">
      <t>シヨウ</t>
    </rPh>
    <rPh sb="4" eb="6">
      <t>スイリョウ</t>
    </rPh>
    <rPh sb="9" eb="12">
      <t>キュウスイカン</t>
    </rPh>
    <rPh sb="13" eb="15">
      <t>テキセイ</t>
    </rPh>
    <rPh sb="15" eb="17">
      <t>コウケイ</t>
    </rPh>
    <rPh sb="17" eb="18">
      <t>ニンズウ</t>
    </rPh>
    <rPh sb="18" eb="20">
      <t>サンテイ</t>
    </rPh>
    <phoneticPr fontId="1"/>
  </si>
  <si>
    <t>(時)</t>
    <rPh sb="1" eb="2">
      <t>ジ</t>
    </rPh>
    <phoneticPr fontId="1"/>
  </si>
  <si>
    <t>(L/時)</t>
    <rPh sb="3" eb="4">
      <t>ジ</t>
    </rPh>
    <phoneticPr fontId="1"/>
  </si>
  <si>
    <t>(分)</t>
    <rPh sb="1" eb="2">
      <t>フン</t>
    </rPh>
    <phoneticPr fontId="1"/>
  </si>
  <si>
    <t>(L/分)</t>
    <rPh sb="3" eb="4">
      <t>フン</t>
    </rPh>
    <phoneticPr fontId="1"/>
  </si>
  <si>
    <t>(秒)</t>
    <rPh sb="1" eb="2">
      <t>ビョウ</t>
    </rPh>
    <phoneticPr fontId="1"/>
  </si>
  <si>
    <t>(L/秒)</t>
    <rPh sb="3" eb="4">
      <t>ビョウ</t>
    </rPh>
    <phoneticPr fontId="1"/>
  </si>
  <si>
    <t>(m3/秒)</t>
    <rPh sb="4" eb="5">
      <t>ビョウ</t>
    </rPh>
    <phoneticPr fontId="1"/>
  </si>
  <si>
    <t>(m/秒)</t>
    <rPh sb="3" eb="4">
      <t>ビョウ</t>
    </rPh>
    <phoneticPr fontId="1"/>
  </si>
  <si>
    <t>(m2)</t>
    <phoneticPr fontId="1"/>
  </si>
  <si>
    <t>√（</t>
    <phoneticPr fontId="1"/>
  </si>
  <si>
    <r>
      <rPr>
        <sz val="22"/>
        <rFont val="ＭＳ Ｐゴシック"/>
        <family val="3"/>
        <charset val="128"/>
      </rPr>
      <t>）</t>
    </r>
    <r>
      <rPr>
        <sz val="11"/>
        <rFont val="ＭＳ Ｐゴシック"/>
        <family val="3"/>
        <charset val="128"/>
      </rPr>
      <t>＝</t>
    </r>
    <phoneticPr fontId="1"/>
  </si>
  <si>
    <t>　　d：管の内径</t>
    <rPh sb="4" eb="5">
      <t>カン</t>
    </rPh>
    <rPh sb="6" eb="8">
      <t>ナイケイ</t>
    </rPh>
    <phoneticPr fontId="1"/>
  </si>
  <si>
    <t>　　A：管の断面積</t>
    <rPh sb="4" eb="5">
      <t>カン</t>
    </rPh>
    <rPh sb="6" eb="9">
      <t>ダンメンセキ</t>
    </rPh>
    <phoneticPr fontId="1"/>
  </si>
  <si>
    <t>　　Q：管内流量</t>
    <phoneticPr fontId="1"/>
  </si>
  <si>
    <t>　　V：管内流速</t>
    <phoneticPr fontId="1"/>
  </si>
  <si>
    <t>Q</t>
    <phoneticPr fontId="1"/>
  </si>
  <si>
    <t>V</t>
    <phoneticPr fontId="1"/>
  </si>
  <si>
    <t>よって、適正口径は</t>
    <rPh sb="4" eb="6">
      <t>テキセイ</t>
    </rPh>
    <rPh sb="6" eb="8">
      <t>コウケイ</t>
    </rPh>
    <phoneticPr fontId="1"/>
  </si>
  <si>
    <t>水理計算シート</t>
    <rPh sb="0" eb="2">
      <t>スイリ</t>
    </rPh>
    <rPh sb="2" eb="4">
      <t>ケイサン</t>
    </rPh>
    <phoneticPr fontId="1"/>
  </si>
  <si>
    <t>仮定口径</t>
    <rPh sb="0" eb="2">
      <t>カテイ</t>
    </rPh>
    <rPh sb="2" eb="4">
      <t>コウケイ</t>
    </rPh>
    <phoneticPr fontId="1"/>
  </si>
  <si>
    <t>動水勾配</t>
    <rPh sb="0" eb="1">
      <t>ウゴ</t>
    </rPh>
    <rPh sb="1" eb="2">
      <t>スイ</t>
    </rPh>
    <rPh sb="2" eb="4">
      <t>コウバイ</t>
    </rPh>
    <phoneticPr fontId="1"/>
  </si>
  <si>
    <t>（L/min）</t>
    <phoneticPr fontId="1"/>
  </si>
  <si>
    <t>（ｍ）</t>
    <phoneticPr fontId="1"/>
  </si>
  <si>
    <t>余裕水頭</t>
    <rPh sb="0" eb="2">
      <t>ヨユウ</t>
    </rPh>
    <rPh sb="2" eb="4">
      <t>スイトウ</t>
    </rPh>
    <phoneticPr fontId="1"/>
  </si>
  <si>
    <t>（Mpa）</t>
    <phoneticPr fontId="1"/>
  </si>
  <si>
    <t>窓口で確認した現地最小動水圧</t>
    <rPh sb="0" eb="2">
      <t>マドグチ</t>
    </rPh>
    <rPh sb="3" eb="5">
      <t>カクニン</t>
    </rPh>
    <rPh sb="7" eb="9">
      <t>ゲンチ</t>
    </rPh>
    <rPh sb="9" eb="11">
      <t>サイショウ</t>
    </rPh>
    <rPh sb="11" eb="12">
      <t>ドウ</t>
    </rPh>
    <rPh sb="12" eb="14">
      <t>スイアツ</t>
    </rPh>
    <phoneticPr fontId="1"/>
  </si>
  <si>
    <t>（mm）</t>
    <phoneticPr fontId="1"/>
  </si>
  <si>
    <t>毎分流量</t>
    <rPh sb="0" eb="2">
      <t>マイフン</t>
    </rPh>
    <rPh sb="2" eb="4">
      <t>リュウリョウ</t>
    </rPh>
    <phoneticPr fontId="1"/>
  </si>
  <si>
    <t>毎時流量</t>
    <rPh sb="0" eb="2">
      <t>マイジ</t>
    </rPh>
    <rPh sb="2" eb="4">
      <t>リュウリョウ</t>
    </rPh>
    <phoneticPr fontId="1"/>
  </si>
  <si>
    <t>（m3/h）</t>
    <phoneticPr fontId="1"/>
  </si>
  <si>
    <t>適正使用流量範囲（m3/h）</t>
    <rPh sb="0" eb="2">
      <t>テキセイ</t>
    </rPh>
    <rPh sb="2" eb="4">
      <t>シヨウ</t>
    </rPh>
    <rPh sb="4" eb="6">
      <t>リュウリョウ</t>
    </rPh>
    <rPh sb="6" eb="8">
      <t>ハンイ</t>
    </rPh>
    <phoneticPr fontId="1"/>
  </si>
  <si>
    <t>一時的使用の許容流量（m3/h）</t>
    <phoneticPr fontId="1"/>
  </si>
  <si>
    <t xml:space="preserve"> 10分/日以内の場合</t>
    <rPh sb="3" eb="4">
      <t>フン</t>
    </rPh>
    <rPh sb="5" eb="6">
      <t>ニチ</t>
    </rPh>
    <rPh sb="6" eb="8">
      <t>イナイ</t>
    </rPh>
    <rPh sb="9" eb="11">
      <t>バアイ</t>
    </rPh>
    <phoneticPr fontId="1"/>
  </si>
  <si>
    <t xml:space="preserve"> 1時間/日以内の場合</t>
    <rPh sb="2" eb="4">
      <t>ジカン</t>
    </rPh>
    <rPh sb="5" eb="6">
      <t>ニチ</t>
    </rPh>
    <rPh sb="6" eb="8">
      <t>イナイ</t>
    </rPh>
    <rPh sb="9" eb="11">
      <t>バアイ</t>
    </rPh>
    <phoneticPr fontId="1"/>
  </si>
  <si>
    <t>接線流</t>
    <rPh sb="0" eb="2">
      <t>セッセン</t>
    </rPh>
    <rPh sb="2" eb="3">
      <t>リュウ</t>
    </rPh>
    <phoneticPr fontId="1"/>
  </si>
  <si>
    <t>羽根車式</t>
    <phoneticPr fontId="1"/>
  </si>
  <si>
    <t>たて型軸流</t>
    <phoneticPr fontId="1"/>
  </si>
  <si>
    <t>（ｍｍ）</t>
    <phoneticPr fontId="1"/>
  </si>
  <si>
    <t>（0/00)</t>
    <phoneticPr fontId="1"/>
  </si>
  <si>
    <t>(m3/月)</t>
    <rPh sb="4" eb="5">
      <t>ゲツ</t>
    </rPh>
    <phoneticPr fontId="1"/>
  </si>
  <si>
    <t>　　　↓×30</t>
    <phoneticPr fontId="1"/>
  </si>
  <si>
    <t>毎月流量</t>
    <rPh sb="0" eb="2">
      <t>マイツキ</t>
    </rPh>
    <rPh sb="2" eb="4">
      <t>リュウリョウ</t>
    </rPh>
    <phoneticPr fontId="1"/>
  </si>
  <si>
    <t>（m3/月）</t>
    <rPh sb="4" eb="5">
      <t>ツキ</t>
    </rPh>
    <phoneticPr fontId="1"/>
  </si>
  <si>
    <t>N：ねじこみ　F：フランジ</t>
    <phoneticPr fontId="1"/>
  </si>
  <si>
    <t>器具高さ</t>
    <rPh sb="0" eb="2">
      <t>キグ</t>
    </rPh>
    <rPh sb="2" eb="3">
      <t>タカ</t>
    </rPh>
    <phoneticPr fontId="1"/>
  </si>
  <si>
    <t>（換算）延長</t>
    <rPh sb="1" eb="3">
      <t>カンサン</t>
    </rPh>
    <rPh sb="4" eb="6">
      <t>エンチョウ</t>
    </rPh>
    <rPh sb="5" eb="6">
      <t>オサ</t>
    </rPh>
    <phoneticPr fontId="1"/>
  </si>
  <si>
    <t>計</t>
    <rPh sb="0" eb="1">
      <t>ケイ</t>
    </rPh>
    <phoneticPr fontId="1"/>
  </si>
  <si>
    <t>（換算）延長の算定</t>
    <rPh sb="1" eb="3">
      <t>カンサン</t>
    </rPh>
    <rPh sb="4" eb="6">
      <t>エンチョウ</t>
    </rPh>
    <phoneticPr fontId="1"/>
  </si>
  <si>
    <t>配管延長</t>
    <rPh sb="0" eb="2">
      <t>ハイカン</t>
    </rPh>
    <rPh sb="2" eb="4">
      <t>エンチョウ</t>
    </rPh>
    <phoneticPr fontId="1"/>
  </si>
  <si>
    <t>損失水頭</t>
    <rPh sb="0" eb="2">
      <t>ソンシツ</t>
    </rPh>
    <rPh sb="2" eb="4">
      <t>スイトウ</t>
    </rPh>
    <phoneticPr fontId="1"/>
  </si>
  <si>
    <t>よって、全所要水頭は、</t>
    <rPh sb="4" eb="5">
      <t>ゼン</t>
    </rPh>
    <rPh sb="5" eb="7">
      <t>ショヨウ</t>
    </rPh>
    <rPh sb="7" eb="9">
      <t>スイトウ</t>
    </rPh>
    <phoneticPr fontId="1"/>
  </si>
  <si>
    <t>本管土被り</t>
    <rPh sb="0" eb="2">
      <t>ホンカン</t>
    </rPh>
    <rPh sb="2" eb="4">
      <t>ドカブ</t>
    </rPh>
    <phoneticPr fontId="1"/>
  </si>
  <si>
    <t>損失水頭の算定　（ウエストンの公式）</t>
    <rPh sb="0" eb="2">
      <t>ソンシツ</t>
    </rPh>
    <rPh sb="2" eb="4">
      <t>スイトウ</t>
    </rPh>
    <phoneticPr fontId="1"/>
  </si>
  <si>
    <t>断面積</t>
    <rPh sb="0" eb="3">
      <t>ダンメンセキ</t>
    </rPh>
    <phoneticPr fontId="1"/>
  </si>
  <si>
    <t>流速</t>
    <rPh sb="0" eb="2">
      <t>リュウソク</t>
    </rPh>
    <phoneticPr fontId="1"/>
  </si>
  <si>
    <t>（m3/sec）</t>
    <phoneticPr fontId="1"/>
  </si>
  <si>
    <t>（m2）</t>
    <phoneticPr fontId="1"/>
  </si>
  <si>
    <t>（m/sec）</t>
    <phoneticPr fontId="1"/>
  </si>
  <si>
    <t>（m）</t>
    <phoneticPr fontId="1"/>
  </si>
  <si>
    <t>↓公道止水栓の種類を選択</t>
    <rPh sb="1" eb="3">
      <t>コウドウ</t>
    </rPh>
    <rPh sb="3" eb="6">
      <t>シスイセン</t>
    </rPh>
    <rPh sb="7" eb="9">
      <t>シュルイ</t>
    </rPh>
    <rPh sb="10" eb="12">
      <t>センタク</t>
    </rPh>
    <phoneticPr fontId="1"/>
  </si>
  <si>
    <t>↓量水器１次止水栓の種類を選択</t>
    <rPh sb="1" eb="4">
      <t>リョウスイキ</t>
    </rPh>
    <rPh sb="5" eb="6">
      <t>ジ</t>
    </rPh>
    <rPh sb="6" eb="9">
      <t>シスイセン</t>
    </rPh>
    <rPh sb="10" eb="12">
      <t>シュルイ</t>
    </rPh>
    <rPh sb="13" eb="15">
      <t>センタク</t>
    </rPh>
    <phoneticPr fontId="1"/>
  </si>
  <si>
    <t>ボールタップ</t>
    <phoneticPr fontId="1"/>
  </si>
  <si>
    <t>定水位弁</t>
    <rPh sb="0" eb="1">
      <t>テイ</t>
    </rPh>
    <rPh sb="1" eb="3">
      <t>スイイ</t>
    </rPh>
    <rPh sb="3" eb="4">
      <t>ベン</t>
    </rPh>
    <phoneticPr fontId="1"/>
  </si>
  <si>
    <t>量水器</t>
    <rPh sb="0" eb="3">
      <t>リョウスイキ</t>
    </rPh>
    <phoneticPr fontId="1"/>
  </si>
  <si>
    <t>逆止弁</t>
    <rPh sb="0" eb="2">
      <t>ギャクシ</t>
    </rPh>
    <rPh sb="2" eb="3">
      <t>ベン</t>
    </rPh>
    <phoneticPr fontId="1"/>
  </si>
  <si>
    <t>サドル分水栓</t>
    <phoneticPr fontId="1"/>
  </si>
  <si>
    <t>鍵付き伸縮止水栓</t>
    <phoneticPr fontId="1"/>
  </si>
  <si>
    <t>甲型止水栓</t>
    <rPh sb="0" eb="2">
      <t>コウガタ</t>
    </rPh>
    <rPh sb="2" eb="5">
      <t>シスイセン</t>
    </rPh>
    <phoneticPr fontId="1"/>
  </si>
  <si>
    <t>ボール止水栓</t>
    <rPh sb="3" eb="6">
      <t>シスイセン</t>
    </rPh>
    <phoneticPr fontId="1"/>
  </si>
  <si>
    <t>仕切弁</t>
    <rPh sb="0" eb="3">
      <t>シキリベン</t>
    </rPh>
    <phoneticPr fontId="1"/>
  </si>
  <si>
    <t>　　　↑選択項目の展開</t>
    <rPh sb="4" eb="6">
      <t>センタク</t>
    </rPh>
    <rPh sb="6" eb="8">
      <t>コウモク</t>
    </rPh>
    <rPh sb="9" eb="11">
      <t>テンカイ</t>
    </rPh>
    <phoneticPr fontId="1"/>
  </si>
  <si>
    <t>Q</t>
    <phoneticPr fontId="1"/>
  </si>
  <si>
    <t>D</t>
    <phoneticPr fontId="1"/>
  </si>
  <si>
    <t>A</t>
    <phoneticPr fontId="1"/>
  </si>
  <si>
    <t>V</t>
    <phoneticPr fontId="1"/>
  </si>
  <si>
    <t>I</t>
    <phoneticPr fontId="1"/>
  </si>
  <si>
    <t>L</t>
    <phoneticPr fontId="1"/>
  </si>
  <si>
    <t>h</t>
    <phoneticPr fontId="1"/>
  </si>
  <si>
    <t>直接入力</t>
    <rPh sb="0" eb="2">
      <t>チョクセツ</t>
    </rPh>
    <rPh sb="2" eb="4">
      <t>ニュウリョク</t>
    </rPh>
    <phoneticPr fontId="1"/>
  </si>
  <si>
    <t>（ｍｍ）</t>
    <phoneticPr fontId="1"/>
  </si>
  <si>
    <t>（ｍ）</t>
    <phoneticPr fontId="1"/>
  </si>
  <si>
    <t>ボールタップ</t>
    <phoneticPr fontId="1"/>
  </si>
  <si>
    <t>（省略）</t>
    <phoneticPr fontId="1"/>
  </si>
  <si>
    <t>損失水頭の算定　（ヘーゼン・ウィリアムスの公式）</t>
    <rPh sb="0" eb="2">
      <t>ソンシツ</t>
    </rPh>
    <rPh sb="2" eb="4">
      <t>スイトウ</t>
    </rPh>
    <rPh sb="21" eb="23">
      <t>コウシキ</t>
    </rPh>
    <phoneticPr fontId="1"/>
  </si>
  <si>
    <t>Q</t>
    <phoneticPr fontId="1"/>
  </si>
  <si>
    <t>L</t>
    <phoneticPr fontId="1"/>
  </si>
  <si>
    <t>（m3/sec）</t>
    <phoneticPr fontId="1"/>
  </si>
  <si>
    <t>（ｍ）</t>
    <phoneticPr fontId="1"/>
  </si>
  <si>
    <t>（ｍ）</t>
    <phoneticPr fontId="1"/>
  </si>
  <si>
    <t>＝</t>
    <phoneticPr fontId="1"/>
  </si>
  <si>
    <t>（Mpa）</t>
    <phoneticPr fontId="1"/>
  </si>
  <si>
    <t>（Mpa）</t>
    <phoneticPr fontId="1"/>
  </si>
  <si>
    <t>（mm）</t>
    <phoneticPr fontId="1"/>
  </si>
  <si>
    <t>（L/min）</t>
    <phoneticPr fontId="1"/>
  </si>
  <si>
    <t>（m3/h）</t>
    <phoneticPr fontId="1"/>
  </si>
  <si>
    <t>一時的使用の許容流量（m3/h）</t>
    <phoneticPr fontId="1"/>
  </si>
  <si>
    <t>たて型軸流</t>
    <phoneticPr fontId="1"/>
  </si>
  <si>
    <t>～</t>
    <phoneticPr fontId="1"/>
  </si>
  <si>
    <t>羽根車式</t>
    <phoneticPr fontId="1"/>
  </si>
  <si>
    <t>～</t>
    <phoneticPr fontId="1"/>
  </si>
  <si>
    <t>電磁式</t>
    <rPh sb="0" eb="2">
      <t>デンジ</t>
    </rPh>
    <rPh sb="2" eb="3">
      <t>シキ</t>
    </rPh>
    <phoneticPr fontId="1"/>
  </si>
  <si>
    <t>～</t>
    <phoneticPr fontId="1"/>
  </si>
  <si>
    <t>～</t>
    <phoneticPr fontId="1"/>
  </si>
  <si>
    <t>～</t>
    <phoneticPr fontId="1"/>
  </si>
  <si>
    <t>鍵付き伸縮止水栓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</si>
</sst>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0_ "/>
    <numFmt numFmtId="177" formatCode="0.00_);[Red]\(0.00\)"/>
    <numFmt numFmtId="178" formatCode="0_);[Red]\(0\)"/>
    <numFmt numFmtId="179" formatCode="0.0_);[Red]\(0.0\)"/>
    <numFmt numFmtId="180" formatCode="#,##0.0;[Red]\-#,##0.0"/>
    <numFmt numFmtId="181" formatCode="#,##0.000;[Red]\-#,##0.000"/>
    <numFmt numFmtId="182" formatCode="#,##0.0000;[Red]\-#,##0.0000"/>
    <numFmt numFmtId="183" formatCode="#,##0.00000;[Red]\-#,##0.00000"/>
    <numFmt numFmtId="184" formatCode="0.0000000"/>
    <numFmt numFmtId="185" formatCode="0&quot;F&quot;"/>
    <numFmt numFmtId="186" formatCode="0&quot;N&quot;"/>
    <numFmt numFmtId="187" formatCode="0.000"/>
    <numFmt numFmtId="188" formatCode="0.000_);[Red]\(0.000\)"/>
    <numFmt numFmtId="189" formatCode="#,##0.000000;[Red]\-#,##0.000000"/>
    <numFmt numFmtId="190" formatCode="#,##0.0000000;[Red]\-#,##0.0000000"/>
    <numFmt numFmtId="191" formatCode="0.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0" xfId="0" applyNumberFormat="1" applyFont="1" applyAlignment="1">
      <alignment horizontal="center"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1" applyFont="1" applyFill="1" applyBorder="1">
      <alignment vertical="center"/>
    </xf>
    <xf numFmtId="0" fontId="0" fillId="0" borderId="0" xfId="0" applyFont="1" applyFill="1">
      <alignment vertical="center"/>
    </xf>
    <xf numFmtId="178" fontId="0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0" fillId="0" borderId="6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9" xfId="0" applyFont="1" applyFill="1" applyBorder="1" applyAlignment="1">
      <alignment horizontal="centerContinuous" vertical="center"/>
    </xf>
    <xf numFmtId="0" fontId="0" fillId="0" borderId="7" xfId="0" applyFont="1" applyFill="1" applyBorder="1" applyAlignment="1">
      <alignment horizontal="centerContinuous" vertical="center"/>
    </xf>
    <xf numFmtId="0" fontId="0" fillId="0" borderId="12" xfId="0" applyFont="1" applyFill="1" applyBorder="1" applyAlignment="1">
      <alignment horizontal="centerContinuous" vertical="center"/>
    </xf>
    <xf numFmtId="0" fontId="0" fillId="0" borderId="10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178" fontId="3" fillId="0" borderId="0" xfId="1" applyNumberFormat="1" applyFont="1" applyFill="1" applyBorder="1" applyAlignment="1">
      <alignment horizontal="center" vertical="center"/>
    </xf>
    <xf numFmtId="179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179" fontId="3" fillId="0" borderId="0" xfId="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distributed" vertical="center"/>
    </xf>
    <xf numFmtId="0" fontId="0" fillId="0" borderId="0" xfId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6" xfId="0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15" xfId="0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7" xfId="0" applyFont="1" applyBorder="1" applyAlignment="1">
      <alignment horizontal="centerContinuous" vertical="center"/>
    </xf>
    <xf numFmtId="0" fontId="0" fillId="0" borderId="2" xfId="0" applyFont="1" applyBorder="1" applyAlignment="1">
      <alignment horizontal="centerContinuous" vertical="center"/>
    </xf>
    <xf numFmtId="0" fontId="0" fillId="2" borderId="6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38" fontId="0" fillId="0" borderId="0" xfId="2" applyFont="1" applyAlignment="1">
      <alignment horizontal="right" vertical="center"/>
    </xf>
    <xf numFmtId="180" fontId="0" fillId="0" borderId="0" xfId="2" applyNumberFormat="1" applyFont="1" applyAlignment="1">
      <alignment horizontal="right" vertical="center"/>
    </xf>
    <xf numFmtId="38" fontId="0" fillId="0" borderId="0" xfId="2" applyNumberFormat="1" applyFont="1" applyAlignment="1">
      <alignment horizontal="right" vertical="center"/>
    </xf>
    <xf numFmtId="0" fontId="0" fillId="2" borderId="0" xfId="0" applyFont="1" applyFill="1" applyAlignment="1">
      <alignment horizontal="right" vertical="center"/>
    </xf>
    <xf numFmtId="40" fontId="0" fillId="0" borderId="0" xfId="2" applyNumberFormat="1" applyFont="1" applyAlignment="1">
      <alignment horizontal="right" vertical="center"/>
    </xf>
    <xf numFmtId="182" fontId="0" fillId="0" borderId="0" xfId="2" applyNumberFormat="1" applyFont="1" applyAlignment="1">
      <alignment horizontal="right" vertical="center"/>
    </xf>
    <xf numFmtId="183" fontId="0" fillId="0" borderId="0" xfId="2" applyNumberFormat="1" applyFont="1" applyAlignment="1">
      <alignment horizontal="right" vertical="center"/>
    </xf>
    <xf numFmtId="183" fontId="0" fillId="0" borderId="0" xfId="2" applyNumberFormat="1" applyFont="1" applyAlignment="1">
      <alignment horizontal="center" vertical="center"/>
    </xf>
    <xf numFmtId="40" fontId="0" fillId="0" borderId="0" xfId="2" applyNumberFormat="1" applyFont="1">
      <alignment vertical="center"/>
    </xf>
    <xf numFmtId="180" fontId="0" fillId="2" borderId="0" xfId="2" applyNumberFormat="1" applyFont="1" applyFill="1" applyAlignment="1">
      <alignment horizontal="right" vertical="center"/>
    </xf>
    <xf numFmtId="0" fontId="3" fillId="0" borderId="0" xfId="1" applyFont="1" applyFill="1" applyBorder="1" applyAlignment="1">
      <alignment horizontal="left" vertical="center"/>
    </xf>
    <xf numFmtId="0" fontId="0" fillId="0" borderId="12" xfId="0" applyFont="1" applyBorder="1" applyAlignment="1">
      <alignment horizontal="centerContinuous" vertical="center"/>
    </xf>
    <xf numFmtId="0" fontId="5" fillId="0" borderId="0" xfId="0" applyFont="1" applyFill="1" applyBorder="1">
      <alignment vertical="center"/>
    </xf>
    <xf numFmtId="179" fontId="5" fillId="0" borderId="0" xfId="0" applyNumberFormat="1" applyFont="1" applyFill="1" applyBorder="1">
      <alignment vertical="center"/>
    </xf>
    <xf numFmtId="0" fontId="8" fillId="0" borderId="0" xfId="1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178" fontId="5" fillId="0" borderId="0" xfId="0" applyNumberFormat="1" applyFont="1" applyFill="1" applyBorder="1">
      <alignment vertical="center"/>
    </xf>
    <xf numFmtId="2" fontId="8" fillId="0" borderId="0" xfId="1" applyNumberFormat="1" applyFont="1" applyFill="1" applyBorder="1" applyAlignment="1">
      <alignment vertical="center"/>
    </xf>
    <xf numFmtId="2" fontId="8" fillId="2" borderId="0" xfId="1" applyNumberFormat="1" applyFont="1" applyFill="1" applyBorder="1" applyAlignment="1">
      <alignment vertical="center"/>
    </xf>
    <xf numFmtId="2" fontId="8" fillId="0" borderId="15" xfId="1" applyNumberFormat="1" applyFont="1" applyFill="1" applyBorder="1" applyAlignment="1">
      <alignment vertical="center"/>
    </xf>
    <xf numFmtId="178" fontId="5" fillId="0" borderId="15" xfId="0" applyNumberFormat="1" applyFont="1" applyFill="1" applyBorder="1">
      <alignment vertical="center"/>
    </xf>
    <xf numFmtId="0" fontId="8" fillId="0" borderId="15" xfId="1" applyFont="1" applyFill="1" applyBorder="1" applyAlignment="1">
      <alignment vertical="center"/>
    </xf>
    <xf numFmtId="184" fontId="8" fillId="0" borderId="0" xfId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left" vertical="center"/>
    </xf>
    <xf numFmtId="40" fontId="8" fillId="0" borderId="0" xfId="2" applyNumberFormat="1" applyFont="1" applyFill="1" applyBorder="1" applyAlignment="1">
      <alignment horizontal="right" vertical="center"/>
    </xf>
    <xf numFmtId="179" fontId="8" fillId="0" borderId="0" xfId="1" applyNumberFormat="1" applyFont="1" applyFill="1" applyBorder="1" applyAlignment="1">
      <alignment horizontal="center" vertical="center"/>
    </xf>
    <xf numFmtId="1" fontId="8" fillId="0" borderId="0" xfId="1" applyNumberFormat="1" applyFont="1" applyFill="1" applyBorder="1" applyAlignment="1">
      <alignment vertical="center"/>
    </xf>
    <xf numFmtId="179" fontId="8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9" fontId="8" fillId="0" borderId="0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vertical="center"/>
    </xf>
    <xf numFmtId="0" fontId="5" fillId="0" borderId="15" xfId="0" applyFont="1" applyFill="1" applyBorder="1">
      <alignment vertical="center"/>
    </xf>
    <xf numFmtId="1" fontId="8" fillId="0" borderId="15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0" fontId="8" fillId="0" borderId="0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81" fontId="8" fillId="0" borderId="0" xfId="2" applyNumberFormat="1" applyFont="1" applyFill="1" applyBorder="1" applyAlignment="1">
      <alignment vertical="center"/>
    </xf>
    <xf numFmtId="177" fontId="8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8" fillId="2" borderId="18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8" fillId="0" borderId="19" xfId="1" applyFont="1" applyFill="1" applyBorder="1" applyAlignment="1">
      <alignment horizontal="center" vertical="center"/>
    </xf>
    <xf numFmtId="178" fontId="5" fillId="0" borderId="19" xfId="0" applyNumberFormat="1" applyFont="1" applyFill="1" applyBorder="1">
      <alignment vertical="center"/>
    </xf>
    <xf numFmtId="0" fontId="8" fillId="0" borderId="19" xfId="1" applyFont="1" applyFill="1" applyBorder="1" applyAlignment="1">
      <alignment vertical="center"/>
    </xf>
    <xf numFmtId="177" fontId="8" fillId="0" borderId="19" xfId="1" applyNumberFormat="1" applyFont="1" applyFill="1" applyBorder="1" applyAlignment="1">
      <alignment vertical="center"/>
    </xf>
    <xf numFmtId="0" fontId="8" fillId="0" borderId="19" xfId="1" applyFont="1" applyFill="1" applyBorder="1" applyAlignment="1">
      <alignment horizontal="left" vertical="center"/>
    </xf>
    <xf numFmtId="38" fontId="8" fillId="0" borderId="0" xfId="2" applyFont="1" applyFill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Continuous" vertical="center"/>
    </xf>
    <xf numFmtId="0" fontId="5" fillId="0" borderId="8" xfId="0" applyFont="1" applyFill="1" applyBorder="1" applyAlignment="1">
      <alignment horizontal="left" vertical="center"/>
    </xf>
    <xf numFmtId="178" fontId="8" fillId="0" borderId="9" xfId="1" applyNumberFormat="1" applyFont="1" applyFill="1" applyBorder="1" applyAlignment="1">
      <alignment horizontal="left" vertical="center"/>
    </xf>
    <xf numFmtId="178" fontId="5" fillId="0" borderId="12" xfId="0" applyNumberFormat="1" applyFont="1" applyFill="1" applyBorder="1" applyAlignment="1">
      <alignment horizontal="centerContinuous" vertical="center"/>
    </xf>
    <xf numFmtId="178" fontId="8" fillId="0" borderId="12" xfId="1" applyNumberFormat="1" applyFont="1" applyFill="1" applyBorder="1" applyAlignment="1">
      <alignment horizontal="centerContinuous" vertical="center"/>
    </xf>
    <xf numFmtId="178" fontId="8" fillId="0" borderId="6" xfId="1" applyNumberFormat="1" applyFont="1" applyFill="1" applyBorder="1" applyAlignment="1">
      <alignment horizontal="left" vertical="center"/>
    </xf>
    <xf numFmtId="178" fontId="8" fillId="0" borderId="10" xfId="1" applyNumberFormat="1" applyFont="1" applyFill="1" applyBorder="1" applyAlignment="1">
      <alignment horizontal="centerContinuous" vertical="center"/>
    </xf>
    <xf numFmtId="0" fontId="8" fillId="0" borderId="10" xfId="1" applyFont="1" applyFill="1" applyBorder="1" applyAlignment="1">
      <alignment horizontal="centerContinuous" vertical="center"/>
    </xf>
    <xf numFmtId="0" fontId="8" fillId="0" borderId="5" xfId="1" applyFont="1" applyFill="1" applyBorder="1" applyAlignment="1">
      <alignment horizontal="centerContinuous" vertical="center"/>
    </xf>
    <xf numFmtId="0" fontId="5" fillId="0" borderId="3" xfId="0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8" fontId="8" fillId="0" borderId="16" xfId="1" applyNumberFormat="1" applyFont="1" applyFill="1" applyBorder="1" applyAlignment="1">
      <alignment horizontal="centerContinuous" vertical="center"/>
    </xf>
    <xf numFmtId="178" fontId="8" fillId="0" borderId="17" xfId="1" applyNumberFormat="1" applyFont="1" applyFill="1" applyBorder="1" applyAlignment="1">
      <alignment horizontal="centerContinuous" vertical="center"/>
    </xf>
    <xf numFmtId="178" fontId="8" fillId="0" borderId="6" xfId="1" applyNumberFormat="1" applyFont="1" applyFill="1" applyBorder="1" applyAlignment="1">
      <alignment horizontal="centerContinuous" vertical="center"/>
    </xf>
    <xf numFmtId="178" fontId="8" fillId="0" borderId="5" xfId="1" applyNumberFormat="1" applyFont="1" applyFill="1" applyBorder="1" applyAlignment="1">
      <alignment horizontal="centerContinuous" vertical="center"/>
    </xf>
    <xf numFmtId="0" fontId="8" fillId="0" borderId="8" xfId="1" applyFont="1" applyFill="1" applyBorder="1" applyAlignment="1">
      <alignment vertical="center"/>
    </xf>
    <xf numFmtId="38" fontId="8" fillId="0" borderId="1" xfId="2" applyNumberFormat="1" applyFont="1" applyFill="1" applyBorder="1" applyAlignment="1">
      <alignment horizontal="center" vertical="center"/>
    </xf>
    <xf numFmtId="40" fontId="8" fillId="0" borderId="6" xfId="2" applyNumberFormat="1" applyFont="1" applyFill="1" applyBorder="1" applyAlignment="1">
      <alignment horizontal="right" vertical="center"/>
    </xf>
    <xf numFmtId="178" fontId="8" fillId="0" borderId="10" xfId="1" applyNumberFormat="1" applyFont="1" applyFill="1" applyBorder="1" applyAlignment="1">
      <alignment horizontal="center" vertical="center"/>
    </xf>
    <xf numFmtId="179" fontId="8" fillId="0" borderId="10" xfId="1" applyNumberFormat="1" applyFont="1" applyFill="1" applyBorder="1" applyAlignment="1">
      <alignment horizontal="left" vertical="center"/>
    </xf>
    <xf numFmtId="178" fontId="9" fillId="0" borderId="10" xfId="1" applyNumberFormat="1" applyFont="1" applyFill="1" applyBorder="1" applyAlignment="1">
      <alignment horizontal="left" vertical="center"/>
    </xf>
    <xf numFmtId="180" fontId="8" fillId="0" borderId="6" xfId="2" applyNumberFormat="1" applyFont="1" applyFill="1" applyBorder="1" applyAlignment="1">
      <alignment vertical="center"/>
    </xf>
    <xf numFmtId="178" fontId="9" fillId="0" borderId="5" xfId="1" applyNumberFormat="1" applyFont="1" applyFill="1" applyBorder="1" applyAlignment="1">
      <alignment horizontal="left" vertical="center"/>
    </xf>
    <xf numFmtId="180" fontId="8" fillId="0" borderId="10" xfId="2" applyNumberFormat="1" applyFont="1" applyFill="1" applyBorder="1" applyAlignment="1">
      <alignment vertical="center"/>
    </xf>
    <xf numFmtId="179" fontId="8" fillId="0" borderId="0" xfId="1" applyNumberFormat="1" applyFont="1" applyFill="1" applyBorder="1" applyAlignment="1">
      <alignment vertical="center"/>
    </xf>
    <xf numFmtId="0" fontId="5" fillId="0" borderId="11" xfId="0" applyFont="1" applyFill="1" applyBorder="1">
      <alignment vertical="center"/>
    </xf>
    <xf numFmtId="40" fontId="8" fillId="0" borderId="16" xfId="2" applyNumberFormat="1" applyFont="1" applyFill="1" applyBorder="1" applyAlignment="1">
      <alignment horizontal="right" vertical="center"/>
    </xf>
    <xf numFmtId="180" fontId="8" fillId="0" borderId="16" xfId="2" applyNumberFormat="1" applyFont="1" applyFill="1" applyBorder="1" applyAlignment="1">
      <alignment vertical="center"/>
    </xf>
    <xf numFmtId="180" fontId="8" fillId="0" borderId="0" xfId="2" applyNumberFormat="1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179" fontId="8" fillId="0" borderId="15" xfId="1" applyNumberFormat="1" applyFont="1" applyFill="1" applyBorder="1" applyAlignment="1">
      <alignment horizontal="left" vertical="center"/>
    </xf>
    <xf numFmtId="179" fontId="5" fillId="0" borderId="0" xfId="0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179" fontId="5" fillId="0" borderId="0" xfId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distributed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0" fontId="0" fillId="3" borderId="0" xfId="2" applyNumberFormat="1" applyFont="1" applyFill="1" applyAlignment="1">
      <alignment horizontal="right" vertical="center"/>
    </xf>
    <xf numFmtId="180" fontId="0" fillId="0" borderId="13" xfId="2" applyNumberFormat="1" applyFont="1" applyBorder="1" applyAlignment="1">
      <alignment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0" xfId="0" applyFont="1" applyBorder="1" applyAlignment="1">
      <alignment horizontal="center" vertical="center"/>
    </xf>
    <xf numFmtId="180" fontId="0" fillId="0" borderId="20" xfId="2" applyNumberFormat="1" applyFont="1" applyBorder="1" applyAlignment="1">
      <alignment horizontal="righ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0" fillId="3" borderId="0" xfId="0" applyFont="1" applyFill="1" applyAlignment="1">
      <alignment horizontal="right" vertical="center"/>
    </xf>
    <xf numFmtId="178" fontId="8" fillId="0" borderId="6" xfId="1" applyNumberFormat="1" applyFont="1" applyBorder="1" applyAlignment="1">
      <alignment vertical="center"/>
    </xf>
    <xf numFmtId="178" fontId="8" fillId="0" borderId="9" xfId="1" applyNumberFormat="1" applyFont="1" applyBorder="1" applyAlignment="1">
      <alignment vertical="center"/>
    </xf>
    <xf numFmtId="179" fontId="5" fillId="0" borderId="7" xfId="0" applyNumberFormat="1" applyFont="1" applyFill="1" applyBorder="1">
      <alignment vertical="center"/>
    </xf>
    <xf numFmtId="0" fontId="5" fillId="0" borderId="16" xfId="0" applyFont="1" applyFill="1" applyBorder="1">
      <alignment vertical="center"/>
    </xf>
    <xf numFmtId="179" fontId="5" fillId="0" borderId="17" xfId="0" applyNumberFormat="1" applyFont="1" applyFill="1" applyBorder="1">
      <alignment vertical="center"/>
    </xf>
    <xf numFmtId="0" fontId="9" fillId="0" borderId="5" xfId="1" applyFont="1" applyFill="1" applyBorder="1" applyAlignment="1">
      <alignment vertical="center"/>
    </xf>
    <xf numFmtId="179" fontId="5" fillId="0" borderId="15" xfId="0" applyNumberFormat="1" applyFont="1" applyFill="1" applyBorder="1">
      <alignment vertical="center"/>
    </xf>
    <xf numFmtId="179" fontId="5" fillId="0" borderId="19" xfId="0" applyNumberFormat="1" applyFont="1" applyFill="1" applyBorder="1">
      <alignment vertical="center"/>
    </xf>
    <xf numFmtId="0" fontId="8" fillId="3" borderId="0" xfId="1" applyFont="1" applyFill="1" applyBorder="1" applyAlignment="1">
      <alignment horizontal="right" vertical="center"/>
    </xf>
    <xf numFmtId="186" fontId="8" fillId="0" borderId="1" xfId="1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right" vertical="center"/>
    </xf>
    <xf numFmtId="38" fontId="8" fillId="0" borderId="8" xfId="2" applyNumberFormat="1" applyFont="1" applyFill="1" applyBorder="1" applyAlignment="1">
      <alignment horizontal="center" vertical="center"/>
    </xf>
    <xf numFmtId="40" fontId="8" fillId="0" borderId="9" xfId="2" applyNumberFormat="1" applyFont="1" applyFill="1" applyBorder="1" applyAlignment="1">
      <alignment horizontal="right" vertical="center"/>
    </xf>
    <xf numFmtId="178" fontId="8" fillId="0" borderId="12" xfId="1" applyNumberFormat="1" applyFont="1" applyFill="1" applyBorder="1" applyAlignment="1">
      <alignment horizontal="center" vertical="center"/>
    </xf>
    <xf numFmtId="179" fontId="8" fillId="0" borderId="12" xfId="1" applyNumberFormat="1" applyFont="1" applyFill="1" applyBorder="1" applyAlignment="1">
      <alignment horizontal="left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178" fontId="5" fillId="0" borderId="15" xfId="0" applyNumberFormat="1" applyFont="1" applyFill="1" applyBorder="1" applyAlignment="1">
      <alignment horizontal="left" vertical="center"/>
    </xf>
    <xf numFmtId="180" fontId="5" fillId="0" borderId="4" xfId="2" applyNumberFormat="1" applyFont="1" applyFill="1" applyBorder="1">
      <alignment vertical="center"/>
    </xf>
    <xf numFmtId="185" fontId="8" fillId="0" borderId="3" xfId="1" applyNumberFormat="1" applyFont="1" applyFill="1" applyBorder="1" applyAlignment="1">
      <alignment horizontal="center" vertical="center"/>
    </xf>
    <xf numFmtId="178" fontId="8" fillId="0" borderId="4" xfId="1" applyNumberFormat="1" applyFont="1" applyBorder="1" applyAlignment="1">
      <alignment vertical="center"/>
    </xf>
    <xf numFmtId="40" fontId="8" fillId="0" borderId="10" xfId="2" applyNumberFormat="1" applyFont="1" applyFill="1" applyBorder="1" applyAlignment="1">
      <alignment horizontal="right" vertical="center"/>
    </xf>
    <xf numFmtId="40" fontId="5" fillId="0" borderId="15" xfId="2" applyNumberFormat="1" applyFont="1" applyFill="1" applyBorder="1">
      <alignment vertical="center"/>
    </xf>
    <xf numFmtId="0" fontId="8" fillId="0" borderId="11" xfId="1" applyFont="1" applyFill="1" applyBorder="1" applyAlignment="1">
      <alignment vertical="center"/>
    </xf>
    <xf numFmtId="179" fontId="8" fillId="0" borderId="15" xfId="1" applyNumberFormat="1" applyFont="1" applyFill="1" applyBorder="1" applyAlignment="1">
      <alignment horizontal="center" vertical="center"/>
    </xf>
    <xf numFmtId="40" fontId="8" fillId="0" borderId="15" xfId="1" applyNumberFormat="1" applyFont="1" applyFill="1" applyBorder="1" applyAlignment="1">
      <alignment vertical="center"/>
    </xf>
    <xf numFmtId="38" fontId="8" fillId="2" borderId="0" xfId="1" applyNumberFormat="1" applyFont="1" applyFill="1" applyBorder="1" applyAlignment="1">
      <alignment vertical="center"/>
    </xf>
    <xf numFmtId="38" fontId="3" fillId="3" borderId="13" xfId="2" applyNumberFormat="1" applyFont="1" applyFill="1" applyBorder="1" applyAlignment="1">
      <alignment horizontal="right" vertical="center"/>
    </xf>
    <xf numFmtId="0" fontId="0" fillId="3" borderId="14" xfId="0" applyFont="1" applyFill="1" applyBorder="1">
      <alignment vertical="center"/>
    </xf>
    <xf numFmtId="0" fontId="8" fillId="0" borderId="8" xfId="1" applyFont="1" applyFill="1" applyBorder="1" applyAlignment="1">
      <alignment horizontal="center" vertical="center"/>
    </xf>
    <xf numFmtId="187" fontId="8" fillId="0" borderId="1" xfId="1" applyNumberFormat="1" applyFont="1" applyFill="1" applyBorder="1" applyAlignment="1">
      <alignment vertical="center"/>
    </xf>
    <xf numFmtId="40" fontId="5" fillId="0" borderId="1" xfId="0" applyNumberFormat="1" applyFont="1" applyFill="1" applyBorder="1">
      <alignment vertical="center"/>
    </xf>
    <xf numFmtId="2" fontId="8" fillId="0" borderId="1" xfId="1" applyNumberFormat="1" applyFont="1" applyFill="1" applyBorder="1" applyAlignment="1">
      <alignment vertical="center"/>
    </xf>
    <xf numFmtId="0" fontId="5" fillId="4" borderId="0" xfId="0" applyFont="1" applyFill="1">
      <alignment vertical="center"/>
    </xf>
    <xf numFmtId="1" fontId="8" fillId="0" borderId="0" xfId="1" applyNumberFormat="1" applyFont="1" applyFill="1" applyBorder="1" applyAlignment="1">
      <alignment horizontal="center" vertical="center"/>
    </xf>
    <xf numFmtId="1" fontId="8" fillId="0" borderId="3" xfId="1" applyNumberFormat="1" applyFont="1" applyFill="1" applyBorder="1" applyAlignment="1">
      <alignment horizontal="center" vertical="center"/>
    </xf>
    <xf numFmtId="188" fontId="8" fillId="0" borderId="1" xfId="1" applyNumberFormat="1" applyFont="1" applyFill="1" applyBorder="1" applyAlignment="1">
      <alignment horizontal="right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184" fontId="8" fillId="0" borderId="1" xfId="1" applyNumberFormat="1" applyFont="1" applyFill="1" applyBorder="1" applyAlignment="1">
      <alignment vertical="center"/>
    </xf>
    <xf numFmtId="2" fontId="8" fillId="0" borderId="8" xfId="1" applyNumberFormat="1" applyFont="1" applyFill="1" applyBorder="1" applyAlignment="1">
      <alignment horizontal="center" vertical="center"/>
    </xf>
    <xf numFmtId="2" fontId="8" fillId="0" borderId="3" xfId="1" applyNumberFormat="1" applyFont="1" applyFill="1" applyBorder="1" applyAlignment="1">
      <alignment horizontal="center" vertical="center"/>
    </xf>
    <xf numFmtId="189" fontId="8" fillId="0" borderId="1" xfId="1" applyNumberFormat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181" fontId="0" fillId="0" borderId="0" xfId="2" applyNumberFormat="1" applyFont="1" applyAlignment="1">
      <alignment horizontal="right" vertical="center"/>
    </xf>
    <xf numFmtId="180" fontId="8" fillId="2" borderId="0" xfId="2" applyNumberFormat="1" applyFont="1" applyFill="1" applyBorder="1" applyAlignment="1">
      <alignment vertical="center"/>
    </xf>
    <xf numFmtId="180" fontId="8" fillId="0" borderId="0" xfId="2" applyNumberFormat="1" applyFont="1" applyFill="1" applyBorder="1" applyAlignment="1">
      <alignment horizontal="right" vertical="center"/>
    </xf>
    <xf numFmtId="180" fontId="8" fillId="0" borderId="15" xfId="2" applyNumberFormat="1" applyFont="1" applyFill="1" applyBorder="1" applyAlignment="1">
      <alignment horizontal="right" vertical="center"/>
    </xf>
    <xf numFmtId="40" fontId="0" fillId="0" borderId="0" xfId="2" applyNumberFormat="1" applyFont="1" applyFill="1" applyAlignment="1">
      <alignment horizontal="right" vertical="center"/>
    </xf>
    <xf numFmtId="183" fontId="0" fillId="3" borderId="0" xfId="2" applyNumberFormat="1" applyFont="1" applyFill="1" applyAlignment="1">
      <alignment horizontal="right" vertical="center"/>
    </xf>
    <xf numFmtId="0" fontId="8" fillId="0" borderId="16" xfId="1" applyFont="1" applyFill="1" applyBorder="1" applyAlignment="1">
      <alignment horizontal="center" vertical="center"/>
    </xf>
    <xf numFmtId="2" fontId="8" fillId="0" borderId="11" xfId="1" applyNumberFormat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40" fontId="5" fillId="0" borderId="0" xfId="2" applyNumberFormat="1" applyFont="1" applyFill="1">
      <alignment vertical="center"/>
    </xf>
    <xf numFmtId="181" fontId="5" fillId="0" borderId="0" xfId="2" applyNumberFormat="1" applyFont="1" applyFill="1" applyBorder="1">
      <alignment vertical="center"/>
    </xf>
    <xf numFmtId="0" fontId="8" fillId="2" borderId="0" xfId="1" applyFont="1" applyFill="1" applyBorder="1">
      <alignment vertical="center"/>
    </xf>
    <xf numFmtId="190" fontId="8" fillId="3" borderId="1" xfId="1" applyNumberFormat="1" applyFont="1" applyFill="1" applyBorder="1" applyAlignment="1">
      <alignment vertical="center"/>
    </xf>
    <xf numFmtId="177" fontId="8" fillId="0" borderId="1" xfId="1" applyNumberFormat="1" applyFont="1" applyFill="1" applyBorder="1" applyAlignment="1">
      <alignment horizontal="right" vertical="center"/>
    </xf>
    <xf numFmtId="0" fontId="5" fillId="0" borderId="1" xfId="0" applyFont="1" applyFill="1" applyBorder="1">
      <alignment vertical="center"/>
    </xf>
    <xf numFmtId="184" fontId="8" fillId="0" borderId="0" xfId="1" applyNumberFormat="1" applyFont="1" applyFill="1" applyBorder="1" applyAlignment="1">
      <alignment vertical="center"/>
    </xf>
    <xf numFmtId="0" fontId="8" fillId="0" borderId="3" xfId="1" applyNumberFormat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vertical="center"/>
    </xf>
    <xf numFmtId="40" fontId="8" fillId="0" borderId="4" xfId="2" applyNumberFormat="1" applyFont="1" applyFill="1" applyBorder="1" applyAlignment="1">
      <alignment horizontal="right" vertical="center"/>
    </xf>
    <xf numFmtId="178" fontId="8" fillId="0" borderId="15" xfId="1" applyNumberFormat="1" applyFont="1" applyFill="1" applyBorder="1" applyAlignment="1">
      <alignment horizontal="center" vertical="center"/>
    </xf>
    <xf numFmtId="178" fontId="9" fillId="0" borderId="2" xfId="1" applyNumberFormat="1" applyFont="1" applyFill="1" applyBorder="1" applyAlignment="1">
      <alignment horizontal="left" vertical="center"/>
    </xf>
    <xf numFmtId="180" fontId="8" fillId="0" borderId="15" xfId="2" applyNumberFormat="1" applyFont="1" applyFill="1" applyBorder="1" applyAlignment="1">
      <alignment vertical="center"/>
    </xf>
    <xf numFmtId="178" fontId="9" fillId="0" borderId="15" xfId="1" applyNumberFormat="1" applyFont="1" applyFill="1" applyBorder="1" applyAlignment="1">
      <alignment horizontal="left" vertical="center"/>
    </xf>
    <xf numFmtId="180" fontId="8" fillId="0" borderId="4" xfId="2" applyNumberFormat="1" applyFont="1" applyFill="1" applyBorder="1" applyAlignment="1">
      <alignment vertical="center"/>
    </xf>
    <xf numFmtId="0" fontId="5" fillId="0" borderId="10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 applyAlignment="1">
      <alignment horizontal="center" vertical="center"/>
    </xf>
    <xf numFmtId="180" fontId="5" fillId="0" borderId="9" xfId="2" applyNumberFormat="1" applyFont="1" applyFill="1" applyBorder="1">
      <alignment vertical="center"/>
    </xf>
    <xf numFmtId="178" fontId="5" fillId="0" borderId="12" xfId="0" applyNumberFormat="1" applyFont="1" applyFill="1" applyBorder="1" applyAlignment="1">
      <alignment horizontal="left" vertical="center"/>
    </xf>
    <xf numFmtId="191" fontId="5" fillId="0" borderId="12" xfId="0" applyNumberFormat="1" applyFont="1" applyFill="1" applyBorder="1">
      <alignment vertical="center"/>
    </xf>
    <xf numFmtId="191" fontId="5" fillId="0" borderId="9" xfId="0" applyNumberFormat="1" applyFont="1" applyFill="1" applyBorder="1">
      <alignment vertical="center"/>
    </xf>
    <xf numFmtId="0" fontId="5" fillId="0" borderId="12" xfId="0" applyFont="1" applyFill="1" applyBorder="1">
      <alignment vertical="center"/>
    </xf>
    <xf numFmtId="0" fontId="8" fillId="0" borderId="6" xfId="1" applyFont="1" applyFill="1" applyBorder="1" applyAlignment="1">
      <alignment horizontal="center" vertical="center" wrapText="1"/>
    </xf>
    <xf numFmtId="180" fontId="5" fillId="0" borderId="6" xfId="2" applyNumberFormat="1" applyFont="1" applyFill="1" applyBorder="1">
      <alignment vertical="center"/>
    </xf>
    <xf numFmtId="178" fontId="5" fillId="0" borderId="10" xfId="0" applyNumberFormat="1" applyFont="1" applyFill="1" applyBorder="1" applyAlignment="1">
      <alignment horizontal="left" vertical="center"/>
    </xf>
    <xf numFmtId="191" fontId="5" fillId="0" borderId="10" xfId="0" applyNumberFormat="1" applyFont="1" applyFill="1" applyBorder="1">
      <alignment vertical="center"/>
    </xf>
    <xf numFmtId="191" fontId="5" fillId="0" borderId="6" xfId="0" applyNumberFormat="1" applyFont="1" applyFill="1" applyBorder="1">
      <alignment vertical="center"/>
    </xf>
    <xf numFmtId="0" fontId="8" fillId="0" borderId="4" xfId="1" applyFont="1" applyFill="1" applyBorder="1" applyAlignment="1">
      <alignment horizontal="center" vertical="center" wrapText="1"/>
    </xf>
    <xf numFmtId="180" fontId="5" fillId="0" borderId="15" xfId="2" applyNumberFormat="1" applyFont="1" applyFill="1" applyBorder="1">
      <alignment vertical="center"/>
    </xf>
    <xf numFmtId="191" fontId="5" fillId="0" borderId="4" xfId="0" applyNumberFormat="1" applyFont="1" applyFill="1" applyBorder="1">
      <alignment vertical="center"/>
    </xf>
    <xf numFmtId="183" fontId="0" fillId="0" borderId="0" xfId="2" applyNumberFormat="1" applyFont="1" applyAlignment="1">
      <alignment horizontal="center" vertical="center"/>
    </xf>
    <xf numFmtId="183" fontId="0" fillId="0" borderId="0" xfId="2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81" fontId="0" fillId="0" borderId="0" xfId="2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180" fontId="8" fillId="0" borderId="0" xfId="2" applyNumberFormat="1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248478</xdr:colOff>
      <xdr:row>2</xdr:row>
      <xdr:rowOff>33130</xdr:rowOff>
    </xdr:from>
    <xdr:to>
      <xdr:col>21</xdr:col>
      <xdr:colOff>412669</xdr:colOff>
      <xdr:row>10</xdr:row>
      <xdr:rowOff>81851</xdr:rowOff>
    </xdr:to>
    <xdr:sp macro="" textlink="">
      <xdr:nvSpPr>
        <xdr:cNvPr id="2" name="テキスト ボックス 1"/>
        <xdr:cNvSpPr txBox="1"/>
      </xdr:nvSpPr>
      <xdr:spPr>
        <a:xfrm>
          <a:off x="7214152" y="414130"/>
          <a:ext cx="4852147" cy="1456764"/>
        </a:xfrm>
        <a:prstGeom prst="rect">
          <a:avLst/>
        </a:prstGeom>
        <a:solidFill>
          <a:schemeClr val="lt1"/>
        </a:solidFill>
        <a:ln w="2857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当水理計算ツールは「宜野湾市上下水道局」が、独自に作成したもので、水理計算を行う際の参考用資料として提供します。他市町村で使用する場合は、必ず当該市町村担当者の使用確認を行うようお願いします。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263979</xdr:colOff>
      <xdr:row>18</xdr:row>
      <xdr:rowOff>209550</xdr:rowOff>
    </xdr:from>
    <xdr:ext cx="4250266" cy="179177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7883979" y="4128407"/>
              <a:ext cx="4250266" cy="1791773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ja-JP" altLang="en-US" sz="1600" b="0" i="1">
                        <a:latin typeface="Cambria Math" panose="02040503050406030204" pitchFamily="18" charset="0"/>
                      </a:rPr>
                      <m:t>　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h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0.0126+</m:t>
                        </m:r>
                        <m:f>
                          <m:f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0.01739−0.1087</m:t>
                            </m:r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</a:rPr>
                              <m:t>𝐷</m:t>
                            </m:r>
                          </m:num>
                          <m:den>
                            <m:rad>
                              <m:radPr>
                                <m:degHide m:val="on"/>
                                <m:ctrlP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</m:ctrlPr>
                              </m:radPr>
                              <m:deg/>
                              <m:e>
                                <m:r>
                                  <a:rPr kumimoji="1" lang="en-US" altLang="ja-JP" sz="1600" b="0" i="1">
                                    <a:latin typeface="Cambria Math" panose="02040503050406030204" pitchFamily="18" charset="0"/>
                                  </a:rPr>
                                  <m:t>𝑉</m:t>
                                </m:r>
                              </m:e>
                            </m:rad>
                          </m:den>
                        </m:f>
                      </m:e>
                    </m:d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𝐿</m:t>
                        </m:r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𝐷</m:t>
                        </m:r>
                      </m:den>
                    </m:f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f>
                      <m:fPr>
                        <m:ctrlP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kumimoji="1" lang="en-US" altLang="ja-JP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𝑉</m:t>
                            </m:r>
                          </m:e>
                          <m:sup>
                            <m:r>
                              <a:rPr kumimoji="1" lang="en-US" altLang="ja-JP" sz="16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  <m:r>
                          <a:rPr kumimoji="1" lang="en-US" altLang="ja-JP" sz="16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𝑔</m:t>
                        </m:r>
                      </m:den>
                    </m:f>
                  </m:oMath>
                </m:oMathPara>
              </a14:m>
              <a:endParaRPr kumimoji="1" lang="en-US" altLang="ja-JP" sz="1600" b="0">
                <a:ea typeface="Cambria Math" panose="02040503050406030204" pitchFamily="18" charset="0"/>
              </a:endParaRPr>
            </a:p>
            <a:p>
              <a:endParaRPr kumimoji="1" lang="en-US" altLang="ja-JP" sz="1600"/>
            </a:p>
            <a:p>
              <a:pPr/>
              <a14:m>
                <m:oMathPara xmlns:m="http://schemas.openxmlformats.org/officeDocument/2006/math">
                  <m:oMathParaPr>
                    <m:jc m:val="left"/>
                  </m:oMathParaPr>
                  <m:oMath xmlns:m="http://schemas.openxmlformats.org/officeDocument/2006/math">
                    <m:r>
                      <a:rPr kumimoji="1" lang="ja-JP" altLang="en-US" sz="1600" b="0" i="1">
                        <a:latin typeface="Cambria Math" panose="02040503050406030204" pitchFamily="18" charset="0"/>
                      </a:rPr>
                      <m:t>　</m:t>
                    </m:r>
                    <m:r>
                      <m:rPr>
                        <m:sty m:val="p"/>
                      </m:rPr>
                      <a:rPr kumimoji="1" lang="en-US" altLang="ja-JP" sz="1600" b="0" i="0">
                        <a:latin typeface="Cambria Math" panose="02040503050406030204" pitchFamily="18" charset="0"/>
                      </a:rPr>
                      <m:t>I</m:t>
                    </m:r>
                    <m:r>
                      <a:rPr kumimoji="1" lang="en-US" altLang="ja-JP" sz="1600" b="0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kumimoji="1" lang="en-US" altLang="ja-JP" sz="16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h</m:t>
                        </m:r>
                      </m:num>
                      <m:den>
                        <m:r>
                          <a:rPr kumimoji="1" lang="en-US" altLang="ja-JP" sz="1600" b="0" i="1">
                            <a:latin typeface="Cambria Math" panose="02040503050406030204" pitchFamily="18" charset="0"/>
                          </a:rPr>
                          <m:t>𝐿</m:t>
                        </m:r>
                      </m:den>
                    </m:f>
                    <m:r>
                      <a:rPr kumimoji="1" lang="en-US" altLang="ja-JP" sz="16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kumimoji="1" lang="en-US" altLang="ja-JP" sz="16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1000</m:t>
                    </m:r>
                  </m:oMath>
                </m:oMathPara>
              </a14:m>
              <a:endParaRPr kumimoji="1" lang="en-US" altLang="ja-JP" sz="1600" b="0">
                <a:ea typeface="Cambria Math" panose="02040503050406030204" pitchFamily="18" charset="0"/>
              </a:endParaRPr>
            </a:p>
            <a:p>
              <a:endParaRPr kumimoji="1" lang="en-US" altLang="ja-JP" sz="1600"/>
            </a:p>
            <a:p>
              <a:pPr algn="l"/>
              <a:r>
                <a:rPr kumimoji="1" lang="ja-JP" altLang="en-US" sz="1600"/>
                <a:t>　</a:t>
              </a:r>
              <a:r>
                <a:rPr kumimoji="1" lang="en-US" altLang="ja-JP" sz="1600"/>
                <a:t>Q=</a:t>
              </a:r>
              <a14:m>
                <m:oMath xmlns:m="http://schemas.openxmlformats.org/officeDocument/2006/math">
                  <m:r>
                    <m:rPr>
                      <m:sty m:val="p"/>
                    </m:rPr>
                    <a:rPr kumimoji="1" lang="en-US" altLang="ja-JP" sz="1600" i="1">
                      <a:latin typeface="Cambria Math" panose="02040503050406030204" pitchFamily="18" charset="0"/>
                    </a:rPr>
                    <m:t>A</m:t>
                  </m:r>
                  <m:r>
                    <a:rPr kumimoji="1" lang="en-US" altLang="ja-JP" sz="1600" i="1">
                      <a:latin typeface="Cambria Math" panose="02040503050406030204" pitchFamily="18" charset="0"/>
                    </a:rPr>
                    <m:t>×</m:t>
                  </m:r>
                  <m:r>
                    <a:rPr kumimoji="1" lang="en-US" altLang="ja-JP" sz="1600" b="0" i="1">
                      <a:latin typeface="Cambria Math" panose="02040503050406030204" pitchFamily="18" charset="0"/>
                    </a:rPr>
                    <m:t>𝑉</m:t>
                  </m:r>
                </m:oMath>
              </a14:m>
              <a:endParaRPr kumimoji="1" lang="ja-JP" altLang="en-US" sz="16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7883979" y="4128407"/>
              <a:ext cx="4250266" cy="1791773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kumimoji="1" lang="ja-JP" altLang="en-US" sz="1600" b="0" i="0">
                  <a:latin typeface="Cambria Math" panose="02040503050406030204" pitchFamily="18" charset="0"/>
                </a:rPr>
                <a:t>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ℎ=(0.0126+(0.01739−0.1087𝐷)/√𝑉)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×𝐿/𝐷×𝑉^2/2𝑔</a:t>
              </a:r>
              <a:endParaRPr kumimoji="1" lang="en-US" altLang="ja-JP" sz="1600" b="0">
                <a:ea typeface="Cambria Math" panose="02040503050406030204" pitchFamily="18" charset="0"/>
              </a:endParaRPr>
            </a:p>
            <a:p>
              <a:endParaRPr kumimoji="1" lang="en-US" altLang="ja-JP" sz="1600"/>
            </a:p>
            <a:p>
              <a:pPr/>
              <a:r>
                <a:rPr kumimoji="1" lang="ja-JP" altLang="en-US" sz="1600" b="0" i="0">
                  <a:latin typeface="Cambria Math" panose="02040503050406030204" pitchFamily="18" charset="0"/>
                </a:rPr>
                <a:t>　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I=ℎ/𝐿</a:t>
              </a:r>
              <a:r>
                <a:rPr kumimoji="1" lang="en-US" altLang="ja-JP" sz="160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kumimoji="1" lang="en-US" altLang="ja-JP" sz="16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1000</a:t>
              </a:r>
              <a:endParaRPr kumimoji="1" lang="en-US" altLang="ja-JP" sz="1600" b="0">
                <a:ea typeface="Cambria Math" panose="02040503050406030204" pitchFamily="18" charset="0"/>
              </a:endParaRPr>
            </a:p>
            <a:p>
              <a:endParaRPr kumimoji="1" lang="en-US" altLang="ja-JP" sz="1600"/>
            </a:p>
            <a:p>
              <a:pPr algn="l"/>
              <a:r>
                <a:rPr kumimoji="1" lang="ja-JP" altLang="en-US" sz="1600"/>
                <a:t>　</a:t>
              </a:r>
              <a:r>
                <a:rPr kumimoji="1" lang="en-US" altLang="ja-JP" sz="1600"/>
                <a:t>Q=</a:t>
              </a:r>
              <a:r>
                <a:rPr kumimoji="1" lang="en-US" altLang="ja-JP" sz="1600" i="0">
                  <a:latin typeface="Cambria Math" panose="02040503050406030204" pitchFamily="18" charset="0"/>
                </a:rPr>
                <a:t>A×</a:t>
              </a:r>
              <a:r>
                <a:rPr kumimoji="1" lang="en-US" altLang="ja-JP" sz="1600" b="0" i="0">
                  <a:latin typeface="Cambria Math" panose="02040503050406030204" pitchFamily="18" charset="0"/>
                </a:rPr>
                <a:t>𝑉</a:t>
              </a:r>
              <a:endParaRPr kumimoji="1" lang="ja-JP" altLang="en-US" sz="16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557892</xdr:colOff>
      <xdr:row>17</xdr:row>
      <xdr:rowOff>182336</xdr:rowOff>
    </xdr:from>
    <xdr:ext cx="5184322" cy="2907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/>
            <xdr:cNvSpPr txBox="1"/>
          </xdr:nvSpPr>
          <xdr:spPr>
            <a:xfrm>
              <a:off x="6272892" y="3906611"/>
              <a:ext cx="5184322" cy="290785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en-US" altLang="ja-JP" sz="1800" b="0" i="1">
                        <a:latin typeface="Cambria Math" panose="02040503050406030204" pitchFamily="18" charset="0"/>
                      </a:rPr>
                      <m:t>h</m:t>
                    </m:r>
                    <m:r>
                      <a:rPr kumimoji="1" lang="en-US" altLang="ja-JP" sz="1800" b="0" i="1">
                        <a:latin typeface="Cambria Math" panose="02040503050406030204" pitchFamily="18" charset="0"/>
                      </a:rPr>
                      <m:t>=10666×</m:t>
                    </m:r>
                    <m:sSup>
                      <m:sSupPr>
                        <m:ctrlPr>
                          <a:rPr kumimoji="1" lang="en-US" altLang="ja-JP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𝐶</m:t>
                        </m:r>
                      </m:e>
                      <m:sup>
                        <m:r>
                          <a:rPr kumimoji="1" lang="en-US" altLang="ja-JP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−1.85</m:t>
                        </m:r>
                      </m:sup>
                    </m:sSup>
                    <m:r>
                      <a:rPr kumimoji="1" lang="en-US" altLang="ja-JP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sSup>
                      <m:sSupPr>
                        <m:ctrlPr>
                          <a:rPr kumimoji="1" lang="en-US" altLang="ja-JP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𝐷</m:t>
                        </m:r>
                      </m:e>
                      <m:sup>
                        <m:r>
                          <a:rPr kumimoji="1" lang="en-US" altLang="ja-JP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−4.87</m:t>
                        </m:r>
                      </m:sup>
                    </m:sSup>
                    <m:r>
                      <a:rPr kumimoji="1" lang="en-US" altLang="ja-JP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sSup>
                      <m:sSupPr>
                        <m:ctrlPr>
                          <a:rPr kumimoji="1" lang="en-US" altLang="ja-JP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kumimoji="1" lang="en-US" altLang="ja-JP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𝑄</m:t>
                        </m:r>
                      </m:e>
                      <m:sup>
                        <m:r>
                          <a:rPr kumimoji="1" lang="en-US" altLang="ja-JP" sz="1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1.85</m:t>
                        </m:r>
                      </m:sup>
                    </m:sSup>
                    <m:r>
                      <a:rPr kumimoji="1" lang="en-US" altLang="ja-JP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kumimoji="1" lang="en-US" altLang="ja-JP" sz="1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𝐿</m:t>
                    </m:r>
                  </m:oMath>
                </m:oMathPara>
              </a14:m>
              <a:endParaRPr kumimoji="1" lang="ja-JP" altLang="en-US" sz="1800"/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6272892" y="3906611"/>
              <a:ext cx="5184322" cy="290785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en-US" altLang="ja-JP" sz="1800" b="0" i="0">
                  <a:latin typeface="Cambria Math" panose="02040503050406030204" pitchFamily="18" charset="0"/>
                </a:rPr>
                <a:t>ℎ=10666×</a:t>
              </a:r>
              <a:r>
                <a:rPr kumimoji="1" lang="en-US" altLang="ja-JP" sz="1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𝐶^(−1.85)×𝐷^(−4.87)×𝑄^1.85×𝐿</a:t>
              </a:r>
              <a:endParaRPr kumimoji="1" lang="ja-JP" altLang="en-US" sz="18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T124"/>
  <sheetViews>
    <sheetView showGridLines="0" tabSelected="1" view="pageBreakPreview" zoomScaleNormal="70" zoomScaleSheetLayoutView="100" workbookViewId="0">
      <selection activeCell="N18" sqref="N18"/>
    </sheetView>
  </sheetViews>
  <sheetFormatPr defaultRowHeight="13.5" x14ac:dyDescent="0.15"/>
  <cols>
    <col min="1" max="2" width="7.5" style="11" customWidth="1"/>
    <col min="3" max="7" width="7.5" style="14" customWidth="1"/>
    <col min="8" max="8" width="8.875" style="14" customWidth="1"/>
    <col min="9" max="9" width="7.5" style="14" customWidth="1"/>
    <col min="10" max="10" width="7.5" style="11" customWidth="1"/>
    <col min="11" max="11" width="7.5" style="15" customWidth="1"/>
    <col min="12" max="15" width="7.5" style="11" customWidth="1"/>
    <col min="16" max="16" width="7.5" style="13" customWidth="1"/>
    <col min="17" max="25" width="6.25" style="13" customWidth="1"/>
    <col min="26" max="43" width="4.125" style="13" customWidth="1"/>
    <col min="44" max="50" width="9" style="13"/>
    <col min="51" max="51" width="9" style="13" customWidth="1"/>
    <col min="52" max="16384" width="9" style="13"/>
  </cols>
  <sheetData>
    <row r="1" spans="1:20" ht="15" customHeight="1" x14ac:dyDescent="0.15">
      <c r="A1" s="10" t="s">
        <v>33</v>
      </c>
      <c r="C1" s="12"/>
      <c r="D1" s="12"/>
      <c r="E1" s="12"/>
      <c r="F1" s="12"/>
      <c r="G1" s="12"/>
      <c r="H1" s="12"/>
      <c r="I1" s="11"/>
      <c r="J1" s="219"/>
      <c r="K1" s="16" t="s">
        <v>122</v>
      </c>
      <c r="L1" s="12"/>
      <c r="M1" s="12"/>
      <c r="N1" s="12"/>
      <c r="O1" s="12"/>
    </row>
    <row r="2" spans="1:20" ht="15" customHeight="1" x14ac:dyDescent="0.15">
      <c r="A2" s="3" t="s">
        <v>22</v>
      </c>
      <c r="M2" s="16"/>
      <c r="N2" s="16"/>
      <c r="O2" s="16"/>
    </row>
    <row r="3" spans="1:20" ht="15" customHeight="1" x14ac:dyDescent="0.15">
      <c r="A3" s="3"/>
      <c r="M3" s="16"/>
      <c r="N3" s="16"/>
      <c r="O3" s="16"/>
    </row>
    <row r="4" spans="1:20" s="11" customFormat="1" x14ac:dyDescent="0.15">
      <c r="B4" s="19" t="s">
        <v>25</v>
      </c>
      <c r="C4" s="21"/>
      <c r="D4" s="20"/>
      <c r="E4" s="41" t="s">
        <v>0</v>
      </c>
      <c r="F4" s="41" t="s">
        <v>4</v>
      </c>
      <c r="G4" s="19" t="s">
        <v>32</v>
      </c>
      <c r="H4" s="46"/>
      <c r="K4" s="13"/>
      <c r="L4" s="13"/>
      <c r="O4" s="13"/>
    </row>
    <row r="5" spans="1:20" s="11" customFormat="1" x14ac:dyDescent="0.15">
      <c r="B5" s="43"/>
      <c r="C5" s="44"/>
      <c r="D5" s="45"/>
      <c r="E5" s="42" t="s">
        <v>26</v>
      </c>
      <c r="F5" s="42" t="s">
        <v>27</v>
      </c>
      <c r="G5" s="43" t="s">
        <v>26</v>
      </c>
      <c r="H5" s="47"/>
      <c r="K5" s="13"/>
      <c r="L5" s="13"/>
      <c r="O5" s="13"/>
    </row>
    <row r="6" spans="1:20" s="11" customFormat="1" x14ac:dyDescent="0.15">
      <c r="B6" s="38" t="s">
        <v>23</v>
      </c>
      <c r="C6" s="22"/>
      <c r="D6" s="24"/>
      <c r="E6" s="1">
        <v>1.5</v>
      </c>
      <c r="F6" s="48"/>
      <c r="G6" s="23"/>
      <c r="H6" s="37">
        <f t="shared" ref="H6:H13" si="0">E6*F6</f>
        <v>0</v>
      </c>
      <c r="K6" s="13"/>
      <c r="L6" s="13"/>
      <c r="O6" s="13"/>
    </row>
    <row r="7" spans="1:20" s="11" customFormat="1" x14ac:dyDescent="0.15">
      <c r="B7" s="38" t="s">
        <v>24</v>
      </c>
      <c r="C7" s="22"/>
      <c r="D7" s="24"/>
      <c r="E7" s="1">
        <v>2</v>
      </c>
      <c r="F7" s="48"/>
      <c r="G7" s="23"/>
      <c r="H7" s="37">
        <f t="shared" si="0"/>
        <v>0</v>
      </c>
      <c r="K7" s="13"/>
      <c r="L7" s="13"/>
      <c r="O7" s="13"/>
    </row>
    <row r="8" spans="1:20" s="11" customFormat="1" x14ac:dyDescent="0.15">
      <c r="B8" s="38" t="s">
        <v>19</v>
      </c>
      <c r="C8" s="22"/>
      <c r="D8" s="24"/>
      <c r="E8" s="1">
        <v>2.5</v>
      </c>
      <c r="F8" s="48">
        <v>11</v>
      </c>
      <c r="G8" s="23"/>
      <c r="H8" s="37">
        <f t="shared" si="0"/>
        <v>27.5</v>
      </c>
      <c r="K8" s="13"/>
      <c r="L8" s="13"/>
      <c r="O8" s="13"/>
    </row>
    <row r="9" spans="1:20" s="11" customFormat="1" x14ac:dyDescent="0.15">
      <c r="B9" s="38" t="s">
        <v>28</v>
      </c>
      <c r="C9" s="22"/>
      <c r="D9" s="24"/>
      <c r="E9" s="1">
        <v>3</v>
      </c>
      <c r="F9" s="48"/>
      <c r="G9" s="23"/>
      <c r="H9" s="37">
        <f t="shared" si="0"/>
        <v>0</v>
      </c>
      <c r="K9" s="13"/>
      <c r="L9" s="13"/>
      <c r="O9" s="13"/>
    </row>
    <row r="10" spans="1:20" s="11" customFormat="1" x14ac:dyDescent="0.15">
      <c r="B10" s="38" t="s">
        <v>29</v>
      </c>
      <c r="C10" s="22"/>
      <c r="D10" s="24"/>
      <c r="E10" s="1">
        <v>3.5</v>
      </c>
      <c r="F10" s="48"/>
      <c r="G10" s="23"/>
      <c r="H10" s="37">
        <f t="shared" si="0"/>
        <v>0</v>
      </c>
      <c r="K10" s="13"/>
      <c r="L10" s="13"/>
      <c r="O10" s="13"/>
    </row>
    <row r="11" spans="1:20" s="11" customFormat="1" x14ac:dyDescent="0.15">
      <c r="B11" s="38" t="s">
        <v>30</v>
      </c>
      <c r="C11" s="22"/>
      <c r="D11" s="24"/>
      <c r="E11" s="1">
        <v>4</v>
      </c>
      <c r="F11" s="48"/>
      <c r="G11" s="23"/>
      <c r="H11" s="37">
        <f t="shared" si="0"/>
        <v>0</v>
      </c>
      <c r="K11" s="13"/>
      <c r="L11" s="13"/>
      <c r="O11" s="13"/>
    </row>
    <row r="12" spans="1:20" s="11" customFormat="1" x14ac:dyDescent="0.15">
      <c r="B12" s="38" t="s">
        <v>31</v>
      </c>
      <c r="C12" s="22"/>
      <c r="D12" s="24"/>
      <c r="E12" s="1">
        <v>4.5</v>
      </c>
      <c r="F12" s="48">
        <v>1</v>
      </c>
      <c r="G12" s="23"/>
      <c r="H12" s="37">
        <f t="shared" si="0"/>
        <v>4.5</v>
      </c>
      <c r="K12" s="13"/>
      <c r="L12" s="13"/>
      <c r="O12" s="13"/>
    </row>
    <row r="13" spans="1:20" s="11" customFormat="1" x14ac:dyDescent="0.15">
      <c r="B13" s="38" t="s">
        <v>20</v>
      </c>
      <c r="C13" s="22"/>
      <c r="D13" s="24"/>
      <c r="E13" s="1">
        <v>5</v>
      </c>
      <c r="F13" s="48"/>
      <c r="G13" s="23"/>
      <c r="H13" s="37">
        <f t="shared" si="0"/>
        <v>0</v>
      </c>
      <c r="K13" s="13"/>
      <c r="L13" s="13"/>
      <c r="M13" s="13"/>
      <c r="N13" s="13"/>
      <c r="O13" s="13"/>
    </row>
    <row r="14" spans="1:20" s="11" customFormat="1" x14ac:dyDescent="0.15">
      <c r="B14" s="38" t="s">
        <v>35</v>
      </c>
      <c r="C14" s="22"/>
      <c r="D14" s="22"/>
      <c r="E14" s="39"/>
      <c r="F14" s="37"/>
      <c r="G14" s="23"/>
      <c r="H14" s="49"/>
      <c r="K14" s="13"/>
      <c r="L14" s="13"/>
      <c r="M14" s="13"/>
      <c r="N14" s="13"/>
      <c r="O14" s="13"/>
    </row>
    <row r="15" spans="1:20" s="11" customFormat="1" x14ac:dyDescent="0.15">
      <c r="B15" s="40"/>
      <c r="C15" s="40"/>
      <c r="D15" s="50"/>
      <c r="E15" s="17" t="s">
        <v>1</v>
      </c>
      <c r="F15" s="18"/>
      <c r="G15" s="23"/>
      <c r="H15" s="37">
        <f>SUM(H6:H14)</f>
        <v>32</v>
      </c>
      <c r="I15" s="31"/>
      <c r="J15" s="31"/>
      <c r="K15" s="31"/>
      <c r="L15" s="31"/>
      <c r="M15" s="6"/>
      <c r="P15" s="13"/>
      <c r="Q15" s="13"/>
      <c r="R15" s="13"/>
      <c r="S15" s="13"/>
      <c r="T15" s="13"/>
    </row>
    <row r="16" spans="1:20" s="11" customFormat="1" x14ac:dyDescent="0.15">
      <c r="B16" s="31"/>
      <c r="C16" s="31"/>
      <c r="D16" s="7"/>
      <c r="E16" s="31"/>
      <c r="F16" s="31"/>
      <c r="G16" s="31"/>
      <c r="H16" s="31"/>
      <c r="I16" s="31"/>
      <c r="J16" s="31"/>
      <c r="K16" s="31"/>
      <c r="L16" s="31"/>
      <c r="M16" s="6"/>
      <c r="P16" s="13"/>
      <c r="Q16" s="13"/>
      <c r="R16" s="13"/>
      <c r="S16" s="13"/>
      <c r="T16" s="13"/>
    </row>
    <row r="17" spans="1:20" s="11" customFormat="1" x14ac:dyDescent="0.15">
      <c r="B17" s="31"/>
      <c r="C17" s="31"/>
      <c r="D17" s="7"/>
      <c r="E17" s="31"/>
      <c r="F17" s="31"/>
      <c r="G17" s="31"/>
      <c r="H17" s="31"/>
      <c r="I17" s="31"/>
      <c r="J17" s="31"/>
      <c r="K17" s="31"/>
      <c r="L17" s="31"/>
      <c r="M17" s="6"/>
      <c r="P17" s="13"/>
      <c r="Q17" s="13"/>
      <c r="R17" s="13"/>
      <c r="S17" s="13"/>
      <c r="T17" s="13"/>
    </row>
    <row r="18" spans="1:20" s="11" customFormat="1" x14ac:dyDescent="0.15">
      <c r="A18" s="10" t="s">
        <v>34</v>
      </c>
      <c r="B18" s="31"/>
      <c r="C18" s="31"/>
      <c r="D18" s="7"/>
      <c r="E18" s="31"/>
      <c r="F18" s="31"/>
      <c r="G18" s="31"/>
      <c r="H18" s="31"/>
      <c r="I18" s="31"/>
      <c r="J18" s="31"/>
      <c r="K18" s="31"/>
      <c r="L18" s="31"/>
      <c r="M18" s="6"/>
      <c r="P18" s="13"/>
      <c r="Q18" s="13"/>
      <c r="R18" s="13"/>
      <c r="S18" s="13"/>
      <c r="T18" s="13"/>
    </row>
    <row r="19" spans="1:20" s="11" customFormat="1" x14ac:dyDescent="0.15">
      <c r="B19" s="31"/>
      <c r="C19" s="31"/>
      <c r="D19" s="7"/>
      <c r="E19" s="31"/>
      <c r="F19" s="31"/>
      <c r="G19" s="31"/>
      <c r="H19" s="31"/>
      <c r="I19" s="31"/>
      <c r="J19" s="31"/>
      <c r="K19" s="31"/>
      <c r="L19" s="31"/>
      <c r="M19" s="6"/>
      <c r="P19" s="13"/>
      <c r="Q19" s="13"/>
      <c r="R19" s="13"/>
      <c r="S19" s="13"/>
      <c r="T19" s="13"/>
    </row>
    <row r="20" spans="1:20" s="11" customFormat="1" x14ac:dyDescent="0.15">
      <c r="L20" s="6"/>
      <c r="M20" s="6"/>
      <c r="P20" s="13"/>
      <c r="Q20" s="13"/>
      <c r="R20" s="13"/>
      <c r="S20" s="13"/>
      <c r="T20" s="13"/>
    </row>
    <row r="21" spans="1:20" s="11" customFormat="1" x14ac:dyDescent="0.15">
      <c r="A21" s="2"/>
      <c r="B21" s="56">
        <f>H15</f>
        <v>32</v>
      </c>
      <c r="C21" s="53" t="s">
        <v>2</v>
      </c>
      <c r="D21" s="7" t="s">
        <v>3</v>
      </c>
      <c r="E21" s="57">
        <v>250</v>
      </c>
      <c r="F21" s="7" t="s">
        <v>38</v>
      </c>
      <c r="G21" s="7" t="s">
        <v>5</v>
      </c>
      <c r="H21" s="52">
        <f>+B21*E21</f>
        <v>8000</v>
      </c>
      <c r="I21" s="8" t="s">
        <v>39</v>
      </c>
      <c r="J21" s="4" t="s">
        <v>5</v>
      </c>
      <c r="K21" s="52">
        <f>+H21/1000</f>
        <v>8</v>
      </c>
      <c r="L21" s="8" t="s">
        <v>40</v>
      </c>
      <c r="M21" s="6"/>
      <c r="P21" s="13"/>
      <c r="Q21" s="13"/>
      <c r="R21" s="13"/>
      <c r="S21" s="13"/>
      <c r="T21" s="13"/>
    </row>
    <row r="22" spans="1:20" s="11" customFormat="1" x14ac:dyDescent="0.15">
      <c r="A22" s="2"/>
      <c r="B22" s="56"/>
      <c r="C22" s="53"/>
      <c r="D22" s="7"/>
      <c r="E22" s="159"/>
      <c r="F22" s="7"/>
      <c r="G22" s="7"/>
      <c r="H22" s="52"/>
      <c r="I22" s="8"/>
      <c r="J22" s="151"/>
      <c r="K22" s="152" t="s">
        <v>84</v>
      </c>
      <c r="L22" s="8"/>
      <c r="M22" s="6"/>
      <c r="P22" s="13"/>
      <c r="Q22" s="13"/>
      <c r="R22" s="13"/>
      <c r="S22" s="13"/>
      <c r="T22" s="13"/>
    </row>
    <row r="23" spans="1:20" s="11" customFormat="1" x14ac:dyDescent="0.15">
      <c r="A23" s="2"/>
      <c r="B23" s="56"/>
      <c r="C23" s="53"/>
      <c r="D23" s="7"/>
      <c r="E23" s="159"/>
      <c r="F23" s="7"/>
      <c r="G23" s="7"/>
      <c r="H23" s="52"/>
      <c r="I23" s="8"/>
      <c r="J23" s="151"/>
      <c r="K23" s="160">
        <f>K21*30</f>
        <v>240</v>
      </c>
      <c r="L23" s="8" t="s">
        <v>83</v>
      </c>
      <c r="M23" s="6"/>
      <c r="P23" s="13"/>
      <c r="Q23" s="13"/>
      <c r="R23" s="13"/>
      <c r="S23" s="13"/>
      <c r="T23" s="13"/>
    </row>
    <row r="24" spans="1:20" s="11" customFormat="1" x14ac:dyDescent="0.15">
      <c r="A24" s="2"/>
      <c r="B24" s="4"/>
      <c r="C24" s="7"/>
      <c r="D24" s="7"/>
      <c r="E24" s="51"/>
      <c r="F24" s="7"/>
      <c r="G24" s="7"/>
      <c r="H24" s="4"/>
      <c r="I24" s="4"/>
      <c r="J24" s="4"/>
      <c r="L24" s="4"/>
      <c r="M24" s="6"/>
      <c r="P24" s="13"/>
      <c r="Q24" s="13"/>
      <c r="R24" s="13"/>
      <c r="S24" s="13"/>
      <c r="T24" s="13"/>
    </row>
    <row r="25" spans="1:20" s="11" customFormat="1" x14ac:dyDescent="0.15">
      <c r="A25" s="2"/>
      <c r="B25" s="8" t="str">
        <f>"※１人１日あたりの使用水量を"&amp;E21&amp;"Lとし算定している"</f>
        <v>※１人１日あたりの使用水量を250Lとし算定している</v>
      </c>
      <c r="C25" s="7"/>
      <c r="D25" s="7"/>
      <c r="E25" s="51"/>
      <c r="F25" s="7"/>
      <c r="G25" s="7"/>
      <c r="H25" s="4"/>
      <c r="I25" s="4"/>
      <c r="J25" s="4"/>
      <c r="K25" s="4"/>
      <c r="L25" s="4"/>
      <c r="M25" s="6"/>
      <c r="P25" s="13"/>
      <c r="Q25" s="13"/>
      <c r="R25" s="13"/>
      <c r="S25" s="13"/>
      <c r="T25" s="13"/>
    </row>
    <row r="26" spans="1:20" s="11" customFormat="1" x14ac:dyDescent="0.15">
      <c r="A26" s="2"/>
      <c r="B26" s="11" t="s">
        <v>36</v>
      </c>
      <c r="G26" s="7"/>
      <c r="H26" s="4"/>
      <c r="I26" s="4"/>
      <c r="J26" s="4"/>
      <c r="K26" s="4"/>
      <c r="P26" s="4"/>
      <c r="Q26" s="13"/>
      <c r="R26" s="13"/>
      <c r="S26" s="13"/>
      <c r="T26" s="13"/>
    </row>
    <row r="27" spans="1:20" s="11" customFormat="1" x14ac:dyDescent="0.15">
      <c r="A27" s="2"/>
      <c r="G27" s="7"/>
      <c r="H27" s="4"/>
      <c r="I27" s="4"/>
      <c r="J27" s="4"/>
      <c r="K27" s="4"/>
      <c r="P27" s="4"/>
      <c r="Q27" s="13"/>
      <c r="R27" s="13"/>
      <c r="S27" s="13"/>
      <c r="T27" s="13"/>
    </row>
    <row r="28" spans="1:20" s="11" customFormat="1" ht="14.25" thickBot="1" x14ac:dyDescent="0.2">
      <c r="A28" s="2"/>
      <c r="B28" s="8" t="s">
        <v>37</v>
      </c>
      <c r="C28" s="7"/>
      <c r="D28" s="7"/>
      <c r="E28" s="51"/>
      <c r="F28" s="7"/>
      <c r="G28" s="7"/>
      <c r="H28" s="4"/>
      <c r="I28" s="4"/>
      <c r="J28" s="4"/>
      <c r="K28" s="4"/>
      <c r="L28" s="4"/>
      <c r="M28" s="6"/>
      <c r="P28" s="13"/>
      <c r="Q28" s="13"/>
      <c r="R28" s="13"/>
      <c r="S28" s="13"/>
      <c r="T28" s="13"/>
    </row>
    <row r="29" spans="1:20" s="11" customFormat="1" ht="15" thickTop="1" thickBot="1" x14ac:dyDescent="0.2">
      <c r="A29" s="2"/>
      <c r="B29" s="154">
        <f>+K21*0.4</f>
        <v>3.2</v>
      </c>
      <c r="C29" s="155" t="s">
        <v>41</v>
      </c>
      <c r="D29" s="156" t="s">
        <v>10</v>
      </c>
      <c r="E29" s="157">
        <f>+K21*0.6</f>
        <v>4.8</v>
      </c>
      <c r="F29" s="158" t="s">
        <v>41</v>
      </c>
      <c r="G29" s="53" t="s">
        <v>42</v>
      </c>
      <c r="H29" s="4"/>
      <c r="I29" s="4"/>
      <c r="J29" s="4"/>
      <c r="K29" s="4"/>
      <c r="L29" s="4"/>
      <c r="M29" s="6"/>
      <c r="P29" s="13"/>
      <c r="Q29" s="13"/>
      <c r="R29" s="13"/>
      <c r="S29" s="13"/>
      <c r="T29" s="13"/>
    </row>
    <row r="30" spans="1:20" s="11" customFormat="1" ht="14.25" thickTop="1" x14ac:dyDescent="0.15">
      <c r="A30" s="2"/>
      <c r="G30" s="4"/>
      <c r="H30" s="4"/>
      <c r="I30" s="4"/>
      <c r="J30" s="4"/>
      <c r="K30" s="4"/>
      <c r="L30" s="4"/>
      <c r="M30" s="6"/>
      <c r="P30" s="13"/>
      <c r="Q30" s="13"/>
      <c r="R30" s="13"/>
      <c r="S30" s="13"/>
      <c r="T30" s="13"/>
    </row>
    <row r="31" spans="1:20" s="11" customFormat="1" x14ac:dyDescent="0.15">
      <c r="E31" s="4"/>
      <c r="F31" s="7"/>
      <c r="G31" s="7"/>
      <c r="H31" s="4"/>
      <c r="I31" s="4"/>
      <c r="J31" s="4"/>
      <c r="K31" s="4"/>
      <c r="L31" s="4"/>
      <c r="M31" s="6"/>
      <c r="P31" s="13"/>
      <c r="Q31" s="13"/>
      <c r="R31" s="13"/>
      <c r="S31" s="13"/>
      <c r="T31" s="13"/>
    </row>
    <row r="32" spans="1:20" s="11" customFormat="1" x14ac:dyDescent="0.15">
      <c r="A32" s="10" t="s">
        <v>43</v>
      </c>
      <c r="B32" s="4"/>
      <c r="C32" s="7"/>
      <c r="D32" s="7"/>
      <c r="E32" s="51"/>
      <c r="F32" s="7"/>
      <c r="G32" s="7"/>
      <c r="H32" s="4"/>
      <c r="I32" s="4"/>
      <c r="J32" s="4"/>
      <c r="K32" s="4"/>
      <c r="L32" s="4"/>
      <c r="M32" s="6"/>
      <c r="P32" s="13"/>
      <c r="Q32" s="13"/>
      <c r="R32" s="13"/>
      <c r="S32" s="13"/>
      <c r="T32" s="13"/>
    </row>
    <row r="33" spans="1:20" s="11" customFormat="1" x14ac:dyDescent="0.15">
      <c r="A33" s="2"/>
      <c r="B33" s="4"/>
      <c r="C33" s="7"/>
      <c r="D33" s="7"/>
      <c r="E33" s="51"/>
      <c r="F33" s="7"/>
      <c r="G33" s="7"/>
      <c r="H33" s="4"/>
      <c r="I33" s="4"/>
      <c r="J33" s="4"/>
      <c r="K33" s="4"/>
      <c r="L33" s="4"/>
      <c r="M33" s="6"/>
      <c r="P33" s="13"/>
      <c r="Q33" s="13"/>
      <c r="R33" s="13"/>
      <c r="S33" s="13"/>
      <c r="T33" s="13"/>
    </row>
    <row r="34" spans="1:20" s="11" customFormat="1" x14ac:dyDescent="0.15">
      <c r="P34" s="13"/>
      <c r="Q34" s="13"/>
      <c r="R34" s="13"/>
      <c r="S34" s="13"/>
      <c r="T34" s="13"/>
    </row>
    <row r="35" spans="1:20" s="11" customFormat="1" x14ac:dyDescent="0.15">
      <c r="B35" s="52">
        <f>+H21</f>
        <v>8000</v>
      </c>
      <c r="C35" s="8" t="s">
        <v>39</v>
      </c>
      <c r="D35" s="4" t="s">
        <v>6</v>
      </c>
      <c r="E35" s="57">
        <v>15</v>
      </c>
      <c r="F35" s="8" t="s">
        <v>44</v>
      </c>
      <c r="G35" s="4" t="s">
        <v>5</v>
      </c>
      <c r="H35" s="56">
        <f>B35/E35</f>
        <v>533.33333333333337</v>
      </c>
      <c r="I35" s="8" t="s">
        <v>45</v>
      </c>
      <c r="J35" s="207"/>
      <c r="K35" s="55"/>
      <c r="L35" s="8"/>
      <c r="M35" s="5"/>
      <c r="P35" s="13"/>
      <c r="Q35" s="13"/>
      <c r="R35" s="13"/>
      <c r="S35" s="13"/>
      <c r="T35" s="13"/>
    </row>
    <row r="36" spans="1:20" s="11" customFormat="1" x14ac:dyDescent="0.15">
      <c r="B36" s="54">
        <f>H35</f>
        <v>533.33333333333337</v>
      </c>
      <c r="C36" s="8" t="s">
        <v>45</v>
      </c>
      <c r="D36" s="4" t="s">
        <v>6</v>
      </c>
      <c r="E36" s="52">
        <v>60</v>
      </c>
      <c r="F36" s="8" t="s">
        <v>46</v>
      </c>
      <c r="G36" s="4" t="s">
        <v>5</v>
      </c>
      <c r="H36" s="58">
        <f>+B36/E36</f>
        <v>8.8888888888888893</v>
      </c>
      <c r="I36" s="8" t="s">
        <v>47</v>
      </c>
      <c r="J36" s="4"/>
      <c r="K36" s="208"/>
      <c r="L36" s="8"/>
      <c r="M36" s="5"/>
      <c r="P36" s="13"/>
      <c r="Q36" s="13"/>
      <c r="R36" s="13"/>
      <c r="S36" s="13"/>
      <c r="T36" s="13"/>
    </row>
    <row r="37" spans="1:20" s="11" customFormat="1" x14ac:dyDescent="0.15">
      <c r="B37" s="153">
        <f>H36</f>
        <v>8.8888888888888893</v>
      </c>
      <c r="C37" s="8" t="s">
        <v>47</v>
      </c>
      <c r="D37" s="4" t="s">
        <v>6</v>
      </c>
      <c r="E37" s="52">
        <v>60</v>
      </c>
      <c r="F37" s="8" t="s">
        <v>48</v>
      </c>
      <c r="G37" s="4" t="s">
        <v>5</v>
      </c>
      <c r="H37" s="59">
        <f>+B37/E37</f>
        <v>0.14814814814814817</v>
      </c>
      <c r="I37" s="8" t="s">
        <v>49</v>
      </c>
      <c r="J37" s="4"/>
      <c r="M37" s="5"/>
      <c r="P37" s="13"/>
      <c r="Q37" s="13"/>
      <c r="R37" s="13"/>
      <c r="S37" s="13"/>
      <c r="T37" s="13"/>
    </row>
    <row r="38" spans="1:20" s="11" customFormat="1" x14ac:dyDescent="0.15">
      <c r="A38" s="4"/>
      <c r="G38" s="4" t="s">
        <v>5</v>
      </c>
      <c r="H38" s="213">
        <f>H37/1000</f>
        <v>1.4814814814814817E-4</v>
      </c>
      <c r="I38" s="8" t="s">
        <v>50</v>
      </c>
      <c r="M38" s="5"/>
      <c r="P38" s="13"/>
      <c r="Q38" s="13"/>
      <c r="R38" s="13"/>
      <c r="S38" s="13"/>
      <c r="T38" s="13"/>
    </row>
    <row r="39" spans="1:20" s="11" customFormat="1" x14ac:dyDescent="0.15">
      <c r="A39" s="4"/>
      <c r="G39" s="4"/>
      <c r="H39" s="212"/>
      <c r="I39" s="8"/>
      <c r="M39" s="5"/>
      <c r="P39" s="13"/>
      <c r="Q39" s="13"/>
      <c r="R39" s="13"/>
      <c r="S39" s="13"/>
      <c r="T39" s="13"/>
    </row>
    <row r="40" spans="1:20" s="11" customFormat="1" x14ac:dyDescent="0.15">
      <c r="A40" s="4"/>
      <c r="B40" s="8" t="str">
        <f>"※１日あたりの使用時間を"&amp;E35&amp;"時間とし算定している"</f>
        <v>※１日あたりの使用時間を15時間とし算定している</v>
      </c>
      <c r="G40" s="4"/>
      <c r="H40" s="60"/>
      <c r="I40" s="8"/>
      <c r="M40" s="5"/>
      <c r="P40" s="13"/>
      <c r="Q40" s="13"/>
      <c r="R40" s="13"/>
      <c r="S40" s="13"/>
      <c r="T40" s="13"/>
    </row>
    <row r="41" spans="1:20" s="11" customForma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2"/>
      <c r="L41" s="2"/>
      <c r="M41" s="2"/>
      <c r="P41" s="13"/>
      <c r="Q41" s="13"/>
      <c r="R41" s="13"/>
      <c r="S41" s="13"/>
      <c r="T41" s="13"/>
    </row>
    <row r="42" spans="1:20" s="11" customFormat="1" x14ac:dyDescent="0.15">
      <c r="A42" s="4"/>
      <c r="B42" s="4" t="s">
        <v>7</v>
      </c>
      <c r="C42" s="4" t="s">
        <v>5</v>
      </c>
      <c r="D42" s="4" t="s">
        <v>59</v>
      </c>
      <c r="E42" s="4" t="s">
        <v>6</v>
      </c>
      <c r="F42" s="4" t="s">
        <v>60</v>
      </c>
      <c r="G42" s="4"/>
      <c r="H42" s="4"/>
      <c r="I42" s="4"/>
      <c r="J42" s="4"/>
      <c r="K42" s="2"/>
      <c r="L42" s="2"/>
      <c r="M42" s="2"/>
      <c r="P42" s="13"/>
      <c r="Q42" s="13"/>
      <c r="R42" s="13"/>
      <c r="S42" s="13"/>
      <c r="T42" s="13"/>
    </row>
    <row r="43" spans="1:20" s="11" customForma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2"/>
      <c r="L43" s="2"/>
      <c r="M43" s="2"/>
      <c r="P43" s="13"/>
      <c r="Q43" s="13"/>
      <c r="R43" s="13"/>
      <c r="S43" s="13"/>
      <c r="T43" s="13"/>
    </row>
    <row r="44" spans="1:20" s="11" customFormat="1" x14ac:dyDescent="0.15">
      <c r="A44" s="4"/>
      <c r="B44" s="4" t="s">
        <v>7</v>
      </c>
      <c r="C44" s="4" t="s">
        <v>5</v>
      </c>
      <c r="D44" s="60">
        <f>+H38</f>
        <v>1.4814814814814817E-4</v>
      </c>
      <c r="E44" s="8" t="s">
        <v>50</v>
      </c>
      <c r="F44" s="4" t="s">
        <v>6</v>
      </c>
      <c r="G44" s="63">
        <v>1</v>
      </c>
      <c r="H44" s="11" t="s">
        <v>51</v>
      </c>
      <c r="I44" s="4" t="s">
        <v>5</v>
      </c>
      <c r="J44" s="60">
        <f>D44/G44</f>
        <v>1.4814814814814817E-4</v>
      </c>
      <c r="K44" s="8" t="s">
        <v>52</v>
      </c>
      <c r="M44" s="2"/>
      <c r="P44" s="13"/>
      <c r="Q44" s="13"/>
      <c r="R44" s="13"/>
      <c r="S44" s="13"/>
      <c r="T44" s="13"/>
    </row>
    <row r="45" spans="1:20" s="11" customFormat="1" x14ac:dyDescent="0.15">
      <c r="A45" s="4"/>
      <c r="B45" s="250" t="s">
        <v>8</v>
      </c>
      <c r="C45" s="250" t="s">
        <v>5</v>
      </c>
      <c r="D45" s="253" t="s">
        <v>53</v>
      </c>
      <c r="E45" s="9">
        <v>4</v>
      </c>
      <c r="F45" s="4" t="s">
        <v>3</v>
      </c>
      <c r="G45" s="61">
        <f>+J44</f>
        <v>1.4814814814814817E-4</v>
      </c>
      <c r="H45" s="250" t="s">
        <v>54</v>
      </c>
      <c r="I45" s="253" t="s">
        <v>9</v>
      </c>
      <c r="J45" s="248">
        <f>4*G45/3.14</f>
        <v>1.8872375560273651E-4</v>
      </c>
      <c r="P45" s="13"/>
      <c r="Q45" s="13"/>
      <c r="R45" s="13"/>
      <c r="S45" s="13"/>
      <c r="T45" s="13"/>
    </row>
    <row r="46" spans="1:20" s="11" customFormat="1" x14ac:dyDescent="0.15">
      <c r="A46" s="2"/>
      <c r="B46" s="251"/>
      <c r="C46" s="251"/>
      <c r="D46" s="251"/>
      <c r="E46" s="65">
        <v>3.14</v>
      </c>
      <c r="F46" s="65"/>
      <c r="G46" s="65"/>
      <c r="H46" s="251"/>
      <c r="I46" s="251"/>
      <c r="J46" s="249"/>
      <c r="P46" s="13"/>
      <c r="Q46" s="13"/>
      <c r="R46" s="13"/>
      <c r="S46" s="13"/>
      <c r="T46" s="13"/>
    </row>
    <row r="47" spans="1:20" s="11" customFormat="1" x14ac:dyDescent="0.15">
      <c r="A47" s="2"/>
      <c r="B47" s="2"/>
      <c r="C47" s="2"/>
      <c r="D47" s="2"/>
      <c r="E47" s="2"/>
      <c r="F47" s="2"/>
      <c r="G47" s="2"/>
      <c r="H47" s="250" t="s">
        <v>5</v>
      </c>
      <c r="I47" s="252">
        <f>SQRT(J45)</f>
        <v>1.3737676499420726E-2</v>
      </c>
      <c r="J47" s="251" t="s">
        <v>13</v>
      </c>
      <c r="P47" s="13"/>
      <c r="Q47" s="13"/>
      <c r="R47" s="13"/>
      <c r="S47" s="13"/>
      <c r="T47" s="13"/>
    </row>
    <row r="48" spans="1:20" s="11" customFormat="1" x14ac:dyDescent="0.15">
      <c r="A48" s="4"/>
      <c r="B48" s="4"/>
      <c r="C48" s="4"/>
      <c r="D48" s="4"/>
      <c r="E48" s="4"/>
      <c r="F48" s="4"/>
      <c r="G48" s="4"/>
      <c r="H48" s="251"/>
      <c r="I48" s="252"/>
      <c r="J48" s="251"/>
      <c r="K48" s="4"/>
      <c r="L48" s="2"/>
      <c r="M48" s="2"/>
      <c r="P48" s="13"/>
      <c r="Q48" s="13"/>
      <c r="R48" s="13"/>
      <c r="S48" s="13"/>
      <c r="T48" s="13"/>
    </row>
    <row r="49" spans="1:20" s="11" customFormat="1" x14ac:dyDescent="0.15">
      <c r="A49" s="4"/>
      <c r="C49" s="4"/>
      <c r="D49" s="4"/>
      <c r="E49" s="4"/>
      <c r="F49" s="4"/>
      <c r="G49" s="4"/>
      <c r="H49" s="4" t="str">
        <f>+H47</f>
        <v>＝</v>
      </c>
      <c r="I49" s="62">
        <f>+I47*1000</f>
        <v>13.737676499420726</v>
      </c>
      <c r="J49" s="2" t="s">
        <v>14</v>
      </c>
      <c r="K49" s="4"/>
      <c r="L49" s="2"/>
      <c r="M49" s="2"/>
      <c r="P49" s="13"/>
      <c r="Q49" s="13"/>
      <c r="R49" s="13"/>
      <c r="S49" s="13"/>
      <c r="T49" s="13"/>
    </row>
    <row r="50" spans="1:20" s="11" customFormat="1" ht="14.25" thickBot="1" x14ac:dyDescent="0.2">
      <c r="A50" s="25"/>
      <c r="C50" s="26"/>
      <c r="D50" s="26"/>
      <c r="E50" s="26"/>
      <c r="F50" s="26"/>
      <c r="G50" s="29"/>
      <c r="H50" s="29"/>
      <c r="I50" s="29"/>
      <c r="J50" s="28"/>
      <c r="P50" s="13"/>
      <c r="Q50" s="13"/>
      <c r="R50" s="13"/>
      <c r="S50" s="13"/>
      <c r="T50" s="13"/>
    </row>
    <row r="51" spans="1:20" s="11" customFormat="1" ht="15" thickTop="1" thickBot="1" x14ac:dyDescent="0.2">
      <c r="A51" s="28"/>
      <c r="B51" s="28" t="s">
        <v>56</v>
      </c>
      <c r="C51" s="29"/>
      <c r="D51" s="29"/>
      <c r="E51" s="29"/>
      <c r="H51" s="32" t="s">
        <v>61</v>
      </c>
      <c r="I51" s="188">
        <f>IF(I49&lt;13,13,IF(I49&lt;20,20,IF(I49&lt;25,25,IF(I49&lt;30,30,IF(I49&lt;40,40,IF(I49&lt;50,50,IF(I49&lt;75,75,IF(I49&lt;100,100,IF(I49&lt;150,150,IF(I49&gt;=150,"NG"))))))))))</f>
        <v>20</v>
      </c>
      <c r="J51" s="189" t="s">
        <v>14</v>
      </c>
      <c r="K51" s="30"/>
      <c r="P51" s="13"/>
      <c r="Q51" s="13"/>
      <c r="R51" s="13"/>
      <c r="S51" s="13"/>
      <c r="T51" s="13"/>
    </row>
    <row r="52" spans="1:20" s="11" customFormat="1" ht="14.25" thickTop="1" x14ac:dyDescent="0.15">
      <c r="A52" s="25"/>
      <c r="B52" s="11" t="s">
        <v>57</v>
      </c>
      <c r="C52" s="26"/>
      <c r="D52" s="26"/>
      <c r="E52" s="33"/>
      <c r="F52" s="26"/>
      <c r="G52" s="26"/>
      <c r="H52" s="29"/>
      <c r="K52" s="30"/>
      <c r="P52" s="13"/>
      <c r="Q52" s="13"/>
      <c r="R52" s="13"/>
      <c r="S52" s="13"/>
      <c r="T52" s="13"/>
    </row>
    <row r="53" spans="1:20" s="11" customFormat="1" x14ac:dyDescent="0.15">
      <c r="A53" s="25"/>
      <c r="B53" s="64" t="s">
        <v>58</v>
      </c>
      <c r="C53" s="26"/>
      <c r="D53" s="26"/>
      <c r="E53" s="26"/>
      <c r="F53" s="26"/>
      <c r="G53" s="29"/>
      <c r="H53" s="29"/>
      <c r="I53" s="29"/>
      <c r="J53" s="28"/>
      <c r="K53" s="30"/>
      <c r="P53" s="13"/>
      <c r="Q53" s="13"/>
      <c r="R53" s="13"/>
      <c r="S53" s="13"/>
      <c r="T53" s="13"/>
    </row>
    <row r="54" spans="1:20" s="11" customFormat="1" x14ac:dyDescent="0.15">
      <c r="A54" s="28"/>
      <c r="B54" s="11" t="s">
        <v>55</v>
      </c>
      <c r="C54" s="29"/>
      <c r="D54" s="29"/>
      <c r="E54" s="29"/>
      <c r="F54" s="29"/>
      <c r="G54" s="29"/>
      <c r="H54" s="29"/>
      <c r="I54" s="29"/>
      <c r="J54" s="28"/>
      <c r="K54" s="30"/>
      <c r="P54" s="13"/>
      <c r="Q54" s="13"/>
      <c r="R54" s="13"/>
      <c r="S54" s="13"/>
      <c r="T54" s="13"/>
    </row>
    <row r="55" spans="1:20" s="11" customFormat="1" x14ac:dyDescent="0.15">
      <c r="A55" s="25"/>
      <c r="C55" s="29"/>
      <c r="D55" s="29"/>
      <c r="E55" s="29"/>
      <c r="F55" s="29"/>
      <c r="G55" s="29"/>
      <c r="H55" s="29"/>
      <c r="I55" s="29"/>
      <c r="J55" s="28"/>
      <c r="K55" s="30"/>
      <c r="P55" s="13"/>
      <c r="Q55" s="13"/>
      <c r="R55" s="13"/>
      <c r="S55" s="13"/>
      <c r="T55" s="13"/>
    </row>
    <row r="56" spans="1:20" s="11" customFormat="1" x14ac:dyDescent="0.15">
      <c r="A56" s="28"/>
      <c r="B56" s="5" t="str">
        <f>"※管内の平均流速を"&amp;FIXED(G44,1)&amp;"(m/s)と仮定している"</f>
        <v>※管内の平均流速を1.0(m/s)と仮定している</v>
      </c>
      <c r="C56" s="29"/>
      <c r="D56" s="29"/>
      <c r="E56" s="29"/>
      <c r="F56" s="29"/>
      <c r="G56" s="29"/>
      <c r="H56" s="29"/>
      <c r="I56" s="29"/>
      <c r="J56" s="28"/>
      <c r="K56" s="30"/>
      <c r="P56" s="13"/>
      <c r="Q56" s="13"/>
      <c r="R56" s="13"/>
      <c r="S56" s="13"/>
      <c r="T56" s="13"/>
    </row>
    <row r="57" spans="1:20" s="11" customFormat="1" x14ac:dyDescent="0.15">
      <c r="A57" s="28"/>
      <c r="B57" s="34"/>
      <c r="C57" s="29"/>
      <c r="D57" s="29"/>
      <c r="E57" s="29"/>
      <c r="F57" s="29"/>
      <c r="G57" s="29"/>
      <c r="H57" s="29"/>
      <c r="I57" s="29"/>
      <c r="J57" s="28"/>
      <c r="K57" s="30"/>
      <c r="P57" s="13"/>
      <c r="Q57" s="13"/>
      <c r="R57" s="13"/>
      <c r="S57" s="13"/>
      <c r="T57" s="13"/>
    </row>
    <row r="58" spans="1:20" s="11" customFormat="1" x14ac:dyDescent="0.15">
      <c r="A58" s="28"/>
      <c r="B58" s="28"/>
      <c r="C58" s="29"/>
      <c r="D58" s="29"/>
      <c r="E58" s="29"/>
      <c r="F58" s="29"/>
      <c r="G58" s="29"/>
      <c r="H58" s="29"/>
      <c r="I58" s="29"/>
      <c r="J58" s="28"/>
      <c r="K58" s="30"/>
      <c r="P58" s="13"/>
      <c r="Q58" s="13"/>
      <c r="R58" s="13"/>
      <c r="S58" s="13"/>
      <c r="T58" s="13"/>
    </row>
    <row r="59" spans="1:20" s="11" customFormat="1" x14ac:dyDescent="0.15">
      <c r="A59" s="28"/>
      <c r="B59" s="28"/>
      <c r="C59" s="29"/>
      <c r="D59" s="29"/>
      <c r="E59" s="29"/>
      <c r="F59" s="29"/>
      <c r="G59" s="29"/>
      <c r="H59" s="29"/>
      <c r="I59" s="29"/>
      <c r="J59" s="28"/>
      <c r="K59" s="30"/>
      <c r="P59" s="13"/>
      <c r="Q59" s="13"/>
      <c r="R59" s="13"/>
      <c r="S59" s="13"/>
      <c r="T59" s="13"/>
    </row>
    <row r="60" spans="1:20" s="11" customFormat="1" x14ac:dyDescent="0.15">
      <c r="A60" s="28"/>
      <c r="B60" s="28"/>
      <c r="C60" s="29"/>
      <c r="D60" s="29"/>
      <c r="E60" s="29"/>
      <c r="F60" s="29"/>
      <c r="G60" s="29"/>
      <c r="H60" s="29"/>
      <c r="I60" s="29"/>
      <c r="J60" s="28"/>
      <c r="K60" s="30"/>
      <c r="P60" s="13"/>
      <c r="Q60" s="13"/>
      <c r="R60" s="13"/>
      <c r="S60" s="13"/>
      <c r="T60" s="13"/>
    </row>
    <row r="61" spans="1:20" s="11" customFormat="1" x14ac:dyDescent="0.15">
      <c r="A61" s="28"/>
      <c r="B61" s="28"/>
      <c r="C61" s="29"/>
      <c r="D61" s="29"/>
      <c r="E61" s="29"/>
      <c r="F61" s="29"/>
      <c r="G61" s="29"/>
      <c r="H61" s="29"/>
      <c r="I61" s="29"/>
      <c r="J61" s="28"/>
      <c r="K61" s="30"/>
      <c r="P61" s="13"/>
      <c r="Q61" s="13"/>
      <c r="R61" s="13"/>
      <c r="S61" s="13"/>
      <c r="T61" s="13"/>
    </row>
    <row r="62" spans="1:20" s="11" customFormat="1" x14ac:dyDescent="0.15">
      <c r="A62" s="28"/>
      <c r="B62" s="28"/>
      <c r="C62" s="29"/>
      <c r="D62" s="29"/>
      <c r="E62" s="29"/>
      <c r="F62" s="29"/>
      <c r="G62" s="29"/>
      <c r="H62" s="29"/>
      <c r="I62" s="29"/>
      <c r="J62" s="28"/>
      <c r="K62" s="30"/>
      <c r="P62" s="13"/>
      <c r="Q62" s="13"/>
      <c r="R62" s="13"/>
      <c r="S62" s="13"/>
      <c r="T62" s="13"/>
    </row>
    <row r="63" spans="1:20" s="11" customFormat="1" x14ac:dyDescent="0.15">
      <c r="A63" s="28"/>
      <c r="B63" s="28"/>
      <c r="C63" s="29"/>
      <c r="D63" s="29"/>
      <c r="E63" s="29"/>
      <c r="F63" s="29"/>
      <c r="G63" s="29"/>
      <c r="H63" s="29"/>
      <c r="I63" s="29"/>
      <c r="J63" s="28"/>
      <c r="K63" s="30"/>
      <c r="P63" s="13"/>
      <c r="Q63" s="13"/>
      <c r="R63" s="13"/>
      <c r="S63" s="13"/>
      <c r="T63" s="13"/>
    </row>
    <row r="64" spans="1:20" s="11" customFormat="1" x14ac:dyDescent="0.15">
      <c r="A64" s="28"/>
      <c r="B64" s="28"/>
      <c r="C64" s="29"/>
      <c r="D64" s="29"/>
      <c r="E64" s="29"/>
      <c r="F64" s="29"/>
      <c r="G64" s="29"/>
      <c r="H64" s="29"/>
      <c r="I64" s="29"/>
      <c r="J64" s="28"/>
      <c r="K64" s="30"/>
      <c r="P64" s="13"/>
      <c r="Q64" s="13"/>
      <c r="R64" s="13"/>
      <c r="S64" s="13"/>
      <c r="T64" s="13"/>
    </row>
    <row r="65" spans="1:20" s="11" customFormat="1" x14ac:dyDescent="0.15">
      <c r="A65" s="28"/>
      <c r="B65" s="28"/>
      <c r="C65" s="29"/>
      <c r="D65" s="29"/>
      <c r="E65" s="29"/>
      <c r="F65" s="29"/>
      <c r="G65" s="29"/>
      <c r="H65" s="29"/>
      <c r="I65" s="29"/>
      <c r="J65" s="28"/>
      <c r="K65" s="30"/>
      <c r="P65" s="13"/>
      <c r="Q65" s="13"/>
      <c r="R65" s="13"/>
      <c r="S65" s="13"/>
      <c r="T65" s="13"/>
    </row>
    <row r="66" spans="1:20" s="11" customFormat="1" x14ac:dyDescent="0.15">
      <c r="A66" s="28"/>
      <c r="B66" s="28"/>
      <c r="C66" s="29"/>
      <c r="D66" s="29"/>
      <c r="E66" s="29"/>
      <c r="F66" s="29"/>
      <c r="G66" s="29"/>
      <c r="H66" s="29"/>
      <c r="I66" s="29"/>
      <c r="J66" s="28"/>
      <c r="K66" s="30"/>
      <c r="P66" s="13"/>
      <c r="Q66" s="13"/>
      <c r="R66" s="13"/>
      <c r="S66" s="13"/>
      <c r="T66" s="13"/>
    </row>
    <row r="67" spans="1:20" s="11" customFormat="1" x14ac:dyDescent="0.15">
      <c r="A67" s="28"/>
      <c r="B67" s="28"/>
      <c r="C67" s="29"/>
      <c r="D67" s="29"/>
      <c r="E67" s="29"/>
      <c r="F67" s="29"/>
      <c r="G67" s="29"/>
      <c r="H67" s="29"/>
      <c r="I67" s="29"/>
      <c r="J67" s="28"/>
      <c r="K67" s="30"/>
      <c r="P67" s="13"/>
      <c r="Q67" s="13"/>
      <c r="R67" s="13"/>
      <c r="S67" s="13"/>
      <c r="T67" s="13"/>
    </row>
    <row r="68" spans="1:20" s="11" customFormat="1" x14ac:dyDescent="0.15">
      <c r="A68" s="28"/>
      <c r="B68" s="28"/>
      <c r="C68" s="29"/>
      <c r="D68" s="29"/>
      <c r="E68" s="29"/>
      <c r="F68" s="29"/>
      <c r="G68" s="29"/>
      <c r="H68" s="29"/>
      <c r="I68" s="29"/>
      <c r="J68" s="28"/>
      <c r="K68" s="30"/>
      <c r="P68" s="13"/>
      <c r="Q68" s="13"/>
      <c r="R68" s="13"/>
      <c r="S68" s="13"/>
      <c r="T68" s="13"/>
    </row>
    <row r="69" spans="1:20" s="11" customFormat="1" x14ac:dyDescent="0.15">
      <c r="A69" s="28"/>
      <c r="B69" s="28"/>
      <c r="C69" s="29"/>
      <c r="D69" s="29"/>
      <c r="E69" s="29"/>
      <c r="F69" s="29"/>
      <c r="G69" s="29"/>
      <c r="H69" s="29"/>
      <c r="I69" s="29"/>
      <c r="J69" s="28"/>
      <c r="K69" s="30"/>
      <c r="P69" s="13"/>
      <c r="Q69" s="13"/>
      <c r="R69" s="13"/>
      <c r="S69" s="13"/>
      <c r="T69" s="13"/>
    </row>
    <row r="70" spans="1:20" s="11" customFormat="1" x14ac:dyDescent="0.15">
      <c r="A70" s="25"/>
      <c r="B70" s="25"/>
      <c r="C70" s="26"/>
      <c r="D70" s="26"/>
      <c r="E70" s="26"/>
      <c r="F70" s="26"/>
      <c r="G70" s="26"/>
      <c r="H70" s="26"/>
      <c r="I70" s="26"/>
      <c r="J70" s="25"/>
      <c r="K70" s="30"/>
      <c r="P70" s="13"/>
      <c r="Q70" s="13"/>
      <c r="R70" s="13"/>
      <c r="S70" s="13"/>
      <c r="T70" s="13"/>
    </row>
    <row r="71" spans="1:20" s="11" customFormat="1" x14ac:dyDescent="0.15">
      <c r="A71" s="25"/>
      <c r="B71" s="25"/>
      <c r="C71" s="26"/>
      <c r="D71" s="26"/>
      <c r="E71" s="26"/>
      <c r="F71" s="26"/>
      <c r="G71" s="26"/>
      <c r="H71" s="26"/>
      <c r="I71" s="26"/>
      <c r="J71" s="25"/>
      <c r="K71" s="30"/>
      <c r="P71" s="13"/>
      <c r="Q71" s="13"/>
      <c r="R71" s="13"/>
      <c r="S71" s="13"/>
      <c r="T71" s="13"/>
    </row>
    <row r="72" spans="1:20" s="11" customFormat="1" x14ac:dyDescent="0.15">
      <c r="A72" s="25"/>
      <c r="B72" s="25"/>
      <c r="C72" s="26"/>
      <c r="D72" s="26"/>
      <c r="E72" s="26"/>
      <c r="F72" s="26"/>
      <c r="G72" s="26"/>
      <c r="H72" s="26"/>
      <c r="I72" s="26"/>
      <c r="J72" s="25"/>
      <c r="K72" s="30"/>
      <c r="P72" s="13"/>
      <c r="Q72" s="13"/>
      <c r="R72" s="13"/>
      <c r="S72" s="13"/>
      <c r="T72" s="13"/>
    </row>
    <row r="73" spans="1:20" s="11" customFormat="1" x14ac:dyDescent="0.15">
      <c r="A73" s="25"/>
      <c r="B73" s="25"/>
      <c r="C73" s="26"/>
      <c r="D73" s="26"/>
      <c r="E73" s="26"/>
      <c r="F73" s="26"/>
      <c r="G73" s="26"/>
      <c r="H73" s="26"/>
      <c r="I73" s="26"/>
      <c r="J73" s="25"/>
      <c r="K73" s="27"/>
      <c r="P73" s="13"/>
      <c r="Q73" s="13"/>
      <c r="R73" s="13"/>
      <c r="S73" s="13"/>
      <c r="T73" s="13"/>
    </row>
    <row r="74" spans="1:20" s="11" customFormat="1" x14ac:dyDescent="0.15">
      <c r="A74" s="25"/>
      <c r="B74" s="25"/>
      <c r="C74" s="26"/>
      <c r="D74" s="26"/>
      <c r="E74" s="26"/>
      <c r="F74" s="26"/>
      <c r="G74" s="26"/>
      <c r="H74" s="26"/>
      <c r="I74" s="26"/>
      <c r="J74" s="25"/>
      <c r="K74" s="27"/>
      <c r="P74" s="13"/>
      <c r="Q74" s="13"/>
      <c r="R74" s="13"/>
      <c r="S74" s="13"/>
      <c r="T74" s="13"/>
    </row>
    <row r="75" spans="1:20" s="11" customFormat="1" x14ac:dyDescent="0.15">
      <c r="A75" s="25"/>
      <c r="B75" s="25"/>
      <c r="C75" s="26"/>
      <c r="D75" s="26"/>
      <c r="E75" s="26"/>
      <c r="F75" s="26"/>
      <c r="G75" s="26"/>
      <c r="H75" s="26"/>
      <c r="I75" s="26"/>
      <c r="J75" s="25"/>
      <c r="K75" s="27"/>
      <c r="P75" s="13"/>
      <c r="Q75" s="13"/>
      <c r="R75" s="13"/>
      <c r="S75" s="13"/>
      <c r="T75" s="13"/>
    </row>
    <row r="76" spans="1:20" s="11" customFormat="1" x14ac:dyDescent="0.15">
      <c r="A76" s="25"/>
      <c r="B76" s="25"/>
      <c r="C76" s="26"/>
      <c r="D76" s="26"/>
      <c r="E76" s="26"/>
      <c r="F76" s="26"/>
      <c r="G76" s="26"/>
      <c r="H76" s="26"/>
      <c r="I76" s="26"/>
      <c r="J76" s="25"/>
      <c r="K76" s="27"/>
      <c r="P76" s="13"/>
      <c r="Q76" s="13"/>
      <c r="R76" s="13"/>
      <c r="S76" s="13"/>
      <c r="T76" s="13"/>
    </row>
    <row r="77" spans="1:20" s="11" customFormat="1" x14ac:dyDescent="0.15">
      <c r="A77" s="25"/>
      <c r="B77" s="25"/>
      <c r="C77" s="26"/>
      <c r="D77" s="26"/>
      <c r="E77" s="26"/>
      <c r="F77" s="26"/>
      <c r="G77" s="26"/>
      <c r="H77" s="26"/>
      <c r="I77" s="26"/>
      <c r="J77" s="25"/>
      <c r="K77" s="27"/>
      <c r="P77" s="13"/>
      <c r="Q77" s="13"/>
      <c r="R77" s="13"/>
      <c r="S77" s="13"/>
      <c r="T77" s="13"/>
    </row>
    <row r="78" spans="1:20" s="11" customFormat="1" x14ac:dyDescent="0.15">
      <c r="A78" s="25"/>
      <c r="B78" s="25"/>
      <c r="C78" s="26"/>
      <c r="D78" s="26"/>
      <c r="E78" s="26"/>
      <c r="F78" s="26"/>
      <c r="G78" s="26"/>
      <c r="H78" s="26"/>
      <c r="I78" s="26"/>
      <c r="J78" s="25"/>
      <c r="K78" s="27"/>
      <c r="P78" s="13"/>
      <c r="Q78" s="13"/>
      <c r="R78" s="13"/>
      <c r="S78" s="13"/>
      <c r="T78" s="13"/>
    </row>
    <row r="79" spans="1:20" s="11" customFormat="1" x14ac:dyDescent="0.15">
      <c r="A79" s="25"/>
      <c r="B79" s="25"/>
      <c r="C79" s="26"/>
      <c r="D79" s="26"/>
      <c r="E79" s="26"/>
      <c r="F79" s="26"/>
      <c r="G79" s="26"/>
      <c r="H79" s="26"/>
      <c r="I79" s="26"/>
      <c r="J79" s="25"/>
      <c r="K79" s="27"/>
      <c r="P79" s="13"/>
      <c r="Q79" s="13"/>
      <c r="R79" s="13"/>
      <c r="S79" s="13"/>
      <c r="T79" s="13"/>
    </row>
    <row r="80" spans="1:20" s="11" customFormat="1" x14ac:dyDescent="0.15">
      <c r="A80" s="28"/>
      <c r="B80" s="28"/>
      <c r="C80" s="29"/>
      <c r="D80" s="29"/>
      <c r="E80" s="29"/>
      <c r="F80" s="29"/>
      <c r="G80" s="29"/>
      <c r="H80" s="29"/>
      <c r="I80" s="29"/>
      <c r="J80" s="28"/>
      <c r="K80" s="27"/>
      <c r="P80" s="13"/>
      <c r="Q80" s="13"/>
      <c r="R80" s="13"/>
      <c r="S80" s="13"/>
      <c r="T80" s="13"/>
    </row>
    <row r="81" spans="1:20" s="11" customFormat="1" x14ac:dyDescent="0.15">
      <c r="A81" s="28"/>
      <c r="B81" s="28"/>
      <c r="C81" s="29"/>
      <c r="D81" s="29"/>
      <c r="E81" s="29"/>
      <c r="F81" s="29"/>
      <c r="G81" s="29"/>
      <c r="H81" s="29"/>
      <c r="I81" s="29"/>
      <c r="J81" s="28"/>
      <c r="K81" s="27"/>
      <c r="P81" s="13"/>
      <c r="Q81" s="13"/>
      <c r="R81" s="13"/>
      <c r="S81" s="13"/>
      <c r="T81" s="13"/>
    </row>
    <row r="82" spans="1:20" s="11" customFormat="1" x14ac:dyDescent="0.15">
      <c r="A82" s="31"/>
      <c r="B82" s="31"/>
      <c r="C82" s="35"/>
      <c r="D82" s="35"/>
      <c r="E82" s="35"/>
      <c r="F82" s="35"/>
      <c r="G82" s="35"/>
      <c r="H82" s="35"/>
      <c r="I82" s="35"/>
      <c r="J82" s="31"/>
      <c r="K82" s="27"/>
      <c r="P82" s="13"/>
      <c r="Q82" s="13"/>
      <c r="R82" s="13"/>
      <c r="S82" s="13"/>
      <c r="T82" s="13"/>
    </row>
    <row r="83" spans="1:20" s="11" customFormat="1" x14ac:dyDescent="0.15">
      <c r="A83" s="25"/>
      <c r="B83" s="25"/>
      <c r="C83" s="26"/>
      <c r="D83" s="26"/>
      <c r="E83" s="26"/>
      <c r="F83" s="26"/>
      <c r="G83" s="26"/>
      <c r="H83" s="26"/>
      <c r="I83" s="26"/>
      <c r="J83" s="25"/>
      <c r="K83" s="30"/>
      <c r="P83" s="13"/>
      <c r="Q83" s="13"/>
      <c r="R83" s="13"/>
      <c r="S83" s="13"/>
      <c r="T83" s="13"/>
    </row>
    <row r="84" spans="1:20" s="11" customFormat="1" x14ac:dyDescent="0.15">
      <c r="A84" s="25"/>
      <c r="B84" s="25"/>
      <c r="C84" s="26"/>
      <c r="D84" s="26"/>
      <c r="E84" s="26"/>
      <c r="F84" s="26"/>
      <c r="G84" s="26"/>
      <c r="H84" s="26"/>
      <c r="I84" s="26"/>
      <c r="J84" s="25"/>
      <c r="K84" s="30"/>
      <c r="P84" s="13"/>
      <c r="Q84" s="13"/>
      <c r="R84" s="13"/>
      <c r="S84" s="13"/>
      <c r="T84" s="13"/>
    </row>
    <row r="85" spans="1:20" s="11" customFormat="1" x14ac:dyDescent="0.15">
      <c r="A85" s="25"/>
      <c r="B85" s="25"/>
      <c r="C85" s="26"/>
      <c r="D85" s="26"/>
      <c r="E85" s="26"/>
      <c r="F85" s="26"/>
      <c r="G85" s="26"/>
      <c r="H85" s="26"/>
      <c r="I85" s="26"/>
      <c r="J85" s="25"/>
      <c r="K85" s="36"/>
      <c r="P85" s="13"/>
      <c r="Q85" s="13"/>
      <c r="R85" s="13"/>
      <c r="S85" s="13"/>
      <c r="T85" s="13"/>
    </row>
    <row r="86" spans="1:20" s="11" customFormat="1" x14ac:dyDescent="0.15">
      <c r="A86" s="25"/>
      <c r="B86" s="25"/>
      <c r="C86" s="26"/>
      <c r="D86" s="26"/>
      <c r="E86" s="26"/>
      <c r="F86" s="26"/>
      <c r="G86" s="26"/>
      <c r="H86" s="26"/>
      <c r="I86" s="26"/>
      <c r="J86" s="25"/>
      <c r="K86" s="27"/>
      <c r="P86" s="13"/>
      <c r="Q86" s="13"/>
      <c r="R86" s="13"/>
      <c r="S86" s="13"/>
      <c r="T86" s="13"/>
    </row>
    <row r="87" spans="1:20" s="11" customFormat="1" x14ac:dyDescent="0.15">
      <c r="A87" s="25"/>
      <c r="B87" s="25"/>
      <c r="C87" s="26"/>
      <c r="D87" s="26"/>
      <c r="E87" s="26"/>
      <c r="F87" s="26"/>
      <c r="G87" s="26"/>
      <c r="H87" s="26"/>
      <c r="I87" s="26"/>
      <c r="J87" s="25"/>
      <c r="K87" s="27"/>
      <c r="P87" s="13"/>
      <c r="Q87" s="13"/>
      <c r="R87" s="13"/>
      <c r="S87" s="13"/>
      <c r="T87" s="13"/>
    </row>
    <row r="88" spans="1:20" s="11" customFormat="1" x14ac:dyDescent="0.15">
      <c r="A88" s="25"/>
      <c r="B88" s="25"/>
      <c r="C88" s="26"/>
      <c r="D88" s="26"/>
      <c r="E88" s="26"/>
      <c r="F88" s="26"/>
      <c r="G88" s="26"/>
      <c r="H88" s="26"/>
      <c r="I88" s="26"/>
      <c r="J88" s="25"/>
      <c r="K88" s="27"/>
      <c r="P88" s="13"/>
      <c r="Q88" s="13"/>
      <c r="R88" s="13"/>
      <c r="S88" s="13"/>
      <c r="T88" s="13"/>
    </row>
    <row r="89" spans="1:20" s="11" customFormat="1" x14ac:dyDescent="0.15">
      <c r="A89" s="25"/>
      <c r="B89" s="25"/>
      <c r="C89" s="26"/>
      <c r="D89" s="26"/>
      <c r="E89" s="26"/>
      <c r="F89" s="26"/>
      <c r="G89" s="26"/>
      <c r="H89" s="26"/>
      <c r="I89" s="26"/>
      <c r="J89" s="25"/>
      <c r="K89" s="27"/>
      <c r="P89" s="13"/>
      <c r="Q89" s="13"/>
      <c r="R89" s="13"/>
      <c r="S89" s="13"/>
      <c r="T89" s="13"/>
    </row>
    <row r="90" spans="1:20" s="11" customFormat="1" x14ac:dyDescent="0.15">
      <c r="A90" s="25"/>
      <c r="B90" s="25"/>
      <c r="C90" s="26"/>
      <c r="D90" s="26"/>
      <c r="E90" s="26"/>
      <c r="F90" s="26"/>
      <c r="G90" s="26"/>
      <c r="H90" s="26"/>
      <c r="I90" s="26"/>
      <c r="J90" s="25"/>
      <c r="K90" s="27"/>
      <c r="P90" s="13"/>
      <c r="Q90" s="13"/>
      <c r="R90" s="13"/>
      <c r="S90" s="13"/>
      <c r="T90" s="13"/>
    </row>
    <row r="91" spans="1:20" s="11" customFormat="1" x14ac:dyDescent="0.15">
      <c r="A91" s="25"/>
      <c r="B91" s="25"/>
      <c r="C91" s="26"/>
      <c r="D91" s="26"/>
      <c r="E91" s="26"/>
      <c r="F91" s="26"/>
      <c r="G91" s="26"/>
      <c r="H91" s="26"/>
      <c r="I91" s="26"/>
      <c r="J91" s="25"/>
      <c r="K91" s="27"/>
      <c r="P91" s="13"/>
      <c r="Q91" s="13"/>
      <c r="R91" s="13"/>
      <c r="S91" s="13"/>
      <c r="T91" s="13"/>
    </row>
    <row r="92" spans="1:20" s="11" customFormat="1" x14ac:dyDescent="0.15">
      <c r="A92" s="25"/>
      <c r="B92" s="25"/>
      <c r="C92" s="26"/>
      <c r="D92" s="26"/>
      <c r="E92" s="26"/>
      <c r="F92" s="26"/>
      <c r="G92" s="26"/>
      <c r="H92" s="26"/>
      <c r="I92" s="26"/>
      <c r="J92" s="25"/>
      <c r="K92" s="27"/>
      <c r="P92" s="13"/>
      <c r="Q92" s="13"/>
      <c r="R92" s="13"/>
      <c r="S92" s="13"/>
      <c r="T92" s="13"/>
    </row>
    <row r="93" spans="1:20" s="11" customFormat="1" x14ac:dyDescent="0.15">
      <c r="A93" s="25"/>
      <c r="B93" s="25"/>
      <c r="C93" s="26"/>
      <c r="D93" s="26"/>
      <c r="E93" s="26"/>
      <c r="F93" s="26"/>
      <c r="G93" s="26"/>
      <c r="H93" s="26"/>
      <c r="I93" s="26"/>
      <c r="J93" s="25"/>
      <c r="K93" s="27"/>
      <c r="P93" s="13"/>
      <c r="Q93" s="13"/>
      <c r="R93" s="13"/>
      <c r="S93" s="13"/>
      <c r="T93" s="13"/>
    </row>
    <row r="94" spans="1:20" s="11" customFormat="1" x14ac:dyDescent="0.15">
      <c r="A94" s="25"/>
      <c r="B94" s="25"/>
      <c r="C94" s="26"/>
      <c r="D94" s="26"/>
      <c r="E94" s="26"/>
      <c r="F94" s="26"/>
      <c r="G94" s="26"/>
      <c r="H94" s="26"/>
      <c r="I94" s="26"/>
      <c r="J94" s="25"/>
      <c r="K94" s="27"/>
      <c r="P94" s="13"/>
      <c r="Q94" s="13"/>
      <c r="R94" s="13"/>
      <c r="S94" s="13"/>
      <c r="T94" s="13"/>
    </row>
    <row r="95" spans="1:20" s="11" customFormat="1" x14ac:dyDescent="0.15">
      <c r="A95" s="25"/>
      <c r="B95" s="25"/>
      <c r="C95" s="26"/>
      <c r="D95" s="26"/>
      <c r="E95" s="26"/>
      <c r="F95" s="26"/>
      <c r="G95" s="26"/>
      <c r="H95" s="26"/>
      <c r="I95" s="26"/>
      <c r="J95" s="25"/>
      <c r="K95" s="27"/>
      <c r="P95" s="13"/>
      <c r="Q95" s="13"/>
      <c r="R95" s="13"/>
      <c r="S95" s="13"/>
      <c r="T95" s="13"/>
    </row>
    <row r="96" spans="1:20" s="11" customFormat="1" x14ac:dyDescent="0.15">
      <c r="A96" s="25"/>
      <c r="B96" s="25"/>
      <c r="C96" s="26"/>
      <c r="D96" s="26"/>
      <c r="E96" s="26"/>
      <c r="F96" s="26"/>
      <c r="G96" s="26"/>
      <c r="H96" s="26"/>
      <c r="I96" s="26"/>
      <c r="J96" s="25"/>
      <c r="K96" s="27"/>
      <c r="P96" s="13"/>
      <c r="Q96" s="13"/>
      <c r="R96" s="13"/>
      <c r="S96" s="13"/>
      <c r="T96" s="13"/>
    </row>
    <row r="97" spans="1:20" s="11" customFormat="1" x14ac:dyDescent="0.15">
      <c r="A97" s="31"/>
      <c r="B97" s="31"/>
      <c r="C97" s="35"/>
      <c r="D97" s="35"/>
      <c r="E97" s="35"/>
      <c r="F97" s="35"/>
      <c r="G97" s="35"/>
      <c r="H97" s="35"/>
      <c r="I97" s="35"/>
      <c r="J97" s="31"/>
      <c r="K97" s="27"/>
      <c r="P97" s="13"/>
      <c r="Q97" s="13"/>
      <c r="R97" s="13"/>
      <c r="S97" s="13"/>
      <c r="T97" s="13"/>
    </row>
    <row r="98" spans="1:20" s="11" customFormat="1" x14ac:dyDescent="0.15">
      <c r="A98" s="31"/>
      <c r="B98" s="31"/>
      <c r="C98" s="35"/>
      <c r="D98" s="35"/>
      <c r="E98" s="35"/>
      <c r="F98" s="35"/>
      <c r="G98" s="35"/>
      <c r="H98" s="35"/>
      <c r="I98" s="35"/>
      <c r="J98" s="31"/>
      <c r="K98" s="27"/>
      <c r="P98" s="13"/>
      <c r="Q98" s="13"/>
      <c r="R98" s="13"/>
      <c r="S98" s="13"/>
      <c r="T98" s="13"/>
    </row>
    <row r="99" spans="1:20" s="11" customFormat="1" x14ac:dyDescent="0.15">
      <c r="A99" s="31"/>
      <c r="B99" s="31"/>
      <c r="C99" s="35"/>
      <c r="D99" s="35"/>
      <c r="E99" s="35"/>
      <c r="F99" s="35"/>
      <c r="G99" s="35"/>
      <c r="H99" s="35"/>
      <c r="I99" s="35"/>
      <c r="J99" s="31"/>
      <c r="K99" s="27"/>
      <c r="P99" s="13"/>
      <c r="Q99" s="13"/>
      <c r="R99" s="13"/>
      <c r="S99" s="13"/>
      <c r="T99" s="13"/>
    </row>
    <row r="100" spans="1:20" s="11" customFormat="1" x14ac:dyDescent="0.15">
      <c r="A100" s="31"/>
      <c r="B100" s="31"/>
      <c r="C100" s="35"/>
      <c r="D100" s="35"/>
      <c r="E100" s="35"/>
      <c r="F100" s="35"/>
      <c r="G100" s="35"/>
      <c r="H100" s="35"/>
      <c r="I100" s="35"/>
      <c r="J100" s="31"/>
      <c r="K100" s="36"/>
      <c r="P100" s="13"/>
      <c r="Q100" s="13"/>
      <c r="R100" s="13"/>
      <c r="S100" s="13"/>
      <c r="T100" s="13"/>
    </row>
    <row r="101" spans="1:20" s="11" customFormat="1" x14ac:dyDescent="0.15">
      <c r="A101" s="31"/>
      <c r="B101" s="31"/>
      <c r="C101" s="35"/>
      <c r="D101" s="35"/>
      <c r="E101" s="35"/>
      <c r="F101" s="35"/>
      <c r="G101" s="35"/>
      <c r="H101" s="35"/>
      <c r="I101" s="35"/>
      <c r="J101" s="31"/>
      <c r="K101" s="36"/>
      <c r="P101" s="13"/>
      <c r="Q101" s="13"/>
      <c r="R101" s="13"/>
      <c r="S101" s="13"/>
      <c r="T101" s="13"/>
    </row>
    <row r="102" spans="1:20" s="11" customFormat="1" x14ac:dyDescent="0.15">
      <c r="A102" s="31"/>
      <c r="B102" s="31"/>
      <c r="C102" s="35"/>
      <c r="D102" s="35"/>
      <c r="E102" s="35"/>
      <c r="F102" s="35"/>
      <c r="G102" s="35"/>
      <c r="H102" s="35"/>
      <c r="I102" s="35"/>
      <c r="J102" s="31"/>
      <c r="K102" s="36"/>
      <c r="P102" s="13"/>
      <c r="Q102" s="13"/>
      <c r="R102" s="13"/>
      <c r="S102" s="13"/>
      <c r="T102" s="13"/>
    </row>
    <row r="103" spans="1:20" s="11" customFormat="1" x14ac:dyDescent="0.15">
      <c r="A103" s="31"/>
      <c r="B103" s="31"/>
      <c r="C103" s="35"/>
      <c r="D103" s="35"/>
      <c r="E103" s="35"/>
      <c r="F103" s="35"/>
      <c r="G103" s="35"/>
      <c r="H103" s="35"/>
      <c r="I103" s="35"/>
      <c r="J103" s="31"/>
      <c r="K103" s="36"/>
      <c r="P103" s="13"/>
      <c r="Q103" s="13"/>
      <c r="R103" s="13"/>
      <c r="S103" s="13"/>
      <c r="T103" s="13"/>
    </row>
    <row r="104" spans="1:20" x14ac:dyDescent="0.15">
      <c r="A104" s="31"/>
      <c r="B104" s="31"/>
      <c r="C104" s="35"/>
      <c r="D104" s="35"/>
      <c r="E104" s="35"/>
      <c r="F104" s="35"/>
      <c r="G104" s="35"/>
      <c r="H104" s="35"/>
      <c r="I104" s="35"/>
      <c r="J104" s="31"/>
      <c r="K104" s="36"/>
    </row>
    <row r="105" spans="1:20" x14ac:dyDescent="0.15">
      <c r="A105" s="31"/>
      <c r="B105" s="31"/>
      <c r="C105" s="35"/>
      <c r="D105" s="35"/>
      <c r="E105" s="35"/>
      <c r="F105" s="35"/>
      <c r="G105" s="35"/>
      <c r="H105" s="35"/>
      <c r="I105" s="35"/>
      <c r="J105" s="31"/>
      <c r="K105" s="36"/>
    </row>
    <row r="106" spans="1:20" x14ac:dyDescent="0.15">
      <c r="A106" s="31"/>
      <c r="B106" s="31"/>
      <c r="C106" s="35"/>
      <c r="D106" s="35"/>
      <c r="E106" s="35"/>
      <c r="F106" s="35"/>
      <c r="G106" s="35"/>
      <c r="H106" s="35"/>
      <c r="I106" s="35"/>
      <c r="J106" s="31"/>
      <c r="K106" s="36"/>
    </row>
    <row r="107" spans="1:20" x14ac:dyDescent="0.15">
      <c r="A107" s="31"/>
      <c r="B107" s="31"/>
      <c r="C107" s="35"/>
      <c r="D107" s="35"/>
      <c r="E107" s="35"/>
      <c r="F107" s="35"/>
      <c r="G107" s="35"/>
      <c r="H107" s="35"/>
      <c r="I107" s="35"/>
      <c r="J107" s="31"/>
      <c r="K107" s="36"/>
    </row>
    <row r="108" spans="1:20" x14ac:dyDescent="0.15">
      <c r="A108" s="31"/>
      <c r="B108" s="31"/>
      <c r="C108" s="35"/>
      <c r="D108" s="35"/>
      <c r="E108" s="35"/>
      <c r="F108" s="35"/>
      <c r="G108" s="35"/>
      <c r="H108" s="35"/>
      <c r="I108" s="35"/>
      <c r="J108" s="31"/>
      <c r="K108" s="36"/>
    </row>
    <row r="109" spans="1:20" x14ac:dyDescent="0.15">
      <c r="A109" s="31"/>
      <c r="B109" s="31"/>
      <c r="C109" s="35"/>
      <c r="D109" s="35"/>
      <c r="E109" s="35"/>
      <c r="F109" s="35"/>
      <c r="G109" s="35"/>
      <c r="H109" s="35"/>
      <c r="I109" s="35"/>
      <c r="J109" s="31"/>
      <c r="K109" s="36"/>
    </row>
    <row r="110" spans="1:20" x14ac:dyDescent="0.15">
      <c r="A110" s="31"/>
      <c r="B110" s="31"/>
      <c r="C110" s="35"/>
      <c r="D110" s="35"/>
      <c r="E110" s="35"/>
      <c r="F110" s="35"/>
      <c r="G110" s="35"/>
      <c r="H110" s="35"/>
      <c r="I110" s="35"/>
      <c r="J110" s="31"/>
      <c r="K110" s="36"/>
    </row>
    <row r="111" spans="1:20" x14ac:dyDescent="0.15">
      <c r="A111" s="31"/>
      <c r="B111" s="31"/>
      <c r="C111" s="35"/>
      <c r="D111" s="35"/>
      <c r="E111" s="35"/>
      <c r="F111" s="35"/>
      <c r="G111" s="35"/>
      <c r="H111" s="35"/>
      <c r="I111" s="35"/>
      <c r="J111" s="31"/>
      <c r="K111" s="36"/>
    </row>
    <row r="112" spans="1:20" x14ac:dyDescent="0.15">
      <c r="A112" s="31"/>
      <c r="B112" s="31"/>
      <c r="C112" s="35"/>
      <c r="D112" s="35"/>
      <c r="E112" s="35"/>
      <c r="F112" s="35"/>
      <c r="G112" s="35"/>
      <c r="H112" s="35"/>
      <c r="I112" s="35"/>
      <c r="J112" s="31"/>
      <c r="K112" s="36"/>
    </row>
    <row r="113" spans="1:11" x14ac:dyDescent="0.15">
      <c r="A113" s="31"/>
      <c r="B113" s="31"/>
      <c r="C113" s="35"/>
      <c r="D113" s="35"/>
      <c r="E113" s="35"/>
      <c r="F113" s="35"/>
      <c r="G113" s="35"/>
      <c r="H113" s="35"/>
      <c r="I113" s="35"/>
      <c r="J113" s="31"/>
      <c r="K113" s="36"/>
    </row>
    <row r="114" spans="1:11" x14ac:dyDescent="0.15">
      <c r="A114" s="31"/>
      <c r="B114" s="31"/>
      <c r="C114" s="35"/>
      <c r="D114" s="35"/>
      <c r="E114" s="35"/>
      <c r="F114" s="35"/>
      <c r="G114" s="35"/>
      <c r="H114" s="35"/>
      <c r="I114" s="35"/>
      <c r="J114" s="31"/>
      <c r="K114" s="36"/>
    </row>
    <row r="115" spans="1:11" x14ac:dyDescent="0.15">
      <c r="A115" s="31"/>
      <c r="B115" s="31"/>
      <c r="C115" s="35"/>
      <c r="D115" s="35"/>
      <c r="E115" s="35"/>
      <c r="F115" s="35"/>
      <c r="G115" s="35"/>
      <c r="H115" s="35"/>
      <c r="I115" s="35"/>
      <c r="J115" s="31"/>
      <c r="K115" s="36"/>
    </row>
    <row r="116" spans="1:11" x14ac:dyDescent="0.15">
      <c r="A116" s="31"/>
      <c r="B116" s="31"/>
      <c r="C116" s="35"/>
      <c r="D116" s="35"/>
      <c r="E116" s="35"/>
      <c r="F116" s="35"/>
      <c r="G116" s="35"/>
      <c r="H116" s="35"/>
      <c r="I116" s="35"/>
      <c r="J116" s="31"/>
      <c r="K116" s="36"/>
    </row>
    <row r="117" spans="1:11" x14ac:dyDescent="0.15">
      <c r="A117" s="31"/>
      <c r="B117" s="31"/>
      <c r="C117" s="35"/>
      <c r="D117" s="35"/>
      <c r="E117" s="35"/>
      <c r="F117" s="35"/>
      <c r="G117" s="35"/>
      <c r="H117" s="35"/>
      <c r="I117" s="35"/>
      <c r="J117" s="31"/>
      <c r="K117" s="36"/>
    </row>
    <row r="118" spans="1:11" x14ac:dyDescent="0.15">
      <c r="A118" s="31"/>
      <c r="B118" s="31"/>
      <c r="C118" s="35"/>
      <c r="D118" s="35"/>
      <c r="E118" s="35"/>
      <c r="F118" s="35"/>
      <c r="G118" s="35"/>
      <c r="H118" s="35"/>
      <c r="I118" s="35"/>
      <c r="J118" s="31"/>
      <c r="K118" s="36"/>
    </row>
    <row r="119" spans="1:11" x14ac:dyDescent="0.15">
      <c r="A119" s="31"/>
      <c r="B119" s="31"/>
      <c r="C119" s="35"/>
      <c r="D119" s="35"/>
      <c r="E119" s="35"/>
      <c r="F119" s="35"/>
      <c r="G119" s="35"/>
      <c r="H119" s="35"/>
      <c r="I119" s="35"/>
      <c r="J119" s="31"/>
      <c r="K119" s="36"/>
    </row>
    <row r="120" spans="1:11" x14ac:dyDescent="0.15">
      <c r="A120" s="31"/>
      <c r="B120" s="31"/>
      <c r="C120" s="35"/>
      <c r="D120" s="35"/>
      <c r="E120" s="35"/>
      <c r="F120" s="35"/>
      <c r="G120" s="35"/>
      <c r="H120" s="35"/>
      <c r="I120" s="35"/>
      <c r="J120" s="31"/>
      <c r="K120" s="36"/>
    </row>
    <row r="121" spans="1:11" x14ac:dyDescent="0.15">
      <c r="A121" s="31"/>
      <c r="B121" s="31"/>
      <c r="C121" s="35"/>
      <c r="D121" s="35"/>
      <c r="E121" s="35"/>
      <c r="F121" s="35"/>
      <c r="G121" s="35"/>
      <c r="H121" s="35"/>
      <c r="I121" s="35"/>
      <c r="J121" s="31"/>
      <c r="K121" s="36"/>
    </row>
    <row r="122" spans="1:11" x14ac:dyDescent="0.15">
      <c r="K122" s="36"/>
    </row>
    <row r="123" spans="1:11" x14ac:dyDescent="0.15">
      <c r="K123" s="36"/>
    </row>
    <row r="124" spans="1:11" x14ac:dyDescent="0.15">
      <c r="K124" s="36"/>
    </row>
  </sheetData>
  <mergeCells count="9">
    <mergeCell ref="J45:J46"/>
    <mergeCell ref="H47:H48"/>
    <mergeCell ref="I47:I48"/>
    <mergeCell ref="J47:J48"/>
    <mergeCell ref="B45:B46"/>
    <mergeCell ref="C45:C46"/>
    <mergeCell ref="D45:D46"/>
    <mergeCell ref="H45:H46"/>
    <mergeCell ref="I45:I46"/>
  </mergeCells>
  <phoneticPr fontId="1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/>
  <colBreaks count="1" manualBreakCount="1">
    <brk id="12" max="5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4"/>
  <sheetViews>
    <sheetView view="pageBreakPreview" zoomScale="70" zoomScaleNormal="70" zoomScaleSheetLayoutView="70" workbookViewId="0">
      <selection activeCell="C19" sqref="C19"/>
    </sheetView>
  </sheetViews>
  <sheetFormatPr defaultRowHeight="17.25" outlineLevelCol="1" x14ac:dyDescent="0.15"/>
  <cols>
    <col min="1" max="2" width="12.5" style="66" customWidth="1"/>
    <col min="3" max="8" width="12.5" style="79" customWidth="1"/>
    <col min="9" max="12" width="12.5" style="66" customWidth="1"/>
    <col min="13" max="13" width="12.5" style="67" customWidth="1"/>
    <col min="14" max="16" width="12.25" style="69" hidden="1" customWidth="1" outlineLevel="1"/>
    <col min="17" max="17" width="12.25" style="69" customWidth="1" collapsed="1"/>
    <col min="18" max="18" width="9" style="69"/>
    <col min="19" max="21" width="13.125" style="69" bestFit="1" customWidth="1"/>
    <col min="22" max="16384" width="9" style="69"/>
  </cols>
  <sheetData>
    <row r="1" spans="1:17" ht="17.25" customHeight="1" x14ac:dyDescent="0.15">
      <c r="A1" s="69" t="s">
        <v>62</v>
      </c>
      <c r="B1" s="69"/>
      <c r="C1" s="69"/>
      <c r="D1" s="70"/>
      <c r="E1" s="70"/>
      <c r="F1" s="70"/>
      <c r="G1" s="70"/>
      <c r="H1" s="70"/>
      <c r="I1" s="70"/>
      <c r="K1" s="68"/>
      <c r="L1" s="68"/>
      <c r="M1" s="66"/>
      <c r="Q1" s="69" t="s">
        <v>114</v>
      </c>
    </row>
    <row r="2" spans="1:17" ht="17.25" customHeight="1" x14ac:dyDescent="0.15">
      <c r="B2" s="68"/>
      <c r="C2" s="68"/>
      <c r="D2" s="68"/>
      <c r="E2" s="68"/>
      <c r="F2" s="68"/>
      <c r="H2" s="66"/>
      <c r="K2" s="68"/>
      <c r="L2" s="68"/>
      <c r="M2" s="68"/>
    </row>
    <row r="3" spans="1:17" ht="17.25" customHeight="1" x14ac:dyDescent="0.15">
      <c r="A3" s="78" t="s">
        <v>91</v>
      </c>
      <c r="B3" s="72"/>
      <c r="C3" s="72"/>
      <c r="D3" s="72"/>
      <c r="E3" s="87"/>
      <c r="H3" s="72"/>
      <c r="I3" s="72"/>
      <c r="K3" s="77"/>
      <c r="L3" s="72"/>
      <c r="M3" s="66"/>
    </row>
    <row r="4" spans="1:17" ht="17.25" customHeight="1" x14ac:dyDescent="0.15">
      <c r="A4" s="78"/>
      <c r="B4" s="72"/>
      <c r="C4" s="72"/>
      <c r="D4" s="72"/>
      <c r="G4" s="68"/>
      <c r="H4" s="68"/>
      <c r="I4" s="68"/>
      <c r="J4" s="68"/>
      <c r="K4" s="77"/>
      <c r="L4" s="77"/>
      <c r="M4" s="77"/>
      <c r="O4" s="74"/>
      <c r="P4" s="75"/>
      <c r="Q4" s="66"/>
    </row>
    <row r="5" spans="1:17" ht="17.25" customHeight="1" x14ac:dyDescent="0.15">
      <c r="A5" s="78"/>
      <c r="B5" s="72"/>
      <c r="C5" s="72"/>
      <c r="D5" s="77" t="s">
        <v>63</v>
      </c>
      <c r="E5" s="77" t="s">
        <v>89</v>
      </c>
      <c r="G5" s="69"/>
      <c r="I5" s="69"/>
      <c r="K5" s="69"/>
      <c r="L5" s="77"/>
      <c r="M5" s="77"/>
      <c r="O5" s="74"/>
      <c r="P5" s="75"/>
      <c r="Q5" s="66"/>
    </row>
    <row r="6" spans="1:17" ht="17.25" customHeight="1" x14ac:dyDescent="0.15">
      <c r="B6" s="72"/>
      <c r="C6" s="72"/>
      <c r="D6" s="77" t="s">
        <v>81</v>
      </c>
      <c r="E6" s="77" t="s">
        <v>66</v>
      </c>
      <c r="G6" s="69"/>
      <c r="I6" s="69"/>
      <c r="K6" s="69"/>
      <c r="L6" s="77"/>
      <c r="M6" s="77"/>
      <c r="N6" s="73"/>
    </row>
    <row r="7" spans="1:17" ht="17.25" customHeight="1" x14ac:dyDescent="0.15">
      <c r="A7" s="72"/>
      <c r="B7" s="72"/>
      <c r="C7" s="72"/>
      <c r="D7" s="187">
        <v>20</v>
      </c>
      <c r="E7" s="72"/>
      <c r="G7" s="69"/>
      <c r="I7" s="72"/>
      <c r="K7" s="80"/>
      <c r="L7" s="80"/>
      <c r="N7" s="73"/>
    </row>
    <row r="8" spans="1:17" ht="17.25" customHeight="1" x14ac:dyDescent="0.15">
      <c r="A8" s="66" t="s">
        <v>92</v>
      </c>
      <c r="B8" s="88"/>
      <c r="C8" s="88"/>
      <c r="D8" s="72"/>
      <c r="E8" s="209">
        <f>1.4+1.2+0.4+1.7+1.6+0.4+17+31.7+0.8+0.2+0.3+2.6</f>
        <v>59.3</v>
      </c>
      <c r="G8" s="69"/>
      <c r="I8" s="72"/>
      <c r="K8" s="80"/>
      <c r="L8" s="80"/>
      <c r="N8" s="73"/>
    </row>
    <row r="9" spans="1:17" ht="17.25" customHeight="1" x14ac:dyDescent="0.15">
      <c r="A9" s="72" t="s">
        <v>105</v>
      </c>
      <c r="B9" s="72"/>
      <c r="C9" s="72"/>
      <c r="D9" s="72"/>
      <c r="E9" s="143">
        <f>IF(D7=13,38,IF(D7=20,23,IF(D7=25,27,IF(D7=30,20,IF(D7=40,20,IF(D7=50,18,IF(D7=75,42,IF(D7=100,69,IF(D7=150,101)))))))))</f>
        <v>23</v>
      </c>
      <c r="G9" s="69"/>
      <c r="I9" s="69"/>
      <c r="K9" s="69"/>
      <c r="L9" s="80"/>
      <c r="N9" s="73"/>
    </row>
    <row r="10" spans="1:17" ht="17.25" customHeight="1" x14ac:dyDescent="0.15">
      <c r="A10" s="72" t="s">
        <v>106</v>
      </c>
      <c r="B10" s="72"/>
      <c r="C10" s="72"/>
      <c r="D10" s="72"/>
      <c r="E10" s="254" t="str">
        <f>IF(D7&lt;=20,"なし",IF(D7=25,16.5,IF(D7=30,17.2,IF(D7=40,17.2,IF(D7=50,19.2,IF(D7=75,24,IF(D7=100,65,IF(D7=150,65))))))))</f>
        <v>なし</v>
      </c>
      <c r="G10" s="69"/>
      <c r="I10" s="89"/>
      <c r="K10" s="80"/>
      <c r="L10" s="80"/>
      <c r="N10" s="73"/>
    </row>
    <row r="11" spans="1:17" ht="17.25" customHeight="1" x14ac:dyDescent="0.15">
      <c r="A11" s="72" t="s">
        <v>108</v>
      </c>
      <c r="B11" s="88"/>
      <c r="C11" s="88"/>
      <c r="D11" s="72"/>
      <c r="E11" s="143">
        <f>IF(D7=13,1.2,IF(D7=20,1.6,IF(D7=25,2,IF(D7=30,2.5,IF(D7=40,3.1,IF(D7=50,4,IF(D7=75,5.7,IF(D7=100,7.6,IF(D7=150,12)))))))))</f>
        <v>1.6</v>
      </c>
      <c r="G11" s="69"/>
      <c r="H11" s="72"/>
      <c r="I11" s="89"/>
      <c r="J11" s="72"/>
      <c r="K11" s="80"/>
      <c r="L11" s="80"/>
      <c r="M11" s="72"/>
    </row>
    <row r="12" spans="1:17" ht="17.25" customHeight="1" x14ac:dyDescent="0.15">
      <c r="A12" s="72" t="s">
        <v>107</v>
      </c>
      <c r="B12" s="88"/>
      <c r="C12" s="90"/>
      <c r="D12" s="88"/>
      <c r="E12" s="210">
        <f>IF(D7=13,4,IF(D7=20,11,IF(D7=25,15,IF(D7=30,26,IF(D7=40,26,IF(D7=50,35))))))</f>
        <v>11</v>
      </c>
      <c r="F12" s="99"/>
      <c r="G12" s="69"/>
      <c r="H12" s="72"/>
      <c r="I12" s="89"/>
      <c r="J12" s="72"/>
      <c r="K12" s="80"/>
      <c r="L12" s="80"/>
      <c r="M12" s="72"/>
    </row>
    <row r="13" spans="1:17" ht="17.25" customHeight="1" x14ac:dyDescent="0.15">
      <c r="A13" s="72" t="s">
        <v>104</v>
      </c>
      <c r="B13" s="88"/>
      <c r="C13" s="90"/>
      <c r="D13" s="88"/>
      <c r="E13" s="143"/>
      <c r="F13" s="99"/>
      <c r="G13" s="69"/>
      <c r="H13" s="72"/>
      <c r="I13" s="89"/>
      <c r="J13" s="72"/>
      <c r="K13" s="80"/>
      <c r="L13" s="80"/>
      <c r="M13" s="72"/>
    </row>
    <row r="14" spans="1:17" ht="17.25" customHeight="1" x14ac:dyDescent="0.15">
      <c r="A14" s="206" t="s">
        <v>148</v>
      </c>
      <c r="B14" s="88"/>
      <c r="C14" s="90"/>
      <c r="D14" s="88"/>
      <c r="E14" s="210">
        <f>IF(A14="仕切弁","（省略）",IF(D7=13,3,IF(D7=20,8,IF(D7=25,8,IF(D7=30,15,IF(D7=40,17,IF(D7=50,20)))))))</f>
        <v>8</v>
      </c>
      <c r="F14" s="99"/>
      <c r="G14" s="69"/>
      <c r="H14" s="72"/>
      <c r="I14" s="89"/>
      <c r="J14" s="72"/>
      <c r="K14" s="80"/>
      <c r="L14" s="80"/>
      <c r="M14" s="72"/>
      <c r="P14" s="69" t="s">
        <v>110</v>
      </c>
    </row>
    <row r="15" spans="1:17" ht="17.25" customHeight="1" x14ac:dyDescent="0.15">
      <c r="A15" s="72" t="s">
        <v>103</v>
      </c>
      <c r="B15" s="88"/>
      <c r="C15" s="90"/>
      <c r="D15" s="88"/>
      <c r="E15" s="143"/>
      <c r="F15" s="99"/>
      <c r="G15" s="69"/>
      <c r="H15" s="72"/>
      <c r="I15" s="89"/>
      <c r="J15" s="72"/>
      <c r="K15" s="80"/>
      <c r="L15" s="80"/>
      <c r="M15" s="72"/>
      <c r="P15" s="69" t="s">
        <v>113</v>
      </c>
    </row>
    <row r="16" spans="1:17" ht="17.25" customHeight="1" x14ac:dyDescent="0.15">
      <c r="A16" s="194" t="s">
        <v>112</v>
      </c>
      <c r="B16" s="90"/>
      <c r="C16" s="90"/>
      <c r="D16" s="88"/>
      <c r="E16" s="210">
        <f>IF(AND(A16="ボール止水栓",D7=13),0.4,IF(AND(A16="ボール止水栓",D7=20),0.4,IF(AND(A16="ボール止水栓",D7=25),0.4,IF(AND(A16="ボール止水栓",D7=30),0.5,IF(AND(A16="ボール止水栓",D7=40),0.5,IF(AND(A16="ボール止水栓",D7=50),1,IF(AND(A16="甲型止水栓",D7=13),3,IF(AND(A16="甲型止水栓",D7=20),8,IF(AND(A16="甲型止水栓",D7=25),8,IF(AND(A16="甲型止水栓",D7=30),15,IF(AND(A16="甲型止水栓",D7=40),17,IF(AND(A16="甲型止水栓",D7=50),20,"（省略）"))))))))))))</f>
        <v>0.4</v>
      </c>
      <c r="F16" s="99"/>
      <c r="G16" s="69"/>
      <c r="H16" s="72"/>
      <c r="I16" s="89"/>
      <c r="J16" s="72"/>
      <c r="K16" s="80"/>
      <c r="L16" s="80"/>
      <c r="M16" s="72"/>
      <c r="P16" s="72" t="s">
        <v>111</v>
      </c>
    </row>
    <row r="17" spans="1:21" ht="17.25" customHeight="1" x14ac:dyDescent="0.15">
      <c r="A17" s="96" t="s">
        <v>109</v>
      </c>
      <c r="B17" s="185"/>
      <c r="C17" s="145"/>
      <c r="D17" s="185"/>
      <c r="E17" s="211">
        <f>IF(D7=13,1.5,IF(D7=20,2,IF(D7=25,3,IF(D7=30,4,IF(D7=40,5,IF(D7=50,5,FALSE))))))</f>
        <v>2</v>
      </c>
      <c r="F17" s="186"/>
      <c r="G17" s="96"/>
      <c r="H17" s="84"/>
      <c r="I17" s="97"/>
      <c r="J17" s="84"/>
      <c r="K17" s="82"/>
      <c r="L17" s="82"/>
      <c r="M17" s="84"/>
      <c r="P17" s="72" t="s">
        <v>112</v>
      </c>
    </row>
    <row r="18" spans="1:21" ht="17.25" customHeight="1" x14ac:dyDescent="0.15">
      <c r="A18" s="72"/>
      <c r="B18" s="88"/>
      <c r="D18" s="91" t="s">
        <v>90</v>
      </c>
      <c r="E18" s="99">
        <f>SUM(E8:E17)</f>
        <v>105.3</v>
      </c>
      <c r="G18" s="69"/>
      <c r="H18" s="72"/>
      <c r="I18" s="89"/>
      <c r="J18" s="72"/>
      <c r="K18" s="80"/>
      <c r="L18" s="80"/>
      <c r="M18" s="72"/>
      <c r="P18" s="69" t="s">
        <v>113</v>
      </c>
    </row>
    <row r="19" spans="1:21" ht="17.25" customHeight="1" x14ac:dyDescent="0.15">
      <c r="A19" s="72"/>
      <c r="B19" s="88"/>
      <c r="D19" s="92"/>
      <c r="E19" s="80"/>
      <c r="F19" s="69"/>
      <c r="G19" s="99"/>
      <c r="H19" s="72"/>
      <c r="I19" s="89"/>
      <c r="J19" s="72"/>
      <c r="K19" s="80"/>
      <c r="L19" s="80"/>
      <c r="M19" s="72"/>
    </row>
    <row r="20" spans="1:21" ht="17.25" customHeight="1" x14ac:dyDescent="0.15">
      <c r="A20" s="69"/>
      <c r="B20" s="88"/>
      <c r="D20" s="92"/>
      <c r="E20" s="80"/>
      <c r="F20" s="69"/>
      <c r="G20" s="99"/>
      <c r="H20" s="72"/>
      <c r="I20" s="89"/>
      <c r="J20" s="72"/>
      <c r="K20" s="80"/>
      <c r="L20" s="77"/>
      <c r="M20" s="77"/>
    </row>
    <row r="21" spans="1:21" ht="17.25" customHeight="1" x14ac:dyDescent="0.15">
      <c r="A21" s="78" t="s">
        <v>96</v>
      </c>
      <c r="B21" s="88"/>
      <c r="D21" s="92"/>
      <c r="E21" s="80"/>
      <c r="F21" s="69"/>
      <c r="G21" s="99"/>
      <c r="H21" s="72"/>
      <c r="I21" s="89"/>
      <c r="J21" s="72"/>
      <c r="K21" s="80"/>
      <c r="L21" s="77"/>
      <c r="M21" s="77"/>
      <c r="N21" s="77"/>
      <c r="O21" s="77"/>
      <c r="P21" s="77"/>
      <c r="Q21" s="77"/>
      <c r="R21" s="66"/>
      <c r="S21" s="85"/>
      <c r="T21" s="85"/>
      <c r="U21" s="85"/>
    </row>
    <row r="22" spans="1:21" ht="17.25" customHeight="1" x14ac:dyDescent="0.15">
      <c r="A22" s="69"/>
      <c r="B22" s="190" t="s">
        <v>11</v>
      </c>
      <c r="C22" s="198" t="s">
        <v>63</v>
      </c>
      <c r="D22" s="190" t="s">
        <v>97</v>
      </c>
      <c r="E22" s="203" t="s">
        <v>98</v>
      </c>
      <c r="F22" s="190" t="s">
        <v>89</v>
      </c>
      <c r="G22" s="190" t="s">
        <v>12</v>
      </c>
      <c r="H22" s="200" t="s">
        <v>64</v>
      </c>
      <c r="J22" s="72"/>
      <c r="K22" s="80"/>
      <c r="L22" s="72"/>
      <c r="M22" s="72"/>
      <c r="N22" s="77"/>
      <c r="O22" s="77"/>
      <c r="P22" s="77"/>
      <c r="Q22" s="77"/>
      <c r="R22" s="67"/>
      <c r="S22" s="85"/>
      <c r="T22" s="85"/>
      <c r="U22" s="85"/>
    </row>
    <row r="23" spans="1:21" ht="17.25" customHeight="1" x14ac:dyDescent="0.15">
      <c r="A23" s="69"/>
      <c r="B23" s="176" t="s">
        <v>115</v>
      </c>
      <c r="C23" s="214" t="s">
        <v>116</v>
      </c>
      <c r="D23" s="176" t="s">
        <v>117</v>
      </c>
      <c r="E23" s="215" t="s">
        <v>118</v>
      </c>
      <c r="F23" s="176" t="s">
        <v>120</v>
      </c>
      <c r="G23" s="176" t="s">
        <v>121</v>
      </c>
      <c r="H23" s="216" t="s">
        <v>119</v>
      </c>
      <c r="J23" s="72"/>
      <c r="K23" s="80"/>
      <c r="L23" s="72"/>
      <c r="M23" s="72"/>
      <c r="N23" s="77"/>
      <c r="O23" s="77"/>
      <c r="P23" s="77"/>
      <c r="Q23" s="77"/>
      <c r="R23" s="67"/>
      <c r="S23" s="85"/>
      <c r="T23" s="85"/>
      <c r="U23" s="85"/>
    </row>
    <row r="24" spans="1:21" ht="17.25" customHeight="1" x14ac:dyDescent="0.15">
      <c r="A24" s="72"/>
      <c r="B24" s="196" t="s">
        <v>99</v>
      </c>
      <c r="C24" s="199" t="s">
        <v>102</v>
      </c>
      <c r="D24" s="177" t="s">
        <v>100</v>
      </c>
      <c r="E24" s="204" t="s">
        <v>101</v>
      </c>
      <c r="F24" s="177" t="s">
        <v>66</v>
      </c>
      <c r="G24" s="177" t="s">
        <v>66</v>
      </c>
      <c r="H24" s="201" t="s">
        <v>82</v>
      </c>
      <c r="J24" s="72"/>
      <c r="K24" s="80"/>
      <c r="L24" s="99"/>
      <c r="M24" s="72"/>
      <c r="N24" s="72"/>
      <c r="Q24" s="80"/>
      <c r="R24" s="67"/>
      <c r="S24" s="85"/>
      <c r="T24" s="85"/>
      <c r="U24" s="85"/>
    </row>
    <row r="25" spans="1:21" ht="17.25" customHeight="1" x14ac:dyDescent="0.15">
      <c r="A25" s="72"/>
      <c r="B25" s="205">
        <f>はじめに!H38</f>
        <v>1.4814814814814817E-4</v>
      </c>
      <c r="C25" s="197">
        <f>D7/1000</f>
        <v>0.02</v>
      </c>
      <c r="D25" s="202">
        <f>PI()*POWER((C25),2)/4</f>
        <v>3.1415926535897931E-4</v>
      </c>
      <c r="E25" s="202">
        <f>B25/D25</f>
        <v>0.47157020175376407</v>
      </c>
      <c r="F25" s="192">
        <f>E18</f>
        <v>105.3</v>
      </c>
      <c r="G25" s="193">
        <f>ROUND((0.0126+(0.01739-0.1087*C25)/POWER(E25,1/2))*F25/C25*POWER(E25,2)/2/9.8,2)</f>
        <v>2.08</v>
      </c>
      <c r="H25" s="191">
        <f>G25/F25*1000</f>
        <v>19.753086419753085</v>
      </c>
      <c r="J25" s="72"/>
      <c r="K25" s="80"/>
      <c r="M25" s="72"/>
      <c r="Q25" s="80"/>
      <c r="R25" s="67"/>
    </row>
    <row r="26" spans="1:21" ht="17.25" customHeight="1" x14ac:dyDescent="0.15">
      <c r="A26" s="72"/>
      <c r="B26" s="88"/>
      <c r="C26" s="195"/>
      <c r="D26" s="88"/>
      <c r="E26" s="80"/>
      <c r="F26" s="218"/>
      <c r="G26" s="99"/>
      <c r="H26" s="217"/>
      <c r="I26" s="89"/>
      <c r="J26" s="72"/>
      <c r="K26" s="80"/>
      <c r="M26" s="72"/>
    </row>
    <row r="27" spans="1:21" ht="17.25" customHeight="1" x14ac:dyDescent="0.15">
      <c r="A27" s="72"/>
      <c r="B27" s="88"/>
      <c r="D27" s="92"/>
      <c r="E27" s="80"/>
      <c r="F27" s="69"/>
      <c r="G27" s="99"/>
      <c r="H27" s="72"/>
      <c r="I27" s="89"/>
      <c r="J27" s="72"/>
      <c r="K27" s="80"/>
      <c r="M27" s="72"/>
    </row>
    <row r="28" spans="1:21" ht="17.25" customHeight="1" x14ac:dyDescent="0.15">
      <c r="A28" s="72" t="s">
        <v>93</v>
      </c>
      <c r="B28" s="88"/>
      <c r="D28" s="92"/>
      <c r="E28" s="80">
        <f>G25</f>
        <v>2.08</v>
      </c>
      <c r="F28" s="69"/>
      <c r="G28" s="99"/>
      <c r="H28" s="72"/>
      <c r="I28" s="89"/>
      <c r="J28" s="72"/>
      <c r="K28" s="80"/>
      <c r="M28" s="72"/>
    </row>
    <row r="29" spans="1:21" ht="17.25" customHeight="1" x14ac:dyDescent="0.15">
      <c r="A29" s="72" t="s">
        <v>88</v>
      </c>
      <c r="B29" s="72"/>
      <c r="C29" s="72"/>
      <c r="D29" s="70"/>
      <c r="E29" s="81">
        <f>0.8+2.6</f>
        <v>3.4000000000000004</v>
      </c>
      <c r="F29" s="69"/>
      <c r="G29" s="72"/>
      <c r="H29" s="72"/>
      <c r="I29" s="89"/>
      <c r="J29" s="72"/>
      <c r="K29" s="80"/>
      <c r="L29" s="80"/>
    </row>
    <row r="30" spans="1:21" ht="17.25" customHeight="1" x14ac:dyDescent="0.15">
      <c r="A30" s="72" t="s">
        <v>95</v>
      </c>
      <c r="B30" s="72"/>
      <c r="C30" s="72"/>
      <c r="D30" s="70"/>
      <c r="E30" s="81">
        <v>1.2</v>
      </c>
      <c r="F30" s="69"/>
      <c r="G30" s="72"/>
      <c r="H30" s="72"/>
      <c r="I30" s="89"/>
      <c r="J30" s="72"/>
      <c r="K30" s="80"/>
      <c r="L30" s="80"/>
    </row>
    <row r="31" spans="1:21" ht="17.25" customHeight="1" x14ac:dyDescent="0.15">
      <c r="A31" s="84" t="s">
        <v>67</v>
      </c>
      <c r="B31" s="84"/>
      <c r="C31" s="84"/>
      <c r="D31" s="95"/>
      <c r="E31" s="82">
        <v>5</v>
      </c>
      <c r="F31" s="96"/>
      <c r="G31" s="84"/>
      <c r="H31" s="84"/>
      <c r="I31" s="97"/>
      <c r="J31" s="84"/>
      <c r="K31" s="82"/>
      <c r="L31" s="82"/>
      <c r="M31" s="167"/>
    </row>
    <row r="32" spans="1:21" ht="17.25" customHeight="1" x14ac:dyDescent="0.15">
      <c r="A32" s="72" t="s">
        <v>94</v>
      </c>
      <c r="B32" s="70"/>
      <c r="C32" s="70"/>
      <c r="D32" s="70"/>
      <c r="E32" s="99">
        <f>SUM(E28:E31)</f>
        <v>11.68</v>
      </c>
      <c r="F32" s="72"/>
      <c r="H32" s="72"/>
      <c r="J32" s="72"/>
      <c r="K32" s="72"/>
      <c r="L32" s="72"/>
      <c r="M32" s="88"/>
    </row>
    <row r="33" spans="1:14" ht="17.25" customHeight="1" x14ac:dyDescent="0.15">
      <c r="A33" s="70"/>
      <c r="B33" s="70"/>
      <c r="C33" s="70"/>
      <c r="D33" s="100" t="s">
        <v>5</v>
      </c>
      <c r="E33" s="101">
        <f>E32/10*0.098</f>
        <v>0.114464</v>
      </c>
      <c r="F33" s="72" t="s">
        <v>68</v>
      </c>
      <c r="G33" s="72"/>
      <c r="H33" s="72"/>
      <c r="J33" s="72"/>
      <c r="K33" s="72"/>
      <c r="L33" s="72"/>
      <c r="M33" s="66"/>
    </row>
    <row r="34" spans="1:14" ht="17.25" customHeight="1" thickBot="1" x14ac:dyDescent="0.2">
      <c r="A34" s="70"/>
      <c r="B34" s="102"/>
      <c r="C34" s="70"/>
      <c r="G34" s="72"/>
      <c r="H34" s="72"/>
      <c r="I34" s="72"/>
      <c r="J34" s="72"/>
      <c r="K34" s="77"/>
      <c r="L34" s="72"/>
    </row>
    <row r="35" spans="1:14" s="66" customFormat="1" ht="17.25" customHeight="1" thickBot="1" x14ac:dyDescent="0.2">
      <c r="A35" s="103" t="s">
        <v>69</v>
      </c>
      <c r="B35" s="77"/>
      <c r="C35" s="77"/>
      <c r="D35" s="77"/>
      <c r="E35" s="104">
        <v>0.27700000000000002</v>
      </c>
      <c r="F35" s="72" t="s">
        <v>68</v>
      </c>
      <c r="G35" s="105" t="str">
        <f>"・・・"&amp;IF(E33&gt;E35,"所要水頭が現地最小動水圧を上回っているため「NG」","所要水頭が現地最小動水圧を下回っているため「OK」")</f>
        <v>・・・所要水頭が現地最小動水圧を下回っているため「OK」</v>
      </c>
      <c r="H35" s="77"/>
      <c r="I35" s="77"/>
      <c r="J35" s="77"/>
      <c r="K35" s="77"/>
      <c r="L35" s="77"/>
      <c r="M35" s="67"/>
      <c r="N35" s="69"/>
    </row>
    <row r="36" spans="1:14" ht="17.25" customHeight="1" thickBot="1" x14ac:dyDescent="0.2">
      <c r="A36" s="106"/>
      <c r="B36" s="106"/>
      <c r="C36" s="106"/>
      <c r="D36" s="106"/>
      <c r="E36" s="107"/>
      <c r="F36" s="108"/>
      <c r="G36" s="108"/>
      <c r="H36" s="109"/>
      <c r="I36" s="108"/>
      <c r="J36" s="110"/>
      <c r="K36" s="106"/>
      <c r="L36" s="106"/>
      <c r="M36" s="168"/>
    </row>
    <row r="37" spans="1:14" ht="17.25" customHeight="1" thickTop="1" x14ac:dyDescent="0.15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</row>
    <row r="38" spans="1:14" ht="17.25" customHeight="1" x14ac:dyDescent="0.1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</row>
    <row r="39" spans="1:14" ht="17.25" customHeight="1" x14ac:dyDescent="0.15">
      <c r="A39" s="70" t="s">
        <v>15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72"/>
    </row>
    <row r="40" spans="1:14" s="66" customFormat="1" ht="17.25" customHeight="1" x14ac:dyDescent="0.15">
      <c r="A40" s="77"/>
      <c r="B40" s="77"/>
      <c r="C40" s="77"/>
      <c r="D40" s="77"/>
      <c r="E40" s="77"/>
      <c r="F40" s="77"/>
      <c r="G40" s="77"/>
      <c r="H40" s="72"/>
      <c r="I40" s="72"/>
      <c r="J40" s="70"/>
      <c r="K40" s="70"/>
      <c r="L40" s="70"/>
      <c r="M40" s="72"/>
      <c r="N40" s="69"/>
    </row>
    <row r="41" spans="1:14" ht="17.25" customHeight="1" x14ac:dyDescent="0.15">
      <c r="B41" s="100" t="s">
        <v>16</v>
      </c>
      <c r="C41" s="111">
        <f>+D7</f>
        <v>20</v>
      </c>
      <c r="D41" s="86" t="s">
        <v>70</v>
      </c>
      <c r="H41" s="77"/>
      <c r="K41" s="70"/>
      <c r="L41" s="70"/>
      <c r="N41" s="66"/>
    </row>
    <row r="42" spans="1:14" ht="17.25" customHeight="1" x14ac:dyDescent="0.15">
      <c r="B42" s="112" t="s">
        <v>71</v>
      </c>
      <c r="C42" s="87">
        <f>はじめに!B37</f>
        <v>8.8888888888888893</v>
      </c>
      <c r="D42" s="86" t="s">
        <v>65</v>
      </c>
      <c r="E42" s="113"/>
      <c r="F42" s="113"/>
      <c r="G42" s="113"/>
      <c r="H42" s="113"/>
      <c r="I42" s="70"/>
      <c r="J42" s="70"/>
      <c r="K42" s="70"/>
      <c r="L42" s="70"/>
    </row>
    <row r="43" spans="1:14" ht="17.25" customHeight="1" x14ac:dyDescent="0.15">
      <c r="B43" s="100" t="s">
        <v>72</v>
      </c>
      <c r="C43" s="93">
        <f>ROUND(C42*60/1000,2)</f>
        <v>0.53</v>
      </c>
      <c r="D43" s="86" t="s">
        <v>73</v>
      </c>
      <c r="E43" s="70"/>
      <c r="F43" s="70"/>
      <c r="G43" s="70"/>
      <c r="H43" s="70"/>
      <c r="I43" s="70"/>
      <c r="J43" s="70"/>
      <c r="K43" s="70"/>
      <c r="L43" s="70"/>
    </row>
    <row r="44" spans="1:14" ht="17.25" customHeight="1" x14ac:dyDescent="0.15">
      <c r="B44" s="100" t="s">
        <v>85</v>
      </c>
      <c r="C44" s="169">
        <f>はじめに!K23</f>
        <v>240</v>
      </c>
      <c r="D44" s="86" t="s">
        <v>86</v>
      </c>
      <c r="E44" s="70"/>
      <c r="F44" s="70"/>
      <c r="G44" s="70"/>
      <c r="H44" s="70"/>
      <c r="I44" s="70"/>
      <c r="J44" s="70"/>
      <c r="K44" s="70"/>
      <c r="L44" s="70"/>
    </row>
    <row r="45" spans="1:14" ht="17.25" customHeight="1" x14ac:dyDescent="0.15"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</row>
    <row r="46" spans="1:14" ht="17.25" customHeight="1" x14ac:dyDescent="0.15">
      <c r="A46" s="70" t="s">
        <v>17</v>
      </c>
      <c r="B46" s="98"/>
      <c r="C46" s="114"/>
      <c r="D46" s="114"/>
      <c r="E46" s="114"/>
      <c r="F46" s="114"/>
      <c r="G46" s="114"/>
      <c r="H46" s="114"/>
      <c r="I46" s="77"/>
      <c r="J46" s="77"/>
      <c r="K46" s="77"/>
      <c r="L46" s="77"/>
      <c r="M46" s="66"/>
    </row>
    <row r="47" spans="1:14" ht="17.25" customHeight="1" x14ac:dyDescent="0.15">
      <c r="A47" s="98"/>
      <c r="C47" s="115"/>
      <c r="D47" s="115"/>
      <c r="E47" s="114"/>
      <c r="K47" s="77"/>
      <c r="L47" s="88"/>
      <c r="N47" s="66"/>
    </row>
    <row r="48" spans="1:14" ht="17.25" customHeight="1" x14ac:dyDescent="0.15">
      <c r="B48" s="116" t="s">
        <v>18</v>
      </c>
      <c r="C48" s="117" t="s">
        <v>74</v>
      </c>
      <c r="D48" s="118"/>
      <c r="E48" s="119"/>
      <c r="F48" s="119"/>
      <c r="G48" s="120" t="s">
        <v>75</v>
      </c>
      <c r="H48" s="121"/>
      <c r="I48" s="122"/>
      <c r="J48" s="123"/>
      <c r="K48" s="162" t="s">
        <v>21</v>
      </c>
      <c r="L48" s="163"/>
      <c r="M48" s="66"/>
    </row>
    <row r="49" spans="1:17" ht="17.25" customHeight="1" x14ac:dyDescent="0.15">
      <c r="B49" s="124"/>
      <c r="C49" s="125"/>
      <c r="D49" s="83"/>
      <c r="E49" s="83"/>
      <c r="F49" s="83"/>
      <c r="G49" s="126" t="s">
        <v>76</v>
      </c>
      <c r="H49" s="127"/>
      <c r="I49" s="128" t="s">
        <v>77</v>
      </c>
      <c r="J49" s="129"/>
      <c r="K49" s="164"/>
      <c r="L49" s="165"/>
      <c r="M49" s="66"/>
    </row>
    <row r="50" spans="1:17" ht="17.25" customHeight="1" x14ac:dyDescent="0.15">
      <c r="A50" s="130" t="s">
        <v>78</v>
      </c>
      <c r="B50" s="131">
        <v>13</v>
      </c>
      <c r="C50" s="132">
        <v>0.1</v>
      </c>
      <c r="D50" s="133" t="s">
        <v>10</v>
      </c>
      <c r="E50" s="134">
        <v>1</v>
      </c>
      <c r="F50" s="135" t="str">
        <f>IF(B50=$C$41,IF(AND($C$43&gt;=C50,$C$43&lt;=E50),"→○適","→×不適"),"")</f>
        <v/>
      </c>
      <c r="G50" s="136">
        <v>2.5</v>
      </c>
      <c r="H50" s="137" t="str">
        <f>IF(B50=$C$41,IF(AND($C$43&gt;=C50,$C$43&lt;=G50),"→○適","→×不適"),"")</f>
        <v/>
      </c>
      <c r="I50" s="138">
        <v>1.5</v>
      </c>
      <c r="J50" s="137" t="str">
        <f>IF(B50=$C$41,IF(AND($C$43&gt;=C50,$C$43&lt;=I50),"→○適","→×不適"),"")</f>
        <v/>
      </c>
      <c r="K50" s="161">
        <v>100</v>
      </c>
      <c r="L50" s="166" t="str">
        <f>IF(B50=$C$41,IF($C$44&lt;=K50,"→○適","→×不適"),"")</f>
        <v/>
      </c>
      <c r="M50" s="66"/>
      <c r="N50" s="98"/>
      <c r="O50" s="98"/>
    </row>
    <row r="51" spans="1:17" ht="17.25" customHeight="1" x14ac:dyDescent="0.15">
      <c r="A51" s="140" t="s">
        <v>79</v>
      </c>
      <c r="B51" s="131">
        <v>20</v>
      </c>
      <c r="C51" s="141">
        <v>0.2</v>
      </c>
      <c r="D51" s="114" t="s">
        <v>10</v>
      </c>
      <c r="E51" s="90">
        <f>1.6</f>
        <v>1.6</v>
      </c>
      <c r="F51" s="135" t="str">
        <f>IF(B51=$C$41,IF(AND($C$43&gt;=C51,$C$43&lt;=E51),"→○適","→×不適"),"")</f>
        <v>→○適</v>
      </c>
      <c r="G51" s="142">
        <v>4</v>
      </c>
      <c r="H51" s="137" t="str">
        <f t="shared" ref="H51:H56" si="0">IF(B51=$C$41,IF(AND($C$43&gt;=C51,$C$43&lt;=G51),"→○適","→×不適"),"")</f>
        <v>→○適</v>
      </c>
      <c r="I51" s="143">
        <v>2.5</v>
      </c>
      <c r="J51" s="137" t="str">
        <f t="shared" ref="J51:J56" si="1">IF(B51=$C$41,IF(AND($C$43&gt;=C51,$C$43&lt;=I51),"→○適","→×不適"),"")</f>
        <v>→○適</v>
      </c>
      <c r="K51" s="161">
        <v>170</v>
      </c>
      <c r="L51" s="166" t="str">
        <f t="shared" ref="L51:L56" si="2">IF(B51=$C$41,IF($C$44&lt;=K51,"→○適","→×不適"),"")</f>
        <v>→×不適</v>
      </c>
      <c r="M51" s="66"/>
      <c r="N51" s="66"/>
      <c r="O51" s="66"/>
    </row>
    <row r="52" spans="1:17" ht="17.25" customHeight="1" x14ac:dyDescent="0.15">
      <c r="A52" s="140"/>
      <c r="B52" s="131">
        <v>25</v>
      </c>
      <c r="C52" s="132">
        <v>0.23</v>
      </c>
      <c r="D52" s="133" t="s">
        <v>10</v>
      </c>
      <c r="E52" s="134">
        <v>2.5</v>
      </c>
      <c r="F52" s="135" t="str">
        <f t="shared" ref="F52:F56" si="3">IF(B52=$C$41,IF(AND($C$43&gt;=C52,$C$43&lt;=E52),"→○適","→×不適"),"")</f>
        <v/>
      </c>
      <c r="G52" s="136">
        <v>6.3</v>
      </c>
      <c r="H52" s="137" t="str">
        <f t="shared" si="0"/>
        <v/>
      </c>
      <c r="I52" s="138">
        <v>4</v>
      </c>
      <c r="J52" s="137" t="str">
        <f t="shared" si="1"/>
        <v/>
      </c>
      <c r="K52" s="161">
        <v>260</v>
      </c>
      <c r="L52" s="166" t="str">
        <f t="shared" si="2"/>
        <v/>
      </c>
      <c r="M52" s="66"/>
      <c r="N52" s="66"/>
      <c r="O52" s="66"/>
    </row>
    <row r="53" spans="1:17" ht="17.25" customHeight="1" x14ac:dyDescent="0.15">
      <c r="A53" s="124"/>
      <c r="B53" s="131">
        <v>30</v>
      </c>
      <c r="C53" s="141">
        <v>0.4</v>
      </c>
      <c r="D53" s="114" t="s">
        <v>10</v>
      </c>
      <c r="E53" s="90">
        <v>4</v>
      </c>
      <c r="F53" s="135" t="str">
        <f t="shared" si="3"/>
        <v/>
      </c>
      <c r="G53" s="142">
        <v>10</v>
      </c>
      <c r="H53" s="137" t="str">
        <f>IF(B53=$C$41,IF(AND($C$43&gt;=C53,$C$43&lt;=G53),"→○適","→×不適"),"")</f>
        <v/>
      </c>
      <c r="I53" s="143">
        <v>6</v>
      </c>
      <c r="J53" s="137" t="str">
        <f t="shared" si="1"/>
        <v/>
      </c>
      <c r="K53" s="161">
        <v>420</v>
      </c>
      <c r="L53" s="166" t="str">
        <f t="shared" si="2"/>
        <v/>
      </c>
      <c r="M53" s="66"/>
    </row>
    <row r="54" spans="1:17" ht="17.25" customHeight="1" x14ac:dyDescent="0.15">
      <c r="A54" s="130" t="s">
        <v>80</v>
      </c>
      <c r="B54" s="172">
        <v>40</v>
      </c>
      <c r="C54" s="173">
        <v>0.4</v>
      </c>
      <c r="D54" s="174" t="s">
        <v>10</v>
      </c>
      <c r="E54" s="175">
        <v>6.5</v>
      </c>
      <c r="F54" s="135" t="str">
        <f t="shared" si="3"/>
        <v/>
      </c>
      <c r="G54" s="136">
        <v>16</v>
      </c>
      <c r="H54" s="137" t="str">
        <f t="shared" si="0"/>
        <v/>
      </c>
      <c r="I54" s="138">
        <v>9</v>
      </c>
      <c r="J54" s="137" t="str">
        <f t="shared" si="1"/>
        <v/>
      </c>
      <c r="K54" s="161">
        <v>700</v>
      </c>
      <c r="L54" s="166" t="str">
        <f t="shared" si="2"/>
        <v/>
      </c>
      <c r="M54" s="66"/>
      <c r="N54" s="98"/>
      <c r="O54" s="98"/>
    </row>
    <row r="55" spans="1:17" ht="17.25" customHeight="1" x14ac:dyDescent="0.15">
      <c r="A55" s="184" t="s">
        <v>79</v>
      </c>
      <c r="B55" s="170">
        <v>50</v>
      </c>
      <c r="C55" s="182">
        <v>0.4</v>
      </c>
      <c r="D55" s="133" t="s">
        <v>10</v>
      </c>
      <c r="E55" s="134">
        <v>6.5</v>
      </c>
      <c r="F55" s="135" t="str">
        <f t="shared" si="3"/>
        <v/>
      </c>
      <c r="G55" s="136">
        <v>16</v>
      </c>
      <c r="H55" s="137" t="str">
        <f>IF(B55=$C$41,IF(AND($C$43&gt;=C55,$C$43&lt;=G55),"→○適","→×不適"),"")</f>
        <v/>
      </c>
      <c r="I55" s="136">
        <v>9</v>
      </c>
      <c r="J55" s="137" t="str">
        <f>IF(B55=$C$41,IF(AND($C$43&gt;=C55,$C$43&lt;=I55),"→○適","→×不適"),"")</f>
        <v/>
      </c>
      <c r="K55" s="161">
        <v>700</v>
      </c>
      <c r="L55" s="166" t="str">
        <f t="shared" si="2"/>
        <v/>
      </c>
      <c r="N55" s="98"/>
      <c r="O55" s="98"/>
    </row>
    <row r="56" spans="1:17" ht="17.25" customHeight="1" x14ac:dyDescent="0.15">
      <c r="A56" s="124"/>
      <c r="B56" s="180">
        <v>50</v>
      </c>
      <c r="C56" s="183">
        <v>1.25</v>
      </c>
      <c r="D56" s="133" t="s">
        <v>10</v>
      </c>
      <c r="E56" s="178">
        <v>17</v>
      </c>
      <c r="F56" s="135" t="str">
        <f t="shared" si="3"/>
        <v/>
      </c>
      <c r="G56" s="179">
        <v>50</v>
      </c>
      <c r="H56" s="137" t="str">
        <f t="shared" si="0"/>
        <v/>
      </c>
      <c r="I56" s="179">
        <v>30</v>
      </c>
      <c r="J56" s="137" t="str">
        <f t="shared" si="1"/>
        <v/>
      </c>
      <c r="K56" s="181">
        <v>2600</v>
      </c>
      <c r="L56" s="166" t="str">
        <f t="shared" si="2"/>
        <v/>
      </c>
      <c r="M56" s="88"/>
      <c r="N56" s="66"/>
    </row>
    <row r="57" spans="1:17" s="66" customFormat="1" ht="17.25" customHeight="1" x14ac:dyDescent="0.15">
      <c r="A57" s="77"/>
      <c r="B57" s="98"/>
      <c r="C57" s="114"/>
      <c r="D57" s="114"/>
      <c r="E57" s="114"/>
      <c r="F57" s="114"/>
      <c r="G57" s="114"/>
      <c r="H57" s="114"/>
      <c r="I57" s="77"/>
      <c r="J57" s="77"/>
      <c r="K57" s="77"/>
      <c r="L57" s="171" t="s">
        <v>87</v>
      </c>
      <c r="M57" s="88"/>
      <c r="N57" s="94"/>
      <c r="O57" s="69"/>
      <c r="P57" s="69"/>
      <c r="Q57" s="69"/>
    </row>
    <row r="58" spans="1:17" s="66" customFormat="1" ht="17.25" customHeight="1" x14ac:dyDescent="0.15">
      <c r="E58" s="69"/>
      <c r="F58" s="69"/>
      <c r="G58" s="144"/>
      <c r="H58" s="144"/>
      <c r="I58" s="72"/>
      <c r="J58" s="72"/>
      <c r="K58" s="72"/>
      <c r="L58" s="72"/>
      <c r="M58" s="67"/>
      <c r="N58" s="94"/>
      <c r="O58" s="69"/>
      <c r="P58" s="69"/>
      <c r="Q58" s="69"/>
    </row>
    <row r="59" spans="1:17" s="66" customFormat="1" ht="17.25" customHeight="1" x14ac:dyDescent="0.15">
      <c r="A59" s="77"/>
      <c r="B59" s="77"/>
      <c r="C59" s="114"/>
      <c r="D59" s="114"/>
      <c r="E59" s="114"/>
      <c r="F59" s="114"/>
      <c r="G59" s="114"/>
      <c r="H59" s="114"/>
      <c r="I59" s="77"/>
      <c r="J59" s="77"/>
      <c r="K59" s="77"/>
      <c r="L59" s="77"/>
      <c r="M59" s="139"/>
      <c r="N59" s="94"/>
      <c r="O59" s="69"/>
      <c r="P59" s="69"/>
      <c r="Q59" s="69"/>
    </row>
    <row r="60" spans="1:17" s="66" customFormat="1" ht="17.25" customHeight="1" x14ac:dyDescent="0.15">
      <c r="A60" s="77"/>
      <c r="B60" s="77"/>
      <c r="C60" s="114"/>
      <c r="D60" s="114"/>
      <c r="E60" s="114"/>
      <c r="F60" s="114"/>
      <c r="G60" s="114"/>
      <c r="H60" s="114"/>
      <c r="I60" s="77"/>
      <c r="J60" s="77"/>
      <c r="K60" s="77"/>
      <c r="L60" s="77"/>
      <c r="M60" s="139"/>
      <c r="O60" s="69"/>
      <c r="P60" s="69"/>
      <c r="Q60" s="69"/>
    </row>
    <row r="61" spans="1:17" s="66" customFormat="1" ht="17.25" customHeight="1" x14ac:dyDescent="0.15">
      <c r="A61" s="77"/>
      <c r="B61" s="77"/>
      <c r="C61" s="114"/>
      <c r="D61" s="114"/>
      <c r="E61" s="114"/>
      <c r="F61" s="114"/>
      <c r="G61" s="114"/>
      <c r="H61" s="114"/>
      <c r="I61" s="77"/>
      <c r="J61" s="77"/>
      <c r="K61" s="77"/>
      <c r="L61" s="77"/>
      <c r="M61" s="139"/>
      <c r="N61" s="69"/>
      <c r="O61" s="69"/>
      <c r="P61" s="69"/>
      <c r="Q61" s="69"/>
    </row>
    <row r="62" spans="1:17" s="66" customFormat="1" ht="17.25" customHeight="1" x14ac:dyDescent="0.15">
      <c r="A62" s="77"/>
      <c r="B62" s="77"/>
      <c r="C62" s="114"/>
      <c r="D62" s="114"/>
      <c r="E62" s="114"/>
      <c r="F62" s="114"/>
      <c r="G62" s="114"/>
      <c r="H62" s="114"/>
      <c r="I62" s="77"/>
      <c r="J62" s="77"/>
      <c r="K62" s="77"/>
      <c r="L62" s="77"/>
      <c r="M62" s="139"/>
      <c r="N62" s="69"/>
      <c r="O62" s="69"/>
      <c r="P62" s="69"/>
      <c r="Q62" s="69"/>
    </row>
    <row r="63" spans="1:17" s="66" customFormat="1" ht="17.25" customHeight="1" x14ac:dyDescent="0.15">
      <c r="A63" s="77"/>
      <c r="B63" s="77"/>
      <c r="C63" s="114"/>
      <c r="D63" s="114"/>
      <c r="E63" s="114"/>
      <c r="F63" s="114"/>
      <c r="G63" s="114"/>
      <c r="H63" s="114"/>
      <c r="I63" s="77"/>
      <c r="J63" s="77"/>
      <c r="K63" s="77"/>
      <c r="L63" s="77"/>
      <c r="M63" s="139"/>
      <c r="N63" s="69"/>
      <c r="O63" s="69"/>
      <c r="P63" s="69"/>
      <c r="Q63" s="69"/>
    </row>
    <row r="64" spans="1:17" s="66" customFormat="1" ht="17.25" customHeight="1" x14ac:dyDescent="0.15">
      <c r="A64" s="77"/>
      <c r="B64" s="77"/>
      <c r="C64" s="114"/>
      <c r="D64" s="114"/>
      <c r="E64" s="114"/>
      <c r="F64" s="114"/>
      <c r="G64" s="114"/>
      <c r="H64" s="114"/>
      <c r="I64" s="77"/>
      <c r="J64" s="77"/>
      <c r="K64" s="77"/>
      <c r="L64" s="77"/>
      <c r="M64" s="139"/>
      <c r="N64" s="69"/>
      <c r="O64" s="69"/>
      <c r="P64" s="69"/>
      <c r="Q64" s="69"/>
    </row>
    <row r="65" spans="1:17" s="66" customFormat="1" ht="17.25" customHeight="1" x14ac:dyDescent="0.15">
      <c r="A65" s="77"/>
      <c r="B65" s="77"/>
      <c r="C65" s="114"/>
      <c r="D65" s="114"/>
      <c r="E65" s="114"/>
      <c r="F65" s="114"/>
      <c r="G65" s="114"/>
      <c r="H65" s="114"/>
      <c r="I65" s="77"/>
      <c r="J65" s="77"/>
      <c r="K65" s="77"/>
      <c r="L65" s="77"/>
      <c r="M65" s="139"/>
      <c r="N65" s="69"/>
      <c r="O65" s="69"/>
      <c r="P65" s="69"/>
      <c r="Q65" s="69"/>
    </row>
    <row r="66" spans="1:17" s="66" customFormat="1" ht="17.25" customHeight="1" x14ac:dyDescent="0.15">
      <c r="A66" s="77"/>
      <c r="B66" s="77"/>
      <c r="C66" s="114"/>
      <c r="D66" s="114"/>
      <c r="E66" s="114"/>
      <c r="F66" s="114"/>
      <c r="G66" s="114"/>
      <c r="H66" s="114"/>
      <c r="I66" s="77"/>
      <c r="J66" s="77"/>
      <c r="K66" s="77"/>
      <c r="L66" s="77"/>
      <c r="M66" s="139"/>
      <c r="N66" s="69"/>
      <c r="O66" s="69"/>
      <c r="P66" s="69"/>
      <c r="Q66" s="69"/>
    </row>
    <row r="67" spans="1:17" s="66" customFormat="1" ht="17.25" customHeight="1" x14ac:dyDescent="0.15">
      <c r="A67" s="77"/>
      <c r="B67" s="77"/>
      <c r="C67" s="114"/>
      <c r="D67" s="114"/>
      <c r="E67" s="114"/>
      <c r="F67" s="114"/>
      <c r="G67" s="114"/>
      <c r="H67" s="114"/>
      <c r="I67" s="77"/>
      <c r="J67" s="77"/>
      <c r="K67" s="77"/>
      <c r="L67" s="77"/>
      <c r="M67" s="139"/>
      <c r="N67" s="69"/>
      <c r="O67" s="69"/>
      <c r="P67" s="69"/>
      <c r="Q67" s="69"/>
    </row>
    <row r="68" spans="1:17" s="66" customFormat="1" ht="17.25" customHeight="1" x14ac:dyDescent="0.15">
      <c r="A68" s="72"/>
      <c r="B68" s="71"/>
      <c r="C68" s="144"/>
      <c r="D68" s="144"/>
      <c r="E68" s="144"/>
      <c r="F68" s="144"/>
      <c r="G68" s="144"/>
      <c r="H68" s="144"/>
      <c r="I68" s="72"/>
      <c r="J68" s="72"/>
      <c r="K68" s="72"/>
      <c r="L68" s="72"/>
      <c r="M68" s="139"/>
      <c r="N68" s="69"/>
      <c r="O68" s="69"/>
      <c r="P68" s="69"/>
      <c r="Q68" s="69"/>
    </row>
    <row r="69" spans="1:17" s="66" customFormat="1" ht="17.25" customHeight="1" x14ac:dyDescent="0.15">
      <c r="A69" s="72"/>
      <c r="B69" s="72"/>
      <c r="C69" s="144"/>
      <c r="D69" s="144"/>
      <c r="E69" s="144"/>
      <c r="F69" s="144"/>
      <c r="G69" s="144"/>
      <c r="H69" s="144"/>
      <c r="I69" s="72"/>
      <c r="J69" s="72"/>
      <c r="K69" s="72"/>
      <c r="L69" s="72"/>
      <c r="M69" s="139"/>
      <c r="N69" s="69"/>
      <c r="O69" s="69"/>
      <c r="P69" s="69"/>
      <c r="Q69" s="69"/>
    </row>
    <row r="70" spans="1:17" s="66" customFormat="1" ht="17.25" customHeight="1" x14ac:dyDescent="0.15">
      <c r="A70" s="72"/>
      <c r="B70" s="72"/>
      <c r="C70" s="144"/>
      <c r="D70" s="144"/>
      <c r="E70" s="144"/>
      <c r="F70" s="144"/>
      <c r="G70" s="144"/>
      <c r="H70" s="144"/>
      <c r="I70" s="72"/>
      <c r="J70" s="72"/>
      <c r="K70" s="72"/>
      <c r="L70" s="72"/>
      <c r="M70" s="139"/>
      <c r="N70" s="69"/>
      <c r="O70" s="69"/>
      <c r="P70" s="69"/>
      <c r="Q70" s="69"/>
    </row>
    <row r="71" spans="1:17" s="66" customFormat="1" ht="17.25" customHeight="1" x14ac:dyDescent="0.15">
      <c r="A71" s="72"/>
      <c r="B71" s="72"/>
      <c r="C71" s="144"/>
      <c r="D71" s="144"/>
      <c r="E71" s="144"/>
      <c r="F71" s="144"/>
      <c r="G71" s="144"/>
      <c r="H71" s="144"/>
      <c r="I71" s="72"/>
      <c r="J71" s="72"/>
      <c r="K71" s="72"/>
      <c r="L71" s="72"/>
      <c r="M71" s="139"/>
      <c r="N71" s="69"/>
      <c r="O71" s="69"/>
      <c r="P71" s="69"/>
      <c r="Q71" s="69"/>
    </row>
    <row r="72" spans="1:17" s="66" customFormat="1" ht="17.25" customHeight="1" x14ac:dyDescent="0.15">
      <c r="A72" s="72"/>
      <c r="B72" s="72"/>
      <c r="C72" s="144"/>
      <c r="D72" s="144"/>
      <c r="E72" s="144"/>
      <c r="F72" s="144"/>
      <c r="G72" s="144"/>
      <c r="H72" s="144"/>
      <c r="I72" s="72"/>
      <c r="J72" s="72"/>
      <c r="K72" s="72"/>
      <c r="L72" s="72"/>
      <c r="M72" s="139"/>
      <c r="N72" s="69"/>
      <c r="O72" s="69"/>
      <c r="P72" s="69"/>
      <c r="Q72" s="69"/>
    </row>
    <row r="73" spans="1:17" s="66" customFormat="1" x14ac:dyDescent="0.15">
      <c r="A73" s="72"/>
      <c r="B73" s="72"/>
      <c r="C73" s="144"/>
      <c r="D73" s="144"/>
      <c r="E73" s="144"/>
      <c r="F73" s="144"/>
      <c r="G73" s="144"/>
      <c r="H73" s="144"/>
      <c r="I73" s="72"/>
      <c r="J73" s="72"/>
      <c r="K73" s="72"/>
      <c r="L73" s="72"/>
      <c r="M73" s="88"/>
      <c r="N73" s="69"/>
      <c r="O73" s="69"/>
      <c r="P73" s="69"/>
      <c r="Q73" s="69"/>
    </row>
    <row r="74" spans="1:17" s="66" customFormat="1" x14ac:dyDescent="0.15">
      <c r="A74" s="72"/>
      <c r="B74" s="72"/>
      <c r="C74" s="144"/>
      <c r="D74" s="144"/>
      <c r="E74" s="144"/>
      <c r="F74" s="144"/>
      <c r="G74" s="144"/>
      <c r="H74" s="144"/>
      <c r="I74" s="72"/>
      <c r="J74" s="72"/>
      <c r="K74" s="72"/>
      <c r="L74" s="72"/>
      <c r="M74" s="88"/>
      <c r="N74" s="69"/>
      <c r="O74" s="69"/>
      <c r="P74" s="69"/>
      <c r="Q74" s="69"/>
    </row>
    <row r="75" spans="1:17" s="66" customFormat="1" x14ac:dyDescent="0.15">
      <c r="A75" s="72"/>
      <c r="B75" s="72"/>
      <c r="C75" s="144"/>
      <c r="D75" s="144"/>
      <c r="E75" s="144"/>
      <c r="F75" s="144"/>
      <c r="G75" s="144"/>
      <c r="H75" s="144"/>
      <c r="I75" s="72"/>
      <c r="J75" s="72"/>
      <c r="K75" s="72"/>
      <c r="L75" s="72"/>
      <c r="M75" s="88"/>
      <c r="N75" s="69"/>
      <c r="O75" s="69"/>
      <c r="P75" s="69"/>
      <c r="Q75" s="69"/>
    </row>
    <row r="76" spans="1:17" s="66" customFormat="1" x14ac:dyDescent="0.15">
      <c r="A76" s="72"/>
      <c r="B76" s="72"/>
      <c r="C76" s="144"/>
      <c r="D76" s="144"/>
      <c r="E76" s="144"/>
      <c r="F76" s="144"/>
      <c r="G76" s="144"/>
      <c r="H76" s="144"/>
      <c r="I76" s="72"/>
      <c r="J76" s="72"/>
      <c r="K76" s="72"/>
      <c r="L76" s="72"/>
      <c r="M76" s="88"/>
      <c r="N76" s="69"/>
      <c r="O76" s="69"/>
      <c r="P76" s="69"/>
      <c r="Q76" s="69"/>
    </row>
    <row r="77" spans="1:17" s="66" customFormat="1" x14ac:dyDescent="0.15">
      <c r="A77" s="72"/>
      <c r="B77" s="72"/>
      <c r="C77" s="144"/>
      <c r="D77" s="144"/>
      <c r="E77" s="144"/>
      <c r="F77" s="144"/>
      <c r="G77" s="144"/>
      <c r="H77" s="144"/>
      <c r="I77" s="72"/>
      <c r="J77" s="72"/>
      <c r="K77" s="72"/>
      <c r="L77" s="72"/>
      <c r="M77" s="88"/>
      <c r="N77" s="69"/>
      <c r="O77" s="69"/>
      <c r="P77" s="69"/>
      <c r="Q77" s="69"/>
    </row>
    <row r="78" spans="1:17" s="66" customFormat="1" x14ac:dyDescent="0.15">
      <c r="A78" s="72"/>
      <c r="B78" s="72"/>
      <c r="C78" s="144"/>
      <c r="D78" s="144"/>
      <c r="E78" s="144"/>
      <c r="F78" s="144"/>
      <c r="G78" s="144"/>
      <c r="H78" s="144"/>
      <c r="I78" s="72"/>
      <c r="J78" s="72"/>
      <c r="K78" s="72"/>
      <c r="L78" s="72"/>
      <c r="M78" s="88"/>
      <c r="N78" s="69"/>
      <c r="O78" s="69"/>
      <c r="P78" s="69"/>
      <c r="Q78" s="69"/>
    </row>
    <row r="79" spans="1:17" s="66" customFormat="1" x14ac:dyDescent="0.15">
      <c r="A79" s="72"/>
      <c r="B79" s="72"/>
      <c r="C79" s="144"/>
      <c r="D79" s="144"/>
      <c r="E79" s="144"/>
      <c r="F79" s="144"/>
      <c r="G79" s="144"/>
      <c r="H79" s="144"/>
      <c r="I79" s="72"/>
      <c r="J79" s="72"/>
      <c r="K79" s="72"/>
      <c r="L79" s="72"/>
      <c r="M79" s="88"/>
      <c r="N79" s="69"/>
      <c r="O79" s="69"/>
      <c r="P79" s="69"/>
      <c r="Q79" s="69"/>
    </row>
    <row r="80" spans="1:17" s="66" customFormat="1" x14ac:dyDescent="0.15">
      <c r="A80" s="72"/>
      <c r="B80" s="72"/>
      <c r="C80" s="144"/>
      <c r="D80" s="144"/>
      <c r="E80" s="144"/>
      <c r="F80" s="144"/>
      <c r="G80" s="144"/>
      <c r="H80" s="144"/>
      <c r="I80" s="72"/>
      <c r="J80" s="72"/>
      <c r="K80" s="72"/>
      <c r="L80" s="72"/>
      <c r="M80" s="88"/>
      <c r="N80" s="69"/>
      <c r="O80" s="69"/>
      <c r="P80" s="69"/>
      <c r="Q80" s="69"/>
    </row>
    <row r="81" spans="1:17" s="66" customFormat="1" x14ac:dyDescent="0.15">
      <c r="A81" s="77"/>
      <c r="B81" s="77"/>
      <c r="C81" s="114"/>
      <c r="D81" s="114"/>
      <c r="E81" s="114"/>
      <c r="F81" s="114"/>
      <c r="G81" s="114"/>
      <c r="H81" s="114"/>
      <c r="I81" s="77"/>
      <c r="J81" s="77"/>
      <c r="K81" s="77"/>
      <c r="L81" s="77"/>
      <c r="M81" s="88"/>
      <c r="N81" s="69"/>
      <c r="O81" s="69"/>
      <c r="P81" s="69"/>
      <c r="Q81" s="69"/>
    </row>
    <row r="82" spans="1:17" s="66" customFormat="1" x14ac:dyDescent="0.15">
      <c r="A82" s="72"/>
      <c r="B82" s="72"/>
      <c r="C82" s="144"/>
      <c r="D82" s="144"/>
      <c r="E82" s="144"/>
      <c r="F82" s="144"/>
      <c r="G82" s="144"/>
      <c r="H82" s="144"/>
      <c r="I82" s="72"/>
      <c r="J82" s="72"/>
      <c r="K82" s="72"/>
      <c r="L82" s="72"/>
      <c r="M82" s="88"/>
      <c r="N82" s="69"/>
      <c r="O82" s="69"/>
      <c r="P82" s="69"/>
      <c r="Q82" s="69"/>
    </row>
    <row r="83" spans="1:17" s="66" customFormat="1" x14ac:dyDescent="0.15">
      <c r="A83" s="77"/>
      <c r="B83" s="77"/>
      <c r="C83" s="147"/>
      <c r="D83" s="147"/>
      <c r="E83" s="147"/>
      <c r="F83" s="147"/>
      <c r="G83" s="147"/>
      <c r="H83" s="147"/>
      <c r="I83" s="76"/>
      <c r="J83" s="77"/>
      <c r="K83" s="77"/>
      <c r="L83" s="76"/>
      <c r="M83" s="88"/>
      <c r="N83" s="69"/>
      <c r="O83" s="69"/>
      <c r="P83" s="69"/>
      <c r="Q83" s="69"/>
    </row>
    <row r="84" spans="1:17" s="66" customFormat="1" x14ac:dyDescent="0.15">
      <c r="A84" s="77"/>
      <c r="B84" s="77"/>
      <c r="C84" s="147"/>
      <c r="D84" s="114"/>
      <c r="E84" s="147"/>
      <c r="F84" s="114"/>
      <c r="G84" s="147"/>
      <c r="H84" s="114"/>
      <c r="I84" s="76"/>
      <c r="J84" s="76"/>
      <c r="K84" s="76"/>
      <c r="L84" s="72"/>
      <c r="M84" s="88"/>
      <c r="N84" s="69"/>
      <c r="O84" s="69"/>
      <c r="P84" s="69"/>
      <c r="Q84" s="69"/>
    </row>
    <row r="85" spans="1:17" s="66" customFormat="1" x14ac:dyDescent="0.15">
      <c r="A85" s="77"/>
      <c r="B85" s="77"/>
      <c r="C85" s="147"/>
      <c r="D85" s="114"/>
      <c r="E85" s="147"/>
      <c r="F85" s="114"/>
      <c r="G85" s="147"/>
      <c r="H85" s="114"/>
      <c r="I85" s="76"/>
      <c r="J85" s="76"/>
      <c r="K85" s="76"/>
      <c r="L85" s="72"/>
      <c r="M85" s="88"/>
      <c r="N85" s="69"/>
      <c r="O85" s="69"/>
      <c r="P85" s="69"/>
      <c r="Q85" s="69"/>
    </row>
    <row r="86" spans="1:17" s="66" customFormat="1" x14ac:dyDescent="0.15">
      <c r="A86" s="77"/>
      <c r="B86" s="77"/>
      <c r="C86" s="147"/>
      <c r="D86" s="114"/>
      <c r="E86" s="147"/>
      <c r="F86" s="114"/>
      <c r="G86" s="147"/>
      <c r="H86" s="147"/>
      <c r="I86" s="76"/>
      <c r="J86" s="76"/>
      <c r="K86" s="76"/>
      <c r="L86" s="72"/>
      <c r="M86" s="88"/>
      <c r="N86" s="69"/>
      <c r="O86" s="69"/>
      <c r="P86" s="69"/>
      <c r="Q86" s="69"/>
    </row>
    <row r="87" spans="1:17" s="66" customFormat="1" x14ac:dyDescent="0.15">
      <c r="A87" s="148"/>
      <c r="B87" s="148"/>
      <c r="C87" s="144"/>
      <c r="D87" s="144"/>
      <c r="E87" s="144"/>
      <c r="F87" s="144"/>
      <c r="G87" s="144"/>
      <c r="H87" s="144"/>
      <c r="I87" s="72"/>
      <c r="J87" s="72"/>
      <c r="K87" s="72"/>
      <c r="L87" s="72"/>
      <c r="M87" s="88"/>
      <c r="N87" s="69"/>
      <c r="O87" s="69"/>
      <c r="P87" s="69"/>
      <c r="Q87" s="69"/>
    </row>
    <row r="88" spans="1:17" s="66" customFormat="1" x14ac:dyDescent="0.15">
      <c r="A88" s="77"/>
      <c r="B88" s="77"/>
      <c r="C88" s="114"/>
      <c r="D88" s="114"/>
      <c r="E88" s="114"/>
      <c r="F88" s="114"/>
      <c r="G88" s="114"/>
      <c r="H88" s="114"/>
      <c r="I88" s="77"/>
      <c r="J88" s="77"/>
      <c r="K88" s="77"/>
      <c r="L88" s="77"/>
      <c r="M88" s="88"/>
      <c r="N88" s="69"/>
      <c r="O88" s="69"/>
      <c r="P88" s="69"/>
      <c r="Q88" s="69"/>
    </row>
    <row r="89" spans="1:17" s="66" customFormat="1" x14ac:dyDescent="0.15">
      <c r="A89" s="77"/>
      <c r="B89" s="77"/>
      <c r="C89" s="114"/>
      <c r="D89" s="114"/>
      <c r="E89" s="114"/>
      <c r="F89" s="114"/>
      <c r="G89" s="114"/>
      <c r="H89" s="114"/>
      <c r="I89" s="77"/>
      <c r="J89" s="77"/>
      <c r="K89" s="77"/>
      <c r="L89" s="77"/>
      <c r="M89" s="88"/>
      <c r="N89" s="69"/>
      <c r="O89" s="69"/>
      <c r="P89" s="69"/>
      <c r="Q89" s="69"/>
    </row>
    <row r="90" spans="1:17" s="66" customFormat="1" x14ac:dyDescent="0.15">
      <c r="A90" s="77"/>
      <c r="B90" s="77"/>
      <c r="C90" s="114"/>
      <c r="D90" s="114"/>
      <c r="E90" s="114"/>
      <c r="F90" s="114"/>
      <c r="G90" s="114"/>
      <c r="H90" s="114"/>
      <c r="I90" s="77"/>
      <c r="J90" s="77"/>
      <c r="K90" s="77"/>
      <c r="L90" s="77"/>
      <c r="M90" s="88"/>
      <c r="N90" s="69"/>
      <c r="O90" s="69"/>
      <c r="P90" s="69"/>
      <c r="Q90" s="69"/>
    </row>
    <row r="91" spans="1:17" s="66" customFormat="1" x14ac:dyDescent="0.15">
      <c r="A91" s="77"/>
      <c r="B91" s="77"/>
      <c r="C91" s="114"/>
      <c r="D91" s="114"/>
      <c r="E91" s="114"/>
      <c r="F91" s="114"/>
      <c r="G91" s="114"/>
      <c r="H91" s="114"/>
      <c r="I91" s="77"/>
      <c r="J91" s="77"/>
      <c r="K91" s="77"/>
      <c r="L91" s="77"/>
      <c r="M91" s="88"/>
      <c r="N91" s="69"/>
      <c r="O91" s="69"/>
      <c r="P91" s="69"/>
      <c r="Q91" s="69"/>
    </row>
    <row r="92" spans="1:17" s="66" customFormat="1" x14ac:dyDescent="0.15">
      <c r="A92" s="77"/>
      <c r="B92" s="77"/>
      <c r="C92" s="114"/>
      <c r="D92" s="114"/>
      <c r="E92" s="114"/>
      <c r="F92" s="114"/>
      <c r="G92" s="114"/>
      <c r="H92" s="114"/>
      <c r="I92" s="77"/>
      <c r="J92" s="77"/>
      <c r="K92" s="77"/>
      <c r="L92" s="77"/>
      <c r="M92" s="88"/>
      <c r="N92" s="69"/>
      <c r="O92" s="69"/>
      <c r="P92" s="69"/>
      <c r="Q92" s="69"/>
    </row>
    <row r="93" spans="1:17" s="66" customFormat="1" x14ac:dyDescent="0.15">
      <c r="A93" s="77"/>
      <c r="B93" s="77"/>
      <c r="C93" s="114"/>
      <c r="D93" s="114"/>
      <c r="E93" s="114"/>
      <c r="F93" s="114"/>
      <c r="G93" s="114"/>
      <c r="H93" s="114"/>
      <c r="I93" s="77"/>
      <c r="J93" s="77"/>
      <c r="K93" s="77"/>
      <c r="L93" s="77"/>
      <c r="M93" s="88"/>
      <c r="N93" s="69"/>
      <c r="O93" s="69"/>
      <c r="P93" s="69"/>
      <c r="Q93" s="69"/>
    </row>
    <row r="94" spans="1:17" s="66" customFormat="1" x14ac:dyDescent="0.15">
      <c r="A94" s="77"/>
      <c r="B94" s="77"/>
      <c r="C94" s="114"/>
      <c r="D94" s="114"/>
      <c r="E94" s="114"/>
      <c r="F94" s="114"/>
      <c r="G94" s="114"/>
      <c r="H94" s="114"/>
      <c r="I94" s="77"/>
      <c r="J94" s="77"/>
      <c r="K94" s="77"/>
      <c r="L94" s="77"/>
      <c r="M94" s="88"/>
      <c r="N94" s="69"/>
      <c r="O94" s="69"/>
      <c r="P94" s="69"/>
      <c r="Q94" s="69"/>
    </row>
    <row r="95" spans="1:17" s="66" customFormat="1" x14ac:dyDescent="0.15">
      <c r="A95" s="77"/>
      <c r="B95" s="77"/>
      <c r="C95" s="114"/>
      <c r="D95" s="114"/>
      <c r="E95" s="114"/>
      <c r="F95" s="114"/>
      <c r="G95" s="114"/>
      <c r="H95" s="114"/>
      <c r="I95" s="77"/>
      <c r="J95" s="77"/>
      <c r="K95" s="77"/>
      <c r="L95" s="77"/>
      <c r="M95" s="88"/>
      <c r="N95" s="69"/>
      <c r="O95" s="69"/>
      <c r="P95" s="69"/>
      <c r="Q95" s="69"/>
    </row>
    <row r="96" spans="1:17" s="66" customFormat="1" x14ac:dyDescent="0.15">
      <c r="A96" s="77"/>
      <c r="B96" s="77"/>
      <c r="C96" s="114"/>
      <c r="D96" s="114"/>
      <c r="E96" s="114"/>
      <c r="F96" s="114"/>
      <c r="G96" s="114"/>
      <c r="H96" s="114"/>
      <c r="I96" s="77"/>
      <c r="J96" s="77"/>
      <c r="K96" s="77"/>
      <c r="L96" s="77"/>
      <c r="M96" s="88"/>
      <c r="N96" s="69"/>
      <c r="O96" s="69"/>
      <c r="P96" s="69"/>
      <c r="Q96" s="69"/>
    </row>
    <row r="97" spans="1:17" s="66" customFormat="1" x14ac:dyDescent="0.15">
      <c r="A97" s="77"/>
      <c r="B97" s="77"/>
      <c r="C97" s="114"/>
      <c r="D97" s="114"/>
      <c r="E97" s="114"/>
      <c r="F97" s="114"/>
      <c r="G97" s="114"/>
      <c r="H97" s="114"/>
      <c r="I97" s="77"/>
      <c r="J97" s="77"/>
      <c r="K97" s="77"/>
      <c r="L97" s="77"/>
      <c r="M97" s="88"/>
      <c r="N97" s="69"/>
      <c r="O97" s="69"/>
      <c r="P97" s="69"/>
      <c r="Q97" s="69"/>
    </row>
    <row r="98" spans="1:17" s="66" customFormat="1" x14ac:dyDescent="0.15">
      <c r="A98" s="77"/>
      <c r="B98" s="77"/>
      <c r="C98" s="114"/>
      <c r="D98" s="114"/>
      <c r="E98" s="114"/>
      <c r="F98" s="114"/>
      <c r="G98" s="114"/>
      <c r="H98" s="114"/>
      <c r="I98" s="77"/>
      <c r="J98" s="77"/>
      <c r="K98" s="77"/>
      <c r="L98" s="77"/>
      <c r="M98" s="88"/>
      <c r="N98" s="69"/>
      <c r="O98" s="69"/>
      <c r="P98" s="69"/>
      <c r="Q98" s="69"/>
    </row>
    <row r="99" spans="1:17" s="66" customFormat="1" x14ac:dyDescent="0.15">
      <c r="A99" s="77"/>
      <c r="B99" s="77"/>
      <c r="C99" s="114"/>
      <c r="D99" s="114"/>
      <c r="E99" s="114"/>
      <c r="F99" s="114"/>
      <c r="G99" s="114"/>
      <c r="H99" s="114"/>
      <c r="I99" s="77"/>
      <c r="J99" s="77"/>
      <c r="K99" s="77"/>
      <c r="L99" s="77"/>
      <c r="M99" s="88"/>
      <c r="N99" s="69"/>
      <c r="O99" s="69"/>
      <c r="P99" s="69"/>
      <c r="Q99" s="69"/>
    </row>
    <row r="100" spans="1:17" s="66" customFormat="1" x14ac:dyDescent="0.15">
      <c r="A100" s="77"/>
      <c r="B100" s="77"/>
      <c r="C100" s="114"/>
      <c r="D100" s="114"/>
      <c r="E100" s="114"/>
      <c r="F100" s="114"/>
      <c r="G100" s="114"/>
      <c r="H100" s="114"/>
      <c r="I100" s="77"/>
      <c r="J100" s="77"/>
      <c r="K100" s="77"/>
      <c r="L100" s="77"/>
      <c r="M100" s="88"/>
      <c r="N100" s="69"/>
      <c r="O100" s="69"/>
      <c r="P100" s="69"/>
      <c r="Q100" s="69"/>
    </row>
    <row r="101" spans="1:17" s="66" customFormat="1" x14ac:dyDescent="0.15">
      <c r="A101" s="77"/>
      <c r="B101" s="77"/>
      <c r="C101" s="114"/>
      <c r="D101" s="114"/>
      <c r="E101" s="114"/>
      <c r="F101" s="114"/>
      <c r="G101" s="114"/>
      <c r="H101" s="114"/>
      <c r="I101" s="77"/>
      <c r="J101" s="77"/>
      <c r="K101" s="77"/>
      <c r="L101" s="77"/>
      <c r="M101" s="88"/>
      <c r="N101" s="69"/>
      <c r="O101" s="69"/>
      <c r="P101" s="69"/>
      <c r="Q101" s="69"/>
    </row>
    <row r="102" spans="1:17" s="66" customFormat="1" x14ac:dyDescent="0.15">
      <c r="A102" s="77"/>
      <c r="B102" s="77"/>
      <c r="C102" s="114"/>
      <c r="D102" s="114"/>
      <c r="E102" s="114"/>
      <c r="F102" s="114"/>
      <c r="G102" s="114"/>
      <c r="H102" s="114"/>
      <c r="I102" s="77"/>
      <c r="J102" s="77"/>
      <c r="K102" s="77"/>
      <c r="L102" s="77"/>
      <c r="M102" s="139"/>
      <c r="N102" s="69"/>
      <c r="O102" s="69"/>
      <c r="P102" s="69"/>
      <c r="Q102" s="69"/>
    </row>
    <row r="103" spans="1:17" s="66" customFormat="1" x14ac:dyDescent="0.15">
      <c r="A103" s="77"/>
      <c r="B103" s="77"/>
      <c r="C103" s="114"/>
      <c r="D103" s="114"/>
      <c r="E103" s="114"/>
      <c r="F103" s="114"/>
      <c r="G103" s="114"/>
      <c r="H103" s="114"/>
      <c r="I103" s="77"/>
      <c r="J103" s="77"/>
      <c r="K103" s="77"/>
      <c r="L103" s="77"/>
      <c r="M103" s="139"/>
      <c r="N103" s="69"/>
      <c r="O103" s="69"/>
      <c r="P103" s="69"/>
      <c r="Q103" s="69"/>
    </row>
    <row r="104" spans="1:17" s="66" customFormat="1" x14ac:dyDescent="0.15">
      <c r="A104" s="77"/>
      <c r="B104" s="77"/>
      <c r="C104" s="114"/>
      <c r="D104" s="114"/>
      <c r="E104" s="114"/>
      <c r="F104" s="114"/>
      <c r="G104" s="114"/>
      <c r="H104" s="114"/>
      <c r="I104" s="77"/>
      <c r="J104" s="77"/>
      <c r="K104" s="77"/>
      <c r="L104" s="77"/>
      <c r="M104" s="139"/>
      <c r="N104" s="69"/>
      <c r="O104" s="69"/>
      <c r="P104" s="69"/>
      <c r="Q104" s="69"/>
    </row>
    <row r="105" spans="1:17" s="66" customFormat="1" x14ac:dyDescent="0.15">
      <c r="A105" s="77"/>
      <c r="B105" s="77"/>
      <c r="C105" s="114"/>
      <c r="D105" s="114"/>
      <c r="E105" s="114"/>
      <c r="F105" s="114"/>
      <c r="G105" s="114"/>
      <c r="H105" s="114"/>
      <c r="I105" s="77"/>
      <c r="J105" s="77"/>
      <c r="K105" s="77"/>
      <c r="L105" s="77"/>
      <c r="M105" s="139"/>
      <c r="N105" s="69"/>
      <c r="O105" s="69"/>
      <c r="P105" s="69"/>
      <c r="Q105" s="69"/>
    </row>
    <row r="106" spans="1:17" s="66" customFormat="1" x14ac:dyDescent="0.15">
      <c r="A106" s="77"/>
      <c r="B106" s="77"/>
      <c r="C106" s="114"/>
      <c r="D106" s="114"/>
      <c r="E106" s="114"/>
      <c r="F106" s="114"/>
      <c r="G106" s="114"/>
      <c r="H106" s="114"/>
      <c r="I106" s="77"/>
      <c r="J106" s="77"/>
      <c r="K106" s="77"/>
      <c r="L106" s="77"/>
      <c r="M106" s="139"/>
      <c r="N106" s="69"/>
      <c r="O106" s="69"/>
      <c r="P106" s="69"/>
      <c r="Q106" s="69"/>
    </row>
    <row r="107" spans="1:17" s="66" customFormat="1" x14ac:dyDescent="0.15">
      <c r="A107" s="77"/>
      <c r="B107" s="77"/>
      <c r="C107" s="114"/>
      <c r="D107" s="114"/>
      <c r="E107" s="114"/>
      <c r="F107" s="114"/>
      <c r="G107" s="114"/>
      <c r="H107" s="114"/>
      <c r="I107" s="77"/>
      <c r="J107" s="77"/>
      <c r="K107" s="77"/>
      <c r="L107" s="77"/>
      <c r="M107" s="139"/>
      <c r="N107" s="69"/>
      <c r="O107" s="69"/>
      <c r="P107" s="69"/>
      <c r="Q107" s="69"/>
    </row>
    <row r="108" spans="1:17" s="66" customFormat="1" x14ac:dyDescent="0.15">
      <c r="A108" s="77"/>
      <c r="B108" s="77"/>
      <c r="C108" s="114"/>
      <c r="D108" s="114"/>
      <c r="E108" s="114"/>
      <c r="F108" s="114"/>
      <c r="G108" s="114"/>
      <c r="H108" s="114"/>
      <c r="I108" s="77"/>
      <c r="J108" s="77"/>
      <c r="K108" s="77"/>
      <c r="L108" s="77"/>
      <c r="M108" s="139"/>
      <c r="N108" s="69"/>
      <c r="O108" s="69"/>
      <c r="P108" s="69"/>
      <c r="Q108" s="69"/>
    </row>
    <row r="109" spans="1:17" s="66" customFormat="1" x14ac:dyDescent="0.15">
      <c r="A109" s="77"/>
      <c r="B109" s="77"/>
      <c r="C109" s="114"/>
      <c r="D109" s="114"/>
      <c r="E109" s="114"/>
      <c r="F109" s="114"/>
      <c r="G109" s="114"/>
      <c r="H109" s="114"/>
      <c r="I109" s="77"/>
      <c r="J109" s="77"/>
      <c r="K109" s="77"/>
      <c r="L109" s="77"/>
      <c r="M109" s="139"/>
      <c r="N109" s="69"/>
      <c r="O109" s="69"/>
      <c r="P109" s="69"/>
      <c r="Q109" s="69"/>
    </row>
    <row r="110" spans="1:17" s="66" customFormat="1" x14ac:dyDescent="0.15">
      <c r="A110" s="77"/>
      <c r="B110" s="77"/>
      <c r="C110" s="114"/>
      <c r="D110" s="114"/>
      <c r="E110" s="114"/>
      <c r="F110" s="114"/>
      <c r="G110" s="114"/>
      <c r="H110" s="114"/>
      <c r="I110" s="77"/>
      <c r="J110" s="77"/>
      <c r="K110" s="77"/>
      <c r="L110" s="77"/>
      <c r="M110" s="139"/>
      <c r="N110" s="69"/>
      <c r="O110" s="69"/>
      <c r="P110" s="69"/>
      <c r="Q110" s="69"/>
    </row>
    <row r="111" spans="1:17" s="66" customFormat="1" x14ac:dyDescent="0.15">
      <c r="A111" s="77"/>
      <c r="B111" s="77"/>
      <c r="C111" s="114"/>
      <c r="D111" s="114"/>
      <c r="E111" s="114"/>
      <c r="F111" s="114"/>
      <c r="G111" s="114"/>
      <c r="H111" s="114"/>
      <c r="I111" s="77"/>
      <c r="J111" s="77"/>
      <c r="K111" s="77"/>
      <c r="L111" s="77"/>
      <c r="M111" s="139"/>
      <c r="N111" s="69"/>
      <c r="O111" s="69"/>
      <c r="P111" s="69"/>
      <c r="Q111" s="69"/>
    </row>
    <row r="112" spans="1:17" s="66" customFormat="1" x14ac:dyDescent="0.15">
      <c r="A112" s="77"/>
      <c r="B112" s="77"/>
      <c r="C112" s="114"/>
      <c r="D112" s="114"/>
      <c r="E112" s="114"/>
      <c r="F112" s="114"/>
      <c r="G112" s="114"/>
      <c r="H112" s="114"/>
      <c r="I112" s="77"/>
      <c r="J112" s="77"/>
      <c r="K112" s="77"/>
      <c r="L112" s="77"/>
      <c r="M112" s="139"/>
      <c r="N112" s="69"/>
      <c r="O112" s="69"/>
      <c r="P112" s="69"/>
      <c r="Q112" s="69"/>
    </row>
    <row r="113" spans="1:13" x14ac:dyDescent="0.15">
      <c r="A113" s="77"/>
      <c r="B113" s="77"/>
      <c r="C113" s="114"/>
      <c r="D113" s="114"/>
      <c r="E113" s="114"/>
      <c r="F113" s="114"/>
      <c r="G113" s="114"/>
      <c r="H113" s="114"/>
      <c r="I113" s="77"/>
      <c r="J113" s="77"/>
      <c r="K113" s="77"/>
      <c r="L113" s="77"/>
      <c r="M113" s="139"/>
    </row>
    <row r="114" spans="1:13" x14ac:dyDescent="0.15">
      <c r="A114" s="77"/>
      <c r="B114" s="77"/>
      <c r="C114" s="114"/>
      <c r="D114" s="114"/>
      <c r="E114" s="114"/>
      <c r="F114" s="114"/>
      <c r="G114" s="114"/>
      <c r="H114" s="114"/>
      <c r="I114" s="77"/>
      <c r="J114" s="77"/>
      <c r="K114" s="77"/>
      <c r="L114" s="77"/>
      <c r="M114" s="139"/>
    </row>
    <row r="115" spans="1:13" x14ac:dyDescent="0.15">
      <c r="A115" s="77"/>
      <c r="B115" s="77"/>
      <c r="C115" s="114"/>
      <c r="D115" s="114"/>
      <c r="E115" s="114"/>
      <c r="F115" s="114"/>
      <c r="G115" s="114"/>
      <c r="H115" s="114"/>
      <c r="I115" s="77"/>
      <c r="J115" s="77"/>
      <c r="K115" s="77"/>
      <c r="L115" s="77"/>
      <c r="M115" s="88"/>
    </row>
    <row r="116" spans="1:13" x14ac:dyDescent="0.15">
      <c r="A116" s="77"/>
      <c r="B116" s="77"/>
      <c r="C116" s="114"/>
      <c r="D116" s="114"/>
      <c r="E116" s="114"/>
      <c r="F116" s="114"/>
      <c r="G116" s="114"/>
      <c r="H116" s="114"/>
      <c r="I116" s="77"/>
      <c r="J116" s="77"/>
      <c r="K116" s="77"/>
      <c r="L116" s="77"/>
      <c r="M116" s="139"/>
    </row>
    <row r="117" spans="1:13" x14ac:dyDescent="0.15">
      <c r="A117" s="77"/>
      <c r="B117" s="77"/>
      <c r="C117" s="114"/>
      <c r="D117" s="114"/>
      <c r="E117" s="114"/>
      <c r="F117" s="114"/>
      <c r="G117" s="114"/>
      <c r="H117" s="114"/>
      <c r="I117" s="77"/>
      <c r="J117" s="77"/>
      <c r="K117" s="77"/>
      <c r="L117" s="77"/>
      <c r="M117" s="149"/>
    </row>
    <row r="118" spans="1:13" x14ac:dyDescent="0.15">
      <c r="A118" s="77"/>
      <c r="B118" s="77"/>
      <c r="C118" s="114"/>
      <c r="D118" s="114"/>
      <c r="E118" s="114"/>
      <c r="F118" s="114"/>
      <c r="G118" s="114"/>
      <c r="H118" s="114"/>
      <c r="I118" s="77"/>
      <c r="J118" s="77"/>
      <c r="K118" s="77"/>
      <c r="L118" s="77"/>
      <c r="M118" s="139"/>
    </row>
    <row r="119" spans="1:13" x14ac:dyDescent="0.15">
      <c r="A119" s="77"/>
      <c r="B119" s="77"/>
      <c r="C119" s="114"/>
      <c r="D119" s="114"/>
      <c r="E119" s="114"/>
      <c r="F119" s="114"/>
      <c r="G119" s="114"/>
      <c r="H119" s="114"/>
      <c r="I119" s="77"/>
      <c r="J119" s="77"/>
      <c r="K119" s="77"/>
      <c r="L119" s="77"/>
      <c r="M119" s="139"/>
    </row>
    <row r="120" spans="1:13" x14ac:dyDescent="0.15">
      <c r="A120" s="77"/>
      <c r="B120" s="77"/>
      <c r="C120" s="114"/>
      <c r="D120" s="114"/>
      <c r="E120" s="114"/>
      <c r="F120" s="114"/>
      <c r="G120" s="114"/>
      <c r="H120" s="114"/>
      <c r="I120" s="77"/>
      <c r="J120" s="77"/>
      <c r="K120" s="77"/>
      <c r="L120" s="77"/>
      <c r="M120" s="139"/>
    </row>
    <row r="121" spans="1:13" x14ac:dyDescent="0.15">
      <c r="A121" s="77"/>
      <c r="B121" s="77"/>
      <c r="C121" s="114"/>
      <c r="D121" s="114"/>
      <c r="E121" s="114"/>
      <c r="F121" s="114"/>
      <c r="G121" s="114"/>
      <c r="H121" s="114"/>
      <c r="I121" s="77"/>
      <c r="J121" s="77"/>
      <c r="K121" s="77"/>
      <c r="L121" s="77"/>
      <c r="M121" s="139"/>
    </row>
    <row r="122" spans="1:13" x14ac:dyDescent="0.15">
      <c r="A122" s="77"/>
      <c r="B122" s="77"/>
      <c r="C122" s="114"/>
      <c r="D122" s="114"/>
      <c r="E122" s="114"/>
      <c r="F122" s="114"/>
      <c r="G122" s="114"/>
      <c r="H122" s="114"/>
      <c r="I122" s="77"/>
      <c r="J122" s="77"/>
      <c r="K122" s="77"/>
      <c r="L122" s="77"/>
      <c r="M122" s="88"/>
    </row>
    <row r="123" spans="1:13" x14ac:dyDescent="0.15">
      <c r="A123" s="77"/>
      <c r="B123" s="77"/>
      <c r="C123" s="114"/>
      <c r="D123" s="114"/>
      <c r="E123" s="114"/>
      <c r="F123" s="114"/>
      <c r="G123" s="114"/>
      <c r="H123" s="114"/>
      <c r="I123" s="77"/>
      <c r="J123" s="77"/>
      <c r="K123" s="77"/>
      <c r="L123" s="77"/>
      <c r="M123" s="88"/>
    </row>
    <row r="124" spans="1:13" x14ac:dyDescent="0.15">
      <c r="A124" s="77"/>
      <c r="B124" s="77"/>
      <c r="C124" s="114"/>
      <c r="D124" s="114"/>
      <c r="E124" s="114"/>
      <c r="F124" s="114"/>
      <c r="G124" s="114"/>
      <c r="H124" s="114"/>
      <c r="I124" s="77"/>
      <c r="J124" s="77"/>
      <c r="K124" s="77"/>
      <c r="L124" s="77"/>
      <c r="M124" s="88"/>
    </row>
    <row r="125" spans="1:13" x14ac:dyDescent="0.15">
      <c r="A125" s="77"/>
      <c r="B125" s="77"/>
      <c r="C125" s="114"/>
      <c r="D125" s="114"/>
      <c r="E125" s="114"/>
      <c r="F125" s="114"/>
      <c r="G125" s="114"/>
      <c r="H125" s="114"/>
      <c r="I125" s="77"/>
      <c r="J125" s="77"/>
      <c r="K125" s="77"/>
      <c r="L125" s="77"/>
      <c r="M125" s="88"/>
    </row>
    <row r="126" spans="1:13" x14ac:dyDescent="0.15">
      <c r="A126" s="77"/>
      <c r="B126" s="77"/>
      <c r="C126" s="114"/>
      <c r="D126" s="114"/>
      <c r="E126" s="114"/>
      <c r="F126" s="114"/>
      <c r="G126" s="114"/>
      <c r="H126" s="114"/>
      <c r="I126" s="77"/>
      <c r="J126" s="77"/>
      <c r="K126" s="77"/>
      <c r="L126" s="77"/>
      <c r="M126" s="88"/>
    </row>
    <row r="127" spans="1:13" x14ac:dyDescent="0.15">
      <c r="A127" s="77"/>
      <c r="B127" s="77"/>
      <c r="C127" s="114"/>
      <c r="D127" s="114"/>
      <c r="E127" s="114"/>
      <c r="F127" s="114"/>
      <c r="G127" s="114"/>
      <c r="H127" s="114"/>
      <c r="I127" s="77"/>
      <c r="J127" s="77"/>
      <c r="K127" s="77"/>
      <c r="L127" s="77"/>
      <c r="M127" s="88"/>
    </row>
    <row r="128" spans="1:13" x14ac:dyDescent="0.15">
      <c r="A128" s="77"/>
      <c r="B128" s="77"/>
      <c r="C128" s="114"/>
      <c r="D128" s="114"/>
      <c r="E128" s="114"/>
      <c r="F128" s="114"/>
      <c r="G128" s="114"/>
      <c r="H128" s="114"/>
      <c r="I128" s="77"/>
      <c r="J128" s="77"/>
      <c r="K128" s="77"/>
      <c r="L128" s="77"/>
      <c r="M128" s="88"/>
    </row>
    <row r="129" spans="1:13" x14ac:dyDescent="0.15">
      <c r="A129" s="77"/>
      <c r="B129" s="77"/>
      <c r="C129" s="114"/>
      <c r="D129" s="114"/>
      <c r="E129" s="114"/>
      <c r="F129" s="114"/>
      <c r="G129" s="114"/>
      <c r="H129" s="114"/>
      <c r="I129" s="77"/>
      <c r="J129" s="77"/>
      <c r="K129" s="77"/>
      <c r="L129" s="77"/>
      <c r="M129" s="88"/>
    </row>
    <row r="130" spans="1:13" x14ac:dyDescent="0.15">
      <c r="A130" s="77"/>
      <c r="B130" s="77"/>
      <c r="C130" s="114"/>
      <c r="D130" s="114"/>
      <c r="E130" s="114"/>
      <c r="F130" s="114"/>
      <c r="G130" s="114"/>
      <c r="H130" s="114"/>
      <c r="I130" s="77"/>
      <c r="J130" s="77"/>
      <c r="K130" s="77"/>
      <c r="L130" s="77"/>
      <c r="M130" s="88"/>
    </row>
    <row r="131" spans="1:13" x14ac:dyDescent="0.15">
      <c r="A131" s="77"/>
      <c r="B131" s="77"/>
      <c r="C131" s="114"/>
      <c r="D131" s="114"/>
      <c r="E131" s="114"/>
      <c r="F131" s="114"/>
      <c r="G131" s="114"/>
      <c r="H131" s="114"/>
      <c r="I131" s="77"/>
      <c r="J131" s="77"/>
      <c r="K131" s="77"/>
      <c r="L131" s="77"/>
      <c r="M131" s="88"/>
    </row>
    <row r="132" spans="1:13" x14ac:dyDescent="0.15">
      <c r="A132" s="77"/>
      <c r="B132" s="77"/>
      <c r="C132" s="114"/>
      <c r="D132" s="114"/>
      <c r="E132" s="114"/>
      <c r="F132" s="114"/>
      <c r="G132" s="114"/>
      <c r="H132" s="114"/>
      <c r="I132" s="77"/>
      <c r="J132" s="77"/>
      <c r="K132" s="77"/>
      <c r="L132" s="77"/>
      <c r="M132" s="88"/>
    </row>
    <row r="133" spans="1:13" x14ac:dyDescent="0.15">
      <c r="A133" s="77"/>
      <c r="B133" s="77"/>
      <c r="C133" s="114"/>
      <c r="D133" s="114"/>
      <c r="E133" s="114"/>
      <c r="F133" s="114"/>
      <c r="G133" s="114"/>
      <c r="H133" s="114"/>
      <c r="I133" s="77"/>
      <c r="J133" s="77"/>
      <c r="K133" s="77"/>
      <c r="L133" s="77"/>
      <c r="M133" s="88"/>
    </row>
    <row r="134" spans="1:13" x14ac:dyDescent="0.15">
      <c r="A134" s="77"/>
      <c r="B134" s="77"/>
      <c r="C134" s="114"/>
      <c r="D134" s="114"/>
      <c r="E134" s="114"/>
      <c r="F134" s="114"/>
      <c r="G134" s="114"/>
      <c r="H134" s="114"/>
      <c r="I134" s="77"/>
      <c r="J134" s="77"/>
      <c r="K134" s="77"/>
      <c r="L134" s="77"/>
      <c r="M134" s="88"/>
    </row>
    <row r="135" spans="1:13" x14ac:dyDescent="0.15">
      <c r="A135" s="77"/>
      <c r="B135" s="77"/>
      <c r="C135" s="114"/>
      <c r="D135" s="114"/>
      <c r="E135" s="114"/>
      <c r="F135" s="114"/>
      <c r="G135" s="114"/>
      <c r="H135" s="114"/>
      <c r="I135" s="77"/>
      <c r="J135" s="77"/>
      <c r="K135" s="77"/>
      <c r="L135" s="77"/>
      <c r="M135" s="88"/>
    </row>
    <row r="136" spans="1:13" x14ac:dyDescent="0.15">
      <c r="A136" s="77"/>
      <c r="B136" s="77"/>
      <c r="C136" s="114"/>
      <c r="D136" s="114"/>
      <c r="E136" s="114"/>
      <c r="F136" s="114"/>
      <c r="G136" s="114"/>
      <c r="H136" s="114"/>
      <c r="I136" s="77"/>
      <c r="J136" s="77"/>
      <c r="K136" s="77"/>
      <c r="L136" s="77"/>
      <c r="M136" s="88"/>
    </row>
    <row r="137" spans="1:13" x14ac:dyDescent="0.15">
      <c r="A137" s="77"/>
      <c r="B137" s="77"/>
      <c r="C137" s="114"/>
      <c r="D137" s="114"/>
      <c r="E137" s="114"/>
      <c r="F137" s="114"/>
      <c r="G137" s="114"/>
      <c r="H137" s="114"/>
      <c r="I137" s="77"/>
      <c r="J137" s="77"/>
      <c r="K137" s="77"/>
      <c r="L137" s="77"/>
      <c r="M137" s="88"/>
    </row>
    <row r="138" spans="1:13" x14ac:dyDescent="0.15">
      <c r="A138" s="77"/>
      <c r="B138" s="77"/>
      <c r="C138" s="114"/>
      <c r="D138" s="114"/>
      <c r="E138" s="114"/>
      <c r="F138" s="114"/>
      <c r="G138" s="114"/>
      <c r="H138" s="114"/>
      <c r="I138" s="77"/>
      <c r="J138" s="77"/>
      <c r="K138" s="77"/>
      <c r="L138" s="77"/>
      <c r="M138" s="88"/>
    </row>
    <row r="139" spans="1:13" x14ac:dyDescent="0.15">
      <c r="A139" s="77"/>
      <c r="B139" s="77"/>
      <c r="C139" s="114"/>
      <c r="D139" s="114"/>
      <c r="E139" s="114"/>
      <c r="F139" s="114"/>
      <c r="G139" s="114"/>
      <c r="H139" s="114"/>
      <c r="I139" s="77"/>
      <c r="J139" s="77"/>
      <c r="K139" s="77"/>
      <c r="L139" s="77"/>
      <c r="M139" s="88"/>
    </row>
    <row r="140" spans="1:13" x14ac:dyDescent="0.15">
      <c r="A140" s="77"/>
      <c r="B140" s="77"/>
      <c r="C140" s="114"/>
      <c r="D140" s="114"/>
      <c r="E140" s="114"/>
      <c r="F140" s="114"/>
      <c r="G140" s="114"/>
      <c r="H140" s="114"/>
      <c r="I140" s="77"/>
      <c r="J140" s="77"/>
      <c r="K140" s="77"/>
      <c r="L140" s="77"/>
      <c r="M140" s="88"/>
    </row>
    <row r="141" spans="1:13" x14ac:dyDescent="0.15">
      <c r="A141" s="77"/>
      <c r="B141" s="77"/>
      <c r="C141" s="114"/>
      <c r="D141" s="114"/>
      <c r="E141" s="114"/>
      <c r="F141" s="114"/>
      <c r="G141" s="114"/>
      <c r="H141" s="114"/>
      <c r="I141" s="77"/>
      <c r="J141" s="77"/>
      <c r="K141" s="77"/>
      <c r="L141" s="77"/>
      <c r="M141" s="88"/>
    </row>
    <row r="142" spans="1:13" x14ac:dyDescent="0.15">
      <c r="A142" s="77"/>
      <c r="B142" s="77"/>
      <c r="C142" s="114"/>
      <c r="D142" s="114"/>
      <c r="E142" s="114"/>
      <c r="F142" s="114"/>
      <c r="G142" s="114"/>
      <c r="H142" s="114"/>
      <c r="I142" s="77"/>
      <c r="J142" s="77"/>
      <c r="K142" s="77"/>
      <c r="L142" s="77"/>
      <c r="M142" s="88"/>
    </row>
    <row r="143" spans="1:13" x14ac:dyDescent="0.15">
      <c r="A143" s="77"/>
      <c r="B143" s="77"/>
      <c r="C143" s="114"/>
      <c r="D143" s="114"/>
      <c r="E143" s="114"/>
      <c r="F143" s="114"/>
      <c r="G143" s="114"/>
      <c r="H143" s="114"/>
      <c r="I143" s="77"/>
      <c r="J143" s="77"/>
      <c r="K143" s="77"/>
      <c r="L143" s="77"/>
      <c r="M143" s="88"/>
    </row>
    <row r="144" spans="1:13" x14ac:dyDescent="0.15">
      <c r="A144" s="77"/>
      <c r="B144" s="77"/>
      <c r="C144" s="114"/>
      <c r="D144" s="114"/>
      <c r="E144" s="114"/>
      <c r="F144" s="114"/>
      <c r="G144" s="114"/>
      <c r="H144" s="114"/>
      <c r="I144" s="77"/>
      <c r="J144" s="77"/>
      <c r="K144" s="77"/>
      <c r="L144" s="77"/>
      <c r="M144" s="88"/>
    </row>
    <row r="145" spans="1:17" s="66" customFormat="1" x14ac:dyDescent="0.15">
      <c r="A145" s="77"/>
      <c r="B145" s="77"/>
      <c r="C145" s="114"/>
      <c r="D145" s="114"/>
      <c r="E145" s="114"/>
      <c r="F145" s="114"/>
      <c r="G145" s="114"/>
      <c r="H145" s="114"/>
      <c r="I145" s="77"/>
      <c r="J145" s="77"/>
      <c r="K145" s="77"/>
      <c r="L145" s="77"/>
      <c r="M145" s="88"/>
      <c r="N145" s="69"/>
      <c r="O145" s="69"/>
      <c r="P145" s="69"/>
      <c r="Q145" s="69"/>
    </row>
    <row r="146" spans="1:17" s="66" customFormat="1" x14ac:dyDescent="0.15">
      <c r="A146" s="77"/>
      <c r="B146" s="77"/>
      <c r="C146" s="114"/>
      <c r="D146" s="114"/>
      <c r="E146" s="114"/>
      <c r="F146" s="114"/>
      <c r="G146" s="114"/>
      <c r="H146" s="114"/>
      <c r="I146" s="77"/>
      <c r="J146" s="77"/>
      <c r="K146" s="77"/>
      <c r="L146" s="77"/>
      <c r="M146" s="88"/>
      <c r="N146" s="69"/>
      <c r="O146" s="69"/>
      <c r="P146" s="69"/>
      <c r="Q146" s="69"/>
    </row>
    <row r="147" spans="1:17" s="66" customFormat="1" x14ac:dyDescent="0.15">
      <c r="A147" s="77"/>
      <c r="B147" s="77"/>
      <c r="C147" s="114"/>
      <c r="D147" s="114"/>
      <c r="E147" s="114"/>
      <c r="F147" s="114"/>
      <c r="G147" s="114"/>
      <c r="H147" s="114"/>
      <c r="I147" s="77"/>
      <c r="J147" s="77"/>
      <c r="K147" s="77"/>
      <c r="L147" s="77"/>
      <c r="M147" s="88"/>
      <c r="N147" s="69"/>
      <c r="O147" s="69"/>
      <c r="P147" s="69"/>
      <c r="Q147" s="69"/>
    </row>
    <row r="148" spans="1:17" s="66" customFormat="1" x14ac:dyDescent="0.15">
      <c r="A148" s="77"/>
      <c r="B148" s="77"/>
      <c r="C148" s="114"/>
      <c r="D148" s="114"/>
      <c r="E148" s="114"/>
      <c r="F148" s="114"/>
      <c r="G148" s="114"/>
      <c r="H148" s="114"/>
      <c r="I148" s="77"/>
      <c r="J148" s="77"/>
      <c r="K148" s="77"/>
      <c r="L148" s="77"/>
      <c r="M148" s="88"/>
      <c r="N148" s="69"/>
      <c r="O148" s="69"/>
      <c r="P148" s="69"/>
      <c r="Q148" s="69"/>
    </row>
    <row r="149" spans="1:17" s="66" customFormat="1" x14ac:dyDescent="0.15">
      <c r="A149" s="77"/>
      <c r="B149" s="77"/>
      <c r="C149" s="114"/>
      <c r="D149" s="114"/>
      <c r="E149" s="114"/>
      <c r="F149" s="114"/>
      <c r="G149" s="114"/>
      <c r="H149" s="114"/>
      <c r="I149" s="77"/>
      <c r="J149" s="77"/>
      <c r="K149" s="77"/>
      <c r="L149" s="77"/>
      <c r="M149" s="88"/>
      <c r="N149" s="69"/>
      <c r="O149" s="69"/>
      <c r="P149" s="69"/>
      <c r="Q149" s="69"/>
    </row>
    <row r="150" spans="1:17" s="66" customFormat="1" x14ac:dyDescent="0.15">
      <c r="A150" s="77"/>
      <c r="B150" s="77"/>
      <c r="C150" s="114"/>
      <c r="D150" s="114"/>
      <c r="E150" s="114"/>
      <c r="F150" s="114"/>
      <c r="G150" s="114"/>
      <c r="H150" s="114"/>
      <c r="I150" s="77"/>
      <c r="J150" s="77"/>
      <c r="K150" s="77"/>
      <c r="L150" s="77"/>
      <c r="M150" s="88"/>
      <c r="N150" s="69"/>
      <c r="O150" s="69"/>
      <c r="P150" s="69"/>
      <c r="Q150" s="69"/>
    </row>
    <row r="151" spans="1:17" s="66" customFormat="1" x14ac:dyDescent="0.15">
      <c r="A151" s="77"/>
      <c r="B151" s="77"/>
      <c r="C151" s="114"/>
      <c r="D151" s="114"/>
      <c r="E151" s="114"/>
      <c r="F151" s="114"/>
      <c r="G151" s="114"/>
      <c r="H151" s="114"/>
      <c r="I151" s="77"/>
      <c r="J151" s="77"/>
      <c r="K151" s="77"/>
      <c r="L151" s="77"/>
      <c r="M151" s="88"/>
      <c r="N151" s="69"/>
      <c r="O151" s="69"/>
      <c r="P151" s="69"/>
      <c r="Q151" s="69"/>
    </row>
    <row r="152" spans="1:17" s="66" customFormat="1" x14ac:dyDescent="0.15">
      <c r="A152" s="77"/>
      <c r="B152" s="77"/>
      <c r="C152" s="114"/>
      <c r="D152" s="114"/>
      <c r="E152" s="114"/>
      <c r="F152" s="114"/>
      <c r="G152" s="114"/>
      <c r="H152" s="114"/>
      <c r="I152" s="77"/>
      <c r="J152" s="77"/>
      <c r="K152" s="77"/>
      <c r="L152" s="77"/>
      <c r="M152" s="88"/>
      <c r="N152" s="69"/>
      <c r="O152" s="69"/>
      <c r="P152" s="69"/>
      <c r="Q152" s="69"/>
    </row>
    <row r="153" spans="1:17" s="66" customFormat="1" x14ac:dyDescent="0.15">
      <c r="A153" s="77"/>
      <c r="B153" s="77"/>
      <c r="C153" s="114"/>
      <c r="D153" s="114"/>
      <c r="E153" s="114"/>
      <c r="F153" s="114"/>
      <c r="G153" s="114"/>
      <c r="H153" s="114"/>
      <c r="I153" s="77"/>
      <c r="J153" s="77"/>
      <c r="K153" s="77"/>
      <c r="L153" s="77"/>
      <c r="M153" s="88"/>
      <c r="N153" s="69"/>
      <c r="O153" s="69"/>
      <c r="P153" s="69"/>
      <c r="Q153" s="69"/>
    </row>
    <row r="154" spans="1:17" s="66" customFormat="1" x14ac:dyDescent="0.15">
      <c r="A154" s="77"/>
      <c r="B154" s="77"/>
      <c r="C154" s="114"/>
      <c r="D154" s="114"/>
      <c r="E154" s="114"/>
      <c r="F154" s="114"/>
      <c r="G154" s="114"/>
      <c r="H154" s="114"/>
      <c r="I154" s="77"/>
      <c r="J154" s="77"/>
      <c r="K154" s="77"/>
      <c r="L154" s="77"/>
      <c r="M154" s="88"/>
      <c r="N154" s="69"/>
      <c r="O154" s="69"/>
      <c r="P154" s="69"/>
      <c r="Q154" s="69"/>
    </row>
    <row r="155" spans="1:17" s="66" customFormat="1" x14ac:dyDescent="0.15">
      <c r="A155" s="77"/>
      <c r="B155" s="77"/>
      <c r="C155" s="114"/>
      <c r="D155" s="114"/>
      <c r="E155" s="114"/>
      <c r="F155" s="114"/>
      <c r="G155" s="114"/>
      <c r="H155" s="114"/>
      <c r="I155" s="77"/>
      <c r="J155" s="77"/>
      <c r="K155" s="77"/>
      <c r="L155" s="77"/>
      <c r="M155" s="88"/>
      <c r="N155" s="69"/>
      <c r="O155" s="69"/>
      <c r="P155" s="69"/>
      <c r="Q155" s="69"/>
    </row>
    <row r="156" spans="1:17" s="66" customFormat="1" x14ac:dyDescent="0.15">
      <c r="A156" s="77"/>
      <c r="B156" s="77"/>
      <c r="C156" s="114"/>
      <c r="D156" s="114"/>
      <c r="E156" s="114"/>
      <c r="F156" s="114"/>
      <c r="G156" s="114"/>
      <c r="H156" s="114"/>
      <c r="I156" s="77"/>
      <c r="J156" s="77"/>
      <c r="K156" s="77"/>
      <c r="L156" s="77"/>
      <c r="M156" s="88"/>
      <c r="N156" s="69"/>
      <c r="O156" s="69"/>
      <c r="P156" s="69"/>
      <c r="Q156" s="69"/>
    </row>
    <row r="157" spans="1:17" s="66" customFormat="1" x14ac:dyDescent="0.15">
      <c r="A157" s="77"/>
      <c r="B157" s="77"/>
      <c r="C157" s="114"/>
      <c r="D157" s="114"/>
      <c r="E157" s="114"/>
      <c r="F157" s="114"/>
      <c r="G157" s="114"/>
      <c r="H157" s="114"/>
      <c r="I157" s="77"/>
      <c r="J157" s="77"/>
      <c r="K157" s="77"/>
      <c r="L157" s="77"/>
      <c r="M157" s="88"/>
      <c r="N157" s="69"/>
      <c r="O157" s="69"/>
      <c r="P157" s="69"/>
      <c r="Q157" s="69"/>
    </row>
    <row r="158" spans="1:17" s="66" customFormat="1" x14ac:dyDescent="0.15">
      <c r="A158" s="77"/>
      <c r="B158" s="77"/>
      <c r="C158" s="114"/>
      <c r="D158" s="114"/>
      <c r="E158" s="114"/>
      <c r="F158" s="114"/>
      <c r="G158" s="114"/>
      <c r="H158" s="114"/>
      <c r="I158" s="77"/>
      <c r="J158" s="77"/>
      <c r="K158" s="77"/>
      <c r="L158" s="77"/>
      <c r="M158" s="88"/>
      <c r="N158" s="69"/>
      <c r="O158" s="69"/>
      <c r="P158" s="69"/>
      <c r="Q158" s="69"/>
    </row>
    <row r="159" spans="1:17" s="66" customFormat="1" x14ac:dyDescent="0.15">
      <c r="A159" s="77"/>
      <c r="B159" s="77"/>
      <c r="C159" s="114"/>
      <c r="D159" s="114"/>
      <c r="E159" s="114"/>
      <c r="F159" s="114"/>
      <c r="G159" s="114"/>
      <c r="H159" s="114"/>
      <c r="I159" s="77"/>
      <c r="J159" s="77"/>
      <c r="K159" s="77"/>
      <c r="L159" s="77"/>
      <c r="M159" s="88"/>
      <c r="N159" s="69"/>
      <c r="O159" s="69"/>
      <c r="P159" s="69"/>
      <c r="Q159" s="69"/>
    </row>
    <row r="160" spans="1:17" s="66" customFormat="1" x14ac:dyDescent="0.15">
      <c r="A160" s="77"/>
      <c r="B160" s="77"/>
      <c r="C160" s="114"/>
      <c r="D160" s="114"/>
      <c r="E160" s="114"/>
      <c r="F160" s="114"/>
      <c r="G160" s="114"/>
      <c r="H160" s="114"/>
      <c r="I160" s="77"/>
      <c r="J160" s="77"/>
      <c r="K160" s="77"/>
      <c r="L160" s="77"/>
      <c r="M160" s="88"/>
      <c r="N160" s="69"/>
      <c r="O160" s="69"/>
      <c r="P160" s="69"/>
      <c r="Q160" s="69"/>
    </row>
    <row r="161" spans="1:17" s="66" customFormat="1" x14ac:dyDescent="0.15">
      <c r="A161" s="77"/>
      <c r="B161" s="77"/>
      <c r="C161" s="114"/>
      <c r="D161" s="114"/>
      <c r="E161" s="114"/>
      <c r="F161" s="114"/>
      <c r="G161" s="114"/>
      <c r="H161" s="114"/>
      <c r="I161" s="77"/>
      <c r="J161" s="77"/>
      <c r="K161" s="77"/>
      <c r="L161" s="77"/>
      <c r="M161" s="88"/>
      <c r="N161" s="69"/>
      <c r="O161" s="69"/>
      <c r="P161" s="69"/>
      <c r="Q161" s="69"/>
    </row>
    <row r="162" spans="1:17" s="66" customFormat="1" x14ac:dyDescent="0.15">
      <c r="A162" s="77"/>
      <c r="B162" s="77"/>
      <c r="C162" s="114"/>
      <c r="D162" s="114"/>
      <c r="E162" s="114"/>
      <c r="F162" s="114"/>
      <c r="G162" s="114"/>
      <c r="H162" s="114"/>
      <c r="I162" s="77"/>
      <c r="J162" s="77"/>
      <c r="K162" s="77"/>
      <c r="L162" s="77"/>
      <c r="M162" s="88"/>
      <c r="N162" s="69"/>
      <c r="O162" s="69"/>
      <c r="P162" s="69"/>
      <c r="Q162" s="69"/>
    </row>
    <row r="163" spans="1:17" s="66" customFormat="1" x14ac:dyDescent="0.15">
      <c r="A163" s="77"/>
      <c r="B163" s="77"/>
      <c r="C163" s="114"/>
      <c r="D163" s="114"/>
      <c r="E163" s="114"/>
      <c r="F163" s="114"/>
      <c r="G163" s="114"/>
      <c r="H163" s="114"/>
      <c r="I163" s="77"/>
      <c r="J163" s="77"/>
      <c r="K163" s="77"/>
      <c r="L163" s="77"/>
      <c r="M163" s="88"/>
      <c r="N163" s="69"/>
      <c r="O163" s="69"/>
      <c r="P163" s="69"/>
      <c r="Q163" s="69"/>
    </row>
    <row r="164" spans="1:17" s="66" customFormat="1" x14ac:dyDescent="0.15">
      <c r="A164" s="77"/>
      <c r="B164" s="77"/>
      <c r="C164" s="114"/>
      <c r="D164" s="114"/>
      <c r="E164" s="114"/>
      <c r="F164" s="114"/>
      <c r="G164" s="114"/>
      <c r="H164" s="114"/>
      <c r="I164" s="77"/>
      <c r="J164" s="77"/>
      <c r="K164" s="77"/>
      <c r="L164" s="77"/>
      <c r="M164" s="88"/>
      <c r="N164" s="69"/>
      <c r="O164" s="69"/>
      <c r="P164" s="69"/>
      <c r="Q164" s="69"/>
    </row>
    <row r="165" spans="1:17" s="66" customFormat="1" x14ac:dyDescent="0.15">
      <c r="A165" s="77"/>
      <c r="B165" s="77"/>
      <c r="C165" s="114"/>
      <c r="D165" s="114"/>
      <c r="E165" s="114"/>
      <c r="F165" s="114"/>
      <c r="G165" s="114"/>
      <c r="H165" s="114"/>
      <c r="I165" s="77"/>
      <c r="J165" s="77"/>
      <c r="K165" s="77"/>
      <c r="L165" s="77"/>
      <c r="M165" s="88"/>
      <c r="N165" s="69"/>
      <c r="O165" s="69"/>
      <c r="P165" s="69"/>
      <c r="Q165" s="69"/>
    </row>
    <row r="166" spans="1:17" s="66" customFormat="1" x14ac:dyDescent="0.15">
      <c r="A166" s="77"/>
      <c r="B166" s="77"/>
      <c r="C166" s="114"/>
      <c r="D166" s="114"/>
      <c r="E166" s="114"/>
      <c r="F166" s="114"/>
      <c r="G166" s="114"/>
      <c r="H166" s="114"/>
      <c r="I166" s="77"/>
      <c r="J166" s="77"/>
      <c r="K166" s="77"/>
      <c r="L166" s="77"/>
      <c r="M166" s="88"/>
      <c r="N166" s="69"/>
      <c r="O166" s="69"/>
      <c r="P166" s="69"/>
      <c r="Q166" s="69"/>
    </row>
    <row r="167" spans="1:17" s="66" customFormat="1" x14ac:dyDescent="0.15">
      <c r="A167" s="77"/>
      <c r="B167" s="77"/>
      <c r="C167" s="114"/>
      <c r="D167" s="114"/>
      <c r="E167" s="114"/>
      <c r="F167" s="114"/>
      <c r="G167" s="114"/>
      <c r="H167" s="114"/>
      <c r="I167" s="77"/>
      <c r="J167" s="77"/>
      <c r="K167" s="77"/>
      <c r="L167" s="77"/>
      <c r="M167" s="88"/>
      <c r="N167" s="69"/>
      <c r="O167" s="69"/>
      <c r="P167" s="69"/>
      <c r="Q167" s="69"/>
    </row>
    <row r="168" spans="1:17" s="66" customFormat="1" x14ac:dyDescent="0.15">
      <c r="A168" s="77"/>
      <c r="B168" s="77"/>
      <c r="C168" s="114"/>
      <c r="D168" s="114"/>
      <c r="E168" s="114"/>
      <c r="F168" s="114"/>
      <c r="G168" s="114"/>
      <c r="H168" s="114"/>
      <c r="I168" s="77"/>
      <c r="J168" s="77"/>
      <c r="K168" s="77"/>
      <c r="L168" s="77"/>
      <c r="M168" s="88"/>
      <c r="N168" s="69"/>
      <c r="O168" s="69"/>
      <c r="P168" s="69"/>
      <c r="Q168" s="69"/>
    </row>
    <row r="169" spans="1:17" s="66" customFormat="1" x14ac:dyDescent="0.15">
      <c r="A169" s="77"/>
      <c r="B169" s="77"/>
      <c r="C169" s="114"/>
      <c r="D169" s="114"/>
      <c r="E169" s="114"/>
      <c r="F169" s="114"/>
      <c r="G169" s="114"/>
      <c r="H169" s="114"/>
      <c r="I169" s="77"/>
      <c r="J169" s="77"/>
      <c r="K169" s="77"/>
      <c r="L169" s="77"/>
      <c r="M169" s="88"/>
      <c r="N169" s="69"/>
      <c r="O169" s="69"/>
      <c r="P169" s="69"/>
      <c r="Q169" s="69"/>
    </row>
    <row r="170" spans="1:17" s="66" customFormat="1" x14ac:dyDescent="0.15">
      <c r="A170" s="77"/>
      <c r="B170" s="77"/>
      <c r="C170" s="114"/>
      <c r="D170" s="114"/>
      <c r="E170" s="114"/>
      <c r="F170" s="114"/>
      <c r="G170" s="114"/>
      <c r="H170" s="114"/>
      <c r="I170" s="77"/>
      <c r="J170" s="77"/>
      <c r="K170" s="77"/>
      <c r="L170" s="77"/>
      <c r="M170" s="88"/>
      <c r="N170" s="69"/>
      <c r="O170" s="69"/>
      <c r="P170" s="69"/>
      <c r="Q170" s="69"/>
    </row>
    <row r="171" spans="1:17" s="66" customFormat="1" x14ac:dyDescent="0.15">
      <c r="A171" s="77"/>
      <c r="B171" s="77"/>
      <c r="C171" s="114"/>
      <c r="D171" s="114"/>
      <c r="E171" s="114"/>
      <c r="F171" s="114"/>
      <c r="G171" s="114"/>
      <c r="H171" s="114"/>
      <c r="I171" s="77"/>
      <c r="J171" s="77"/>
      <c r="K171" s="77"/>
      <c r="L171" s="77"/>
      <c r="M171" s="88"/>
      <c r="N171" s="69"/>
      <c r="O171" s="69"/>
      <c r="P171" s="69"/>
      <c r="Q171" s="69"/>
    </row>
    <row r="172" spans="1:17" s="66" customFormat="1" x14ac:dyDescent="0.15">
      <c r="A172" s="77"/>
      <c r="B172" s="77"/>
      <c r="C172" s="114"/>
      <c r="D172" s="114"/>
      <c r="E172" s="114"/>
      <c r="F172" s="114"/>
      <c r="G172" s="114"/>
      <c r="H172" s="114"/>
      <c r="I172" s="77"/>
      <c r="J172" s="77"/>
      <c r="K172" s="77"/>
      <c r="L172" s="77"/>
      <c r="M172" s="88"/>
      <c r="N172" s="69"/>
      <c r="O172" s="69"/>
      <c r="P172" s="69"/>
      <c r="Q172" s="69"/>
    </row>
    <row r="173" spans="1:17" s="66" customFormat="1" x14ac:dyDescent="0.15">
      <c r="A173" s="77"/>
      <c r="B173" s="77"/>
      <c r="C173" s="114"/>
      <c r="D173" s="114"/>
      <c r="E173" s="114"/>
      <c r="F173" s="114"/>
      <c r="G173" s="114"/>
      <c r="H173" s="114"/>
      <c r="I173" s="77"/>
      <c r="J173" s="77"/>
      <c r="K173" s="77"/>
      <c r="L173" s="77"/>
      <c r="M173" s="88"/>
      <c r="N173" s="69"/>
      <c r="O173" s="69"/>
      <c r="P173" s="69"/>
      <c r="Q173" s="69"/>
    </row>
    <row r="174" spans="1:17" s="66" customFormat="1" x14ac:dyDescent="0.15">
      <c r="A174" s="77"/>
      <c r="B174" s="77"/>
      <c r="C174" s="114"/>
      <c r="D174" s="114"/>
      <c r="E174" s="114"/>
      <c r="F174" s="114"/>
      <c r="G174" s="114"/>
      <c r="H174" s="114"/>
      <c r="I174" s="77"/>
      <c r="J174" s="77"/>
      <c r="K174" s="77"/>
      <c r="L174" s="77"/>
      <c r="M174" s="88"/>
      <c r="N174" s="69"/>
      <c r="O174" s="69"/>
      <c r="P174" s="69"/>
      <c r="Q174" s="69"/>
    </row>
    <row r="175" spans="1:17" s="66" customFormat="1" x14ac:dyDescent="0.15">
      <c r="A175" s="77"/>
      <c r="B175" s="77"/>
      <c r="C175" s="114"/>
      <c r="D175" s="114"/>
      <c r="E175" s="114"/>
      <c r="F175" s="114"/>
      <c r="G175" s="114"/>
      <c r="H175" s="114"/>
      <c r="I175" s="77"/>
      <c r="J175" s="77"/>
      <c r="K175" s="77"/>
      <c r="L175" s="77"/>
      <c r="M175" s="88"/>
      <c r="N175" s="69"/>
      <c r="O175" s="69"/>
      <c r="P175" s="69"/>
      <c r="Q175" s="69"/>
    </row>
    <row r="176" spans="1:17" s="66" customFormat="1" x14ac:dyDescent="0.15">
      <c r="A176" s="77"/>
      <c r="B176" s="77"/>
      <c r="C176" s="114"/>
      <c r="D176" s="114"/>
      <c r="E176" s="114"/>
      <c r="F176" s="114"/>
      <c r="G176" s="114"/>
      <c r="H176" s="114"/>
      <c r="I176" s="77"/>
      <c r="J176" s="77"/>
      <c r="K176" s="77"/>
      <c r="L176" s="77"/>
      <c r="M176" s="88"/>
      <c r="N176" s="69"/>
      <c r="O176" s="69"/>
      <c r="P176" s="69"/>
      <c r="Q176" s="69"/>
    </row>
    <row r="177" spans="1:17" s="66" customFormat="1" x14ac:dyDescent="0.15">
      <c r="A177" s="77"/>
      <c r="B177" s="77"/>
      <c r="C177" s="114"/>
      <c r="D177" s="114"/>
      <c r="E177" s="114"/>
      <c r="F177" s="114"/>
      <c r="G177" s="114"/>
      <c r="H177" s="114"/>
      <c r="I177" s="77"/>
      <c r="J177" s="77"/>
      <c r="K177" s="77"/>
      <c r="L177" s="77"/>
      <c r="M177" s="88"/>
      <c r="N177" s="69"/>
      <c r="O177" s="69"/>
      <c r="P177" s="69"/>
      <c r="Q177" s="69"/>
    </row>
    <row r="178" spans="1:17" s="66" customFormat="1" x14ac:dyDescent="0.15">
      <c r="A178" s="77"/>
      <c r="B178" s="77"/>
      <c r="C178" s="114"/>
      <c r="D178" s="114"/>
      <c r="E178" s="114"/>
      <c r="F178" s="114"/>
      <c r="G178" s="114"/>
      <c r="H178" s="114"/>
      <c r="I178" s="77"/>
      <c r="J178" s="77"/>
      <c r="K178" s="77"/>
      <c r="L178" s="77"/>
      <c r="M178" s="88"/>
      <c r="N178" s="69"/>
      <c r="O178" s="69"/>
      <c r="P178" s="69"/>
      <c r="Q178" s="69"/>
    </row>
    <row r="179" spans="1:17" s="66" customFormat="1" x14ac:dyDescent="0.15">
      <c r="A179" s="77"/>
      <c r="B179" s="77"/>
      <c r="C179" s="114"/>
      <c r="D179" s="114"/>
      <c r="E179" s="114"/>
      <c r="F179" s="114"/>
      <c r="G179" s="114"/>
      <c r="H179" s="114"/>
      <c r="I179" s="77"/>
      <c r="J179" s="77"/>
      <c r="K179" s="77"/>
      <c r="L179" s="77"/>
      <c r="M179" s="88"/>
      <c r="N179" s="69"/>
      <c r="O179" s="69"/>
      <c r="P179" s="69"/>
      <c r="Q179" s="69"/>
    </row>
    <row r="180" spans="1:17" s="66" customFormat="1" x14ac:dyDescent="0.15">
      <c r="A180" s="77"/>
      <c r="B180" s="77"/>
      <c r="C180" s="114"/>
      <c r="D180" s="114"/>
      <c r="E180" s="114"/>
      <c r="F180" s="114"/>
      <c r="G180" s="114"/>
      <c r="H180" s="114"/>
      <c r="I180" s="77"/>
      <c r="J180" s="77"/>
      <c r="K180" s="77"/>
      <c r="L180" s="77"/>
      <c r="M180" s="88"/>
      <c r="N180" s="69"/>
      <c r="O180" s="69"/>
      <c r="P180" s="69"/>
      <c r="Q180" s="69"/>
    </row>
    <row r="181" spans="1:17" s="66" customFormat="1" x14ac:dyDescent="0.15">
      <c r="A181" s="77"/>
      <c r="B181" s="77"/>
      <c r="C181" s="114"/>
      <c r="D181" s="114"/>
      <c r="E181" s="114"/>
      <c r="F181" s="114"/>
      <c r="G181" s="114"/>
      <c r="H181" s="114"/>
      <c r="I181" s="77"/>
      <c r="J181" s="77"/>
      <c r="K181" s="77"/>
      <c r="L181" s="77"/>
      <c r="M181" s="88"/>
      <c r="N181" s="69"/>
      <c r="O181" s="69"/>
      <c r="P181" s="69"/>
      <c r="Q181" s="69"/>
    </row>
    <row r="182" spans="1:17" s="66" customFormat="1" x14ac:dyDescent="0.15">
      <c r="A182" s="77"/>
      <c r="B182" s="77"/>
      <c r="C182" s="114"/>
      <c r="D182" s="114"/>
      <c r="E182" s="114"/>
      <c r="F182" s="114"/>
      <c r="G182" s="114"/>
      <c r="H182" s="114"/>
      <c r="I182" s="77"/>
      <c r="J182" s="77"/>
      <c r="K182" s="77"/>
      <c r="L182" s="77"/>
      <c r="M182" s="88"/>
      <c r="N182" s="69"/>
      <c r="O182" s="69"/>
      <c r="P182" s="69"/>
      <c r="Q182" s="69"/>
    </row>
    <row r="183" spans="1:17" s="66" customFormat="1" x14ac:dyDescent="0.15">
      <c r="A183" s="77"/>
      <c r="B183" s="77"/>
      <c r="C183" s="114"/>
      <c r="D183" s="144"/>
      <c r="E183" s="144"/>
      <c r="F183" s="144"/>
      <c r="G183" s="144"/>
      <c r="H183" s="144"/>
      <c r="I183" s="72"/>
      <c r="J183" s="72"/>
      <c r="K183" s="72"/>
      <c r="L183" s="72"/>
      <c r="M183" s="88"/>
      <c r="N183" s="69"/>
      <c r="O183" s="69"/>
      <c r="P183" s="69"/>
      <c r="Q183" s="69"/>
    </row>
    <row r="184" spans="1:17" s="66" customFormat="1" x14ac:dyDescent="0.15">
      <c r="A184" s="77"/>
      <c r="B184" s="77"/>
      <c r="C184" s="114"/>
      <c r="D184" s="114"/>
      <c r="E184" s="114"/>
      <c r="F184" s="144"/>
      <c r="G184" s="144"/>
      <c r="H184" s="144"/>
      <c r="I184" s="72"/>
      <c r="J184" s="72"/>
      <c r="K184" s="72"/>
      <c r="L184" s="72"/>
      <c r="M184" s="88"/>
      <c r="N184" s="69"/>
      <c r="O184" s="69"/>
      <c r="P184" s="69"/>
      <c r="Q184" s="69"/>
    </row>
    <row r="185" spans="1:17" s="66" customFormat="1" x14ac:dyDescent="0.15">
      <c r="A185" s="72"/>
      <c r="B185" s="72"/>
      <c r="C185" s="144"/>
      <c r="D185" s="144"/>
      <c r="E185" s="144"/>
      <c r="F185" s="144"/>
      <c r="G185" s="144"/>
      <c r="H185" s="144"/>
      <c r="I185" s="72"/>
      <c r="J185" s="72"/>
      <c r="K185" s="72"/>
      <c r="L185" s="72"/>
      <c r="M185" s="88"/>
      <c r="N185" s="69"/>
      <c r="O185" s="69"/>
      <c r="P185" s="69"/>
      <c r="Q185" s="69"/>
    </row>
    <row r="186" spans="1:17" s="66" customFormat="1" x14ac:dyDescent="0.15">
      <c r="A186" s="77"/>
      <c r="B186" s="77"/>
      <c r="C186" s="114"/>
      <c r="D186" s="150"/>
      <c r="E186" s="114"/>
      <c r="F186" s="144"/>
      <c r="G186" s="144"/>
      <c r="H186" s="144"/>
      <c r="I186" s="72"/>
      <c r="J186" s="72"/>
      <c r="K186" s="72"/>
      <c r="L186" s="72"/>
      <c r="M186" s="88"/>
      <c r="N186" s="69"/>
      <c r="O186" s="69"/>
      <c r="P186" s="69"/>
      <c r="Q186" s="69"/>
    </row>
    <row r="187" spans="1:17" s="66" customFormat="1" x14ac:dyDescent="0.15">
      <c r="A187" s="77"/>
      <c r="B187" s="77"/>
      <c r="C187" s="114"/>
      <c r="D187" s="114"/>
      <c r="E187" s="114"/>
      <c r="F187" s="114"/>
      <c r="G187" s="144"/>
      <c r="H187" s="144"/>
      <c r="I187" s="72"/>
      <c r="J187" s="72"/>
      <c r="K187" s="72"/>
      <c r="L187" s="72"/>
      <c r="M187" s="88"/>
      <c r="N187" s="69"/>
      <c r="O187" s="69"/>
      <c r="P187" s="69"/>
      <c r="Q187" s="69"/>
    </row>
    <row r="188" spans="1:17" s="66" customFormat="1" x14ac:dyDescent="0.15">
      <c r="A188" s="72"/>
      <c r="B188" s="72"/>
      <c r="C188" s="144"/>
      <c r="D188" s="144"/>
      <c r="E188" s="144"/>
      <c r="F188" s="144"/>
      <c r="G188" s="144"/>
      <c r="H188" s="144"/>
      <c r="I188" s="72"/>
      <c r="J188" s="72"/>
      <c r="K188" s="72"/>
      <c r="L188" s="72"/>
      <c r="M188" s="88"/>
      <c r="N188" s="69"/>
      <c r="O188" s="69"/>
      <c r="P188" s="69"/>
      <c r="Q188" s="69"/>
    </row>
    <row r="189" spans="1:17" s="66" customFormat="1" x14ac:dyDescent="0.15">
      <c r="A189" s="77"/>
      <c r="B189" s="77"/>
      <c r="C189" s="114"/>
      <c r="D189" s="144"/>
      <c r="E189" s="144"/>
      <c r="F189" s="144"/>
      <c r="G189" s="144"/>
      <c r="H189" s="144"/>
      <c r="I189" s="72"/>
      <c r="J189" s="72"/>
      <c r="K189" s="72"/>
      <c r="L189" s="72"/>
      <c r="M189" s="88"/>
      <c r="N189" s="69"/>
      <c r="O189" s="69"/>
      <c r="P189" s="69"/>
      <c r="Q189" s="69"/>
    </row>
    <row r="190" spans="1:17" s="66" customFormat="1" x14ac:dyDescent="0.15">
      <c r="A190" s="77"/>
      <c r="B190" s="77"/>
      <c r="C190" s="114"/>
      <c r="D190" s="114"/>
      <c r="E190" s="114"/>
      <c r="F190" s="144"/>
      <c r="G190" s="144"/>
      <c r="H190" s="144"/>
      <c r="I190" s="72"/>
      <c r="J190" s="72"/>
      <c r="K190" s="72"/>
      <c r="L190" s="72"/>
      <c r="M190" s="88"/>
      <c r="N190" s="69"/>
      <c r="O190" s="69"/>
      <c r="P190" s="69"/>
      <c r="Q190" s="69"/>
    </row>
    <row r="191" spans="1:17" s="66" customFormat="1" x14ac:dyDescent="0.15">
      <c r="A191" s="77"/>
      <c r="B191" s="77"/>
      <c r="C191" s="114"/>
      <c r="D191" s="114"/>
      <c r="E191" s="114"/>
      <c r="F191" s="144"/>
      <c r="G191" s="144"/>
      <c r="H191" s="144"/>
      <c r="I191" s="72"/>
      <c r="J191" s="72"/>
      <c r="K191" s="72"/>
      <c r="L191" s="72"/>
      <c r="M191" s="88"/>
      <c r="N191" s="69"/>
      <c r="O191" s="69"/>
      <c r="P191" s="69"/>
      <c r="Q191" s="69"/>
    </row>
    <row r="192" spans="1:17" s="66" customFormat="1" x14ac:dyDescent="0.15">
      <c r="A192" s="72"/>
      <c r="B192" s="72"/>
      <c r="C192" s="144"/>
      <c r="D192" s="144"/>
      <c r="E192" s="144"/>
      <c r="F192" s="144"/>
      <c r="G192" s="144"/>
      <c r="H192" s="144"/>
      <c r="I192" s="72"/>
      <c r="J192" s="72"/>
      <c r="K192" s="72"/>
      <c r="L192" s="72"/>
      <c r="M192" s="88"/>
      <c r="N192" s="69"/>
      <c r="O192" s="69"/>
      <c r="P192" s="69"/>
      <c r="Q192" s="69"/>
    </row>
    <row r="193" spans="1:17" s="66" customFormat="1" x14ac:dyDescent="0.15">
      <c r="A193" s="77"/>
      <c r="B193" s="77"/>
      <c r="C193" s="114"/>
      <c r="D193" s="150"/>
      <c r="E193" s="114"/>
      <c r="F193" s="114"/>
      <c r="G193" s="144"/>
      <c r="H193" s="144"/>
      <c r="I193" s="72"/>
      <c r="J193" s="72"/>
      <c r="K193" s="72"/>
      <c r="L193" s="72"/>
      <c r="M193" s="88"/>
      <c r="N193" s="69"/>
      <c r="O193" s="69"/>
      <c r="P193" s="69"/>
      <c r="Q193" s="69"/>
    </row>
    <row r="194" spans="1:17" s="66" customFormat="1" x14ac:dyDescent="0.15">
      <c r="A194" s="77"/>
      <c r="B194" s="77"/>
      <c r="C194" s="114"/>
      <c r="D194" s="114"/>
      <c r="E194" s="114"/>
      <c r="F194" s="144"/>
      <c r="G194" s="144"/>
      <c r="H194" s="144"/>
      <c r="I194" s="72"/>
      <c r="J194" s="72"/>
      <c r="K194" s="72"/>
      <c r="L194" s="72"/>
      <c r="M194" s="88"/>
      <c r="N194" s="69"/>
      <c r="O194" s="69"/>
      <c r="P194" s="69"/>
      <c r="Q194" s="69"/>
    </row>
    <row r="195" spans="1:17" s="66" customFormat="1" x14ac:dyDescent="0.15">
      <c r="A195" s="72"/>
      <c r="B195" s="72"/>
      <c r="C195" s="144"/>
      <c r="D195" s="144"/>
      <c r="E195" s="144"/>
      <c r="F195" s="144"/>
      <c r="G195" s="144"/>
      <c r="H195" s="144"/>
      <c r="I195" s="72"/>
      <c r="J195" s="72"/>
      <c r="K195" s="72"/>
      <c r="L195" s="72"/>
      <c r="M195" s="88"/>
      <c r="N195" s="69"/>
      <c r="O195" s="69"/>
      <c r="P195" s="69"/>
      <c r="Q195" s="69"/>
    </row>
    <row r="196" spans="1:17" s="66" customFormat="1" x14ac:dyDescent="0.15">
      <c r="A196" s="77"/>
      <c r="B196" s="72"/>
      <c r="C196" s="144"/>
      <c r="D196" s="144"/>
      <c r="E196" s="144"/>
      <c r="F196" s="144"/>
      <c r="G196" s="144"/>
      <c r="H196" s="144"/>
      <c r="I196" s="72"/>
      <c r="J196" s="72"/>
      <c r="K196" s="72"/>
      <c r="L196" s="72"/>
      <c r="M196" s="88"/>
      <c r="N196" s="69"/>
      <c r="O196" s="69"/>
      <c r="P196" s="69"/>
      <c r="Q196" s="69"/>
    </row>
    <row r="197" spans="1:17" s="66" customFormat="1" x14ac:dyDescent="0.15">
      <c r="A197" s="72"/>
      <c r="B197" s="72"/>
      <c r="C197" s="144"/>
      <c r="D197" s="144"/>
      <c r="E197" s="144"/>
      <c r="F197" s="144"/>
      <c r="G197" s="144"/>
      <c r="H197" s="144"/>
      <c r="I197" s="72"/>
      <c r="J197" s="72"/>
      <c r="K197" s="72"/>
      <c r="L197" s="72"/>
      <c r="M197" s="88"/>
      <c r="N197" s="69"/>
      <c r="O197" s="69"/>
      <c r="P197" s="69"/>
      <c r="Q197" s="69"/>
    </row>
    <row r="198" spans="1:17" s="66" customFormat="1" x14ac:dyDescent="0.15">
      <c r="A198" s="72"/>
      <c r="B198" s="71"/>
      <c r="C198" s="144"/>
      <c r="D198" s="144"/>
      <c r="E198" s="144"/>
      <c r="F198" s="144"/>
      <c r="G198" s="144"/>
      <c r="H198" s="144"/>
      <c r="I198" s="72"/>
      <c r="J198" s="72"/>
      <c r="K198" s="72"/>
      <c r="L198" s="72"/>
      <c r="M198" s="88"/>
      <c r="N198" s="69"/>
      <c r="O198" s="69"/>
      <c r="P198" s="69"/>
      <c r="Q198" s="69"/>
    </row>
    <row r="199" spans="1:17" s="66" customFormat="1" x14ac:dyDescent="0.15">
      <c r="A199" s="72"/>
      <c r="B199" s="72"/>
      <c r="C199" s="144"/>
      <c r="D199" s="144"/>
      <c r="E199" s="144"/>
      <c r="F199" s="144"/>
      <c r="G199" s="144"/>
      <c r="H199" s="144"/>
      <c r="I199" s="72"/>
      <c r="J199" s="72"/>
      <c r="K199" s="72"/>
      <c r="L199" s="72"/>
      <c r="M199" s="88"/>
      <c r="N199" s="69"/>
      <c r="O199" s="69"/>
      <c r="P199" s="69"/>
      <c r="Q199" s="69"/>
    </row>
    <row r="200" spans="1:17" s="66" customFormat="1" x14ac:dyDescent="0.15">
      <c r="A200" s="72"/>
      <c r="B200" s="72"/>
      <c r="C200" s="144"/>
      <c r="D200" s="144"/>
      <c r="E200" s="144"/>
      <c r="F200" s="144"/>
      <c r="G200" s="144"/>
      <c r="H200" s="144"/>
      <c r="I200" s="72"/>
      <c r="J200" s="72"/>
      <c r="K200" s="72"/>
      <c r="L200" s="72"/>
      <c r="M200" s="88"/>
      <c r="N200" s="69"/>
      <c r="O200" s="69"/>
      <c r="P200" s="69"/>
      <c r="Q200" s="69"/>
    </row>
    <row r="201" spans="1:17" s="66" customFormat="1" x14ac:dyDescent="0.15">
      <c r="A201" s="72"/>
      <c r="B201" s="72"/>
      <c r="C201" s="144"/>
      <c r="D201" s="144"/>
      <c r="E201" s="144"/>
      <c r="F201" s="144"/>
      <c r="G201" s="144"/>
      <c r="H201" s="144"/>
      <c r="I201" s="72"/>
      <c r="J201" s="72"/>
      <c r="K201" s="72"/>
      <c r="L201" s="72"/>
      <c r="M201" s="88"/>
      <c r="N201" s="69"/>
      <c r="O201" s="69"/>
      <c r="P201" s="69"/>
      <c r="Q201" s="69"/>
    </row>
    <row r="202" spans="1:17" s="66" customFormat="1" x14ac:dyDescent="0.15">
      <c r="A202" s="72"/>
      <c r="B202" s="72"/>
      <c r="C202" s="144"/>
      <c r="D202" s="144"/>
      <c r="E202" s="144"/>
      <c r="F202" s="144"/>
      <c r="G202" s="144"/>
      <c r="H202" s="144"/>
      <c r="I202" s="72"/>
      <c r="J202" s="72"/>
      <c r="K202" s="72"/>
      <c r="L202" s="72"/>
      <c r="M202" s="88"/>
      <c r="N202" s="69"/>
      <c r="O202" s="69"/>
      <c r="P202" s="69"/>
      <c r="Q202" s="69"/>
    </row>
    <row r="203" spans="1:17" s="66" customFormat="1" x14ac:dyDescent="0.15">
      <c r="A203" s="72"/>
      <c r="B203" s="72"/>
      <c r="C203" s="144"/>
      <c r="D203" s="144"/>
      <c r="E203" s="144"/>
      <c r="F203" s="144"/>
      <c r="G203" s="144"/>
      <c r="H203" s="144"/>
      <c r="I203" s="72"/>
      <c r="J203" s="72"/>
      <c r="K203" s="72"/>
      <c r="L203" s="72"/>
      <c r="M203" s="88"/>
      <c r="N203" s="69"/>
      <c r="O203" s="69"/>
      <c r="P203" s="69"/>
      <c r="Q203" s="69"/>
    </row>
    <row r="204" spans="1:17" s="66" customFormat="1" x14ac:dyDescent="0.15">
      <c r="A204" s="72"/>
      <c r="B204" s="72"/>
      <c r="C204" s="144"/>
      <c r="D204" s="144"/>
      <c r="E204" s="144"/>
      <c r="F204" s="144"/>
      <c r="G204" s="144"/>
      <c r="H204" s="144"/>
      <c r="I204" s="72"/>
      <c r="J204" s="72"/>
      <c r="K204" s="72"/>
      <c r="L204" s="72"/>
      <c r="M204" s="88"/>
      <c r="N204" s="69"/>
      <c r="O204" s="69"/>
      <c r="P204" s="69"/>
      <c r="Q204" s="69"/>
    </row>
    <row r="205" spans="1:17" s="66" customFormat="1" x14ac:dyDescent="0.15">
      <c r="A205" s="72"/>
      <c r="B205" s="72"/>
      <c r="C205" s="144"/>
      <c r="D205" s="144"/>
      <c r="E205" s="144"/>
      <c r="F205" s="144"/>
      <c r="G205" s="144"/>
      <c r="H205" s="144"/>
      <c r="I205" s="72"/>
      <c r="J205" s="72"/>
      <c r="K205" s="72"/>
      <c r="L205" s="72"/>
      <c r="M205" s="88"/>
      <c r="N205" s="69"/>
      <c r="O205" s="69"/>
      <c r="P205" s="69"/>
      <c r="Q205" s="69"/>
    </row>
    <row r="206" spans="1:17" s="66" customFormat="1" x14ac:dyDescent="0.15">
      <c r="A206" s="72"/>
      <c r="B206" s="72"/>
      <c r="C206" s="144"/>
      <c r="D206" s="144"/>
      <c r="E206" s="144"/>
      <c r="F206" s="144"/>
      <c r="G206" s="144"/>
      <c r="H206" s="144"/>
      <c r="I206" s="72"/>
      <c r="J206" s="72"/>
      <c r="K206" s="72"/>
      <c r="L206" s="72"/>
      <c r="M206" s="88"/>
      <c r="N206" s="69"/>
      <c r="O206" s="69"/>
      <c r="P206" s="69"/>
      <c r="Q206" s="69"/>
    </row>
    <row r="207" spans="1:17" s="66" customFormat="1" x14ac:dyDescent="0.15">
      <c r="A207" s="72"/>
      <c r="B207" s="72"/>
      <c r="C207" s="144"/>
      <c r="D207" s="144"/>
      <c r="E207" s="144"/>
      <c r="F207" s="144"/>
      <c r="G207" s="144"/>
      <c r="H207" s="144"/>
      <c r="I207" s="72"/>
      <c r="J207" s="72"/>
      <c r="K207" s="72"/>
      <c r="L207" s="72"/>
      <c r="M207" s="88"/>
      <c r="N207" s="69"/>
      <c r="O207" s="69"/>
      <c r="P207" s="69"/>
      <c r="Q207" s="69"/>
    </row>
    <row r="208" spans="1:17" s="66" customFormat="1" x14ac:dyDescent="0.15">
      <c r="A208" s="72"/>
      <c r="B208" s="72"/>
      <c r="C208" s="144"/>
      <c r="D208" s="144"/>
      <c r="E208" s="144"/>
      <c r="F208" s="144"/>
      <c r="G208" s="144"/>
      <c r="H208" s="144"/>
      <c r="I208" s="72"/>
      <c r="J208" s="72"/>
      <c r="K208" s="72"/>
      <c r="L208" s="72"/>
      <c r="M208" s="88"/>
      <c r="N208" s="69"/>
      <c r="O208" s="69"/>
      <c r="P208" s="69"/>
      <c r="Q208" s="69"/>
    </row>
    <row r="209" spans="1:17" s="66" customFormat="1" x14ac:dyDescent="0.15">
      <c r="A209" s="72"/>
      <c r="B209" s="72"/>
      <c r="C209" s="144"/>
      <c r="D209" s="144"/>
      <c r="E209" s="144"/>
      <c r="F209" s="144"/>
      <c r="G209" s="144"/>
      <c r="H209" s="144"/>
      <c r="I209" s="72"/>
      <c r="J209" s="72"/>
      <c r="K209" s="72"/>
      <c r="L209" s="72"/>
      <c r="M209" s="88"/>
      <c r="N209" s="69"/>
      <c r="O209" s="69"/>
      <c r="P209" s="69"/>
      <c r="Q209" s="69"/>
    </row>
    <row r="210" spans="1:17" s="66" customFormat="1" x14ac:dyDescent="0.15">
      <c r="A210" s="72"/>
      <c r="B210" s="72"/>
      <c r="C210" s="144"/>
      <c r="D210" s="144"/>
      <c r="E210" s="144"/>
      <c r="F210" s="144"/>
      <c r="G210" s="144"/>
      <c r="H210" s="144"/>
      <c r="I210" s="72"/>
      <c r="J210" s="72"/>
      <c r="K210" s="72"/>
      <c r="L210" s="72"/>
      <c r="M210" s="88"/>
      <c r="N210" s="69"/>
      <c r="O210" s="69"/>
      <c r="P210" s="69"/>
      <c r="Q210" s="69"/>
    </row>
    <row r="211" spans="1:17" s="66" customFormat="1" x14ac:dyDescent="0.15">
      <c r="A211" s="77"/>
      <c r="B211" s="77"/>
      <c r="C211" s="114"/>
      <c r="D211" s="114"/>
      <c r="E211" s="114"/>
      <c r="F211" s="114"/>
      <c r="G211" s="114"/>
      <c r="H211" s="114"/>
      <c r="I211" s="77"/>
      <c r="J211" s="77"/>
      <c r="K211" s="77"/>
      <c r="L211" s="77"/>
      <c r="M211" s="88"/>
      <c r="N211" s="69"/>
      <c r="O211" s="69"/>
      <c r="P211" s="69"/>
      <c r="Q211" s="69"/>
    </row>
    <row r="212" spans="1:17" s="66" customFormat="1" x14ac:dyDescent="0.15">
      <c r="A212" s="77"/>
      <c r="B212" s="77"/>
      <c r="C212" s="114"/>
      <c r="D212" s="114"/>
      <c r="E212" s="114"/>
      <c r="F212" s="114"/>
      <c r="G212" s="114"/>
      <c r="H212" s="114"/>
      <c r="I212" s="77"/>
      <c r="J212" s="77"/>
      <c r="K212" s="77"/>
      <c r="L212" s="77"/>
      <c r="M212" s="88"/>
      <c r="N212" s="69"/>
      <c r="O212" s="69"/>
      <c r="P212" s="69"/>
      <c r="Q212" s="69"/>
    </row>
    <row r="213" spans="1:17" s="66" customFormat="1" x14ac:dyDescent="0.15">
      <c r="A213" s="77"/>
      <c r="B213" s="77"/>
      <c r="C213" s="114"/>
      <c r="D213" s="114"/>
      <c r="E213" s="114"/>
      <c r="F213" s="114"/>
      <c r="G213" s="114"/>
      <c r="H213" s="114"/>
      <c r="I213" s="77"/>
      <c r="J213" s="77"/>
      <c r="K213" s="77"/>
      <c r="L213" s="77"/>
      <c r="M213" s="88"/>
      <c r="N213" s="69"/>
      <c r="O213" s="69"/>
      <c r="P213" s="69"/>
      <c r="Q213" s="69"/>
    </row>
    <row r="214" spans="1:17" s="66" customFormat="1" x14ac:dyDescent="0.15">
      <c r="A214" s="77"/>
      <c r="B214" s="77"/>
      <c r="C214" s="114"/>
      <c r="D214" s="114"/>
      <c r="E214" s="114"/>
      <c r="F214" s="114"/>
      <c r="G214" s="114"/>
      <c r="H214" s="114"/>
      <c r="I214" s="77"/>
      <c r="J214" s="77"/>
      <c r="K214" s="77"/>
      <c r="L214" s="77"/>
      <c r="M214" s="88"/>
      <c r="N214" s="69"/>
      <c r="O214" s="69"/>
      <c r="P214" s="69"/>
      <c r="Q214" s="69"/>
    </row>
    <row r="215" spans="1:17" s="66" customFormat="1" x14ac:dyDescent="0.15">
      <c r="A215" s="77"/>
      <c r="B215" s="77"/>
      <c r="C215" s="114"/>
      <c r="D215" s="114"/>
      <c r="E215" s="114"/>
      <c r="F215" s="114"/>
      <c r="G215" s="114"/>
      <c r="H215" s="114"/>
      <c r="I215" s="77"/>
      <c r="J215" s="77"/>
      <c r="K215" s="77"/>
      <c r="L215" s="77"/>
      <c r="M215" s="88"/>
      <c r="N215" s="69"/>
      <c r="O215" s="69"/>
      <c r="P215" s="69"/>
      <c r="Q215" s="69"/>
    </row>
    <row r="216" spans="1:17" s="66" customFormat="1" x14ac:dyDescent="0.15">
      <c r="A216" s="77"/>
      <c r="B216" s="77"/>
      <c r="C216" s="114"/>
      <c r="D216" s="114"/>
      <c r="E216" s="114"/>
      <c r="F216" s="114"/>
      <c r="G216" s="114"/>
      <c r="H216" s="114"/>
      <c r="I216" s="77"/>
      <c r="J216" s="77"/>
      <c r="K216" s="77"/>
      <c r="L216" s="77"/>
      <c r="M216" s="88"/>
      <c r="N216" s="69"/>
      <c r="O216" s="69"/>
      <c r="P216" s="69"/>
      <c r="Q216" s="69"/>
    </row>
    <row r="217" spans="1:17" s="66" customFormat="1" x14ac:dyDescent="0.15">
      <c r="A217" s="77"/>
      <c r="B217" s="77"/>
      <c r="C217" s="114"/>
      <c r="D217" s="114"/>
      <c r="E217" s="114"/>
      <c r="F217" s="114"/>
      <c r="G217" s="114"/>
      <c r="H217" s="114"/>
      <c r="I217" s="77"/>
      <c r="J217" s="77"/>
      <c r="K217" s="77"/>
      <c r="L217" s="77"/>
      <c r="M217" s="139"/>
      <c r="N217" s="69"/>
      <c r="O217" s="69"/>
      <c r="P217" s="69"/>
      <c r="Q217" s="69"/>
    </row>
    <row r="218" spans="1:17" s="66" customFormat="1" x14ac:dyDescent="0.15">
      <c r="A218" s="77"/>
      <c r="B218" s="77"/>
      <c r="C218" s="114"/>
      <c r="D218" s="114"/>
      <c r="E218" s="114"/>
      <c r="F218" s="114"/>
      <c r="G218" s="114"/>
      <c r="H218" s="114"/>
      <c r="I218" s="77"/>
      <c r="J218" s="77"/>
      <c r="K218" s="77"/>
      <c r="L218" s="77"/>
      <c r="M218" s="139"/>
      <c r="N218" s="69"/>
      <c r="O218" s="69"/>
      <c r="P218" s="69"/>
      <c r="Q218" s="69"/>
    </row>
    <row r="219" spans="1:17" s="66" customFormat="1" x14ac:dyDescent="0.15">
      <c r="A219" s="77"/>
      <c r="B219" s="77"/>
      <c r="C219" s="114"/>
      <c r="D219" s="114"/>
      <c r="E219" s="114"/>
      <c r="F219" s="114"/>
      <c r="G219" s="114"/>
      <c r="H219" s="114"/>
      <c r="I219" s="77"/>
      <c r="J219" s="77"/>
      <c r="K219" s="77"/>
      <c r="L219" s="77"/>
      <c r="M219" s="139"/>
      <c r="N219" s="69"/>
      <c r="O219" s="69"/>
      <c r="P219" s="69"/>
      <c r="Q219" s="69"/>
    </row>
    <row r="220" spans="1:17" s="66" customFormat="1" x14ac:dyDescent="0.15">
      <c r="A220" s="77"/>
      <c r="B220" s="77"/>
      <c r="C220" s="114"/>
      <c r="D220" s="114"/>
      <c r="E220" s="114"/>
      <c r="F220" s="114"/>
      <c r="G220" s="114"/>
      <c r="H220" s="114"/>
      <c r="I220" s="77"/>
      <c r="J220" s="77"/>
      <c r="K220" s="77"/>
      <c r="L220" s="77"/>
      <c r="M220" s="139"/>
      <c r="N220" s="69"/>
      <c r="O220" s="69"/>
      <c r="P220" s="69"/>
      <c r="Q220" s="69"/>
    </row>
    <row r="221" spans="1:17" s="66" customFormat="1" x14ac:dyDescent="0.15">
      <c r="A221" s="72"/>
      <c r="B221" s="72"/>
      <c r="C221" s="144"/>
      <c r="D221" s="144"/>
      <c r="E221" s="144"/>
      <c r="F221" s="144"/>
      <c r="G221" s="144"/>
      <c r="H221" s="144"/>
      <c r="I221" s="72"/>
      <c r="J221" s="72"/>
      <c r="K221" s="72"/>
      <c r="L221" s="72"/>
      <c r="M221" s="139"/>
      <c r="N221" s="69"/>
      <c r="O221" s="69"/>
      <c r="P221" s="69"/>
      <c r="Q221" s="69"/>
    </row>
    <row r="222" spans="1:17" s="66" customFormat="1" x14ac:dyDescent="0.15">
      <c r="A222" s="72"/>
      <c r="B222" s="72"/>
      <c r="C222" s="144"/>
      <c r="D222" s="144"/>
      <c r="E222" s="144"/>
      <c r="F222" s="144"/>
      <c r="G222" s="144"/>
      <c r="H222" s="144"/>
      <c r="I222" s="72"/>
      <c r="J222" s="72"/>
      <c r="K222" s="72"/>
      <c r="L222" s="72"/>
      <c r="M222" s="139"/>
      <c r="N222" s="69"/>
      <c r="O222" s="69"/>
      <c r="P222" s="69"/>
      <c r="Q222" s="69"/>
    </row>
    <row r="223" spans="1:17" s="66" customFormat="1" x14ac:dyDescent="0.15">
      <c r="A223" s="70"/>
      <c r="B223" s="70"/>
      <c r="C223" s="113"/>
      <c r="D223" s="113"/>
      <c r="E223" s="113"/>
      <c r="F223" s="113"/>
      <c r="G223" s="113"/>
      <c r="H223" s="113"/>
      <c r="I223" s="70"/>
      <c r="J223" s="70"/>
      <c r="K223" s="70"/>
      <c r="L223" s="70"/>
      <c r="M223" s="139"/>
      <c r="N223" s="69"/>
      <c r="O223" s="69"/>
      <c r="P223" s="69"/>
      <c r="Q223" s="69"/>
    </row>
    <row r="224" spans="1:17" s="66" customFormat="1" x14ac:dyDescent="0.15">
      <c r="A224" s="77"/>
      <c r="B224" s="77"/>
      <c r="C224" s="114"/>
      <c r="D224" s="114"/>
      <c r="E224" s="114"/>
      <c r="F224" s="114"/>
      <c r="G224" s="114"/>
      <c r="H224" s="114"/>
      <c r="I224" s="77"/>
      <c r="J224" s="77"/>
      <c r="K224" s="77"/>
      <c r="L224" s="77"/>
      <c r="M224" s="139"/>
      <c r="N224" s="69"/>
      <c r="O224" s="69"/>
      <c r="P224" s="69"/>
      <c r="Q224" s="69"/>
    </row>
    <row r="225" spans="1:17" s="66" customFormat="1" x14ac:dyDescent="0.15">
      <c r="A225" s="77"/>
      <c r="B225" s="77"/>
      <c r="C225" s="114"/>
      <c r="D225" s="114"/>
      <c r="E225" s="114"/>
      <c r="F225" s="114"/>
      <c r="G225" s="114"/>
      <c r="H225" s="114"/>
      <c r="I225" s="77"/>
      <c r="J225" s="77"/>
      <c r="K225" s="77"/>
      <c r="L225" s="77"/>
      <c r="M225" s="139"/>
      <c r="N225" s="69"/>
      <c r="O225" s="69"/>
      <c r="P225" s="69"/>
      <c r="Q225" s="69"/>
    </row>
    <row r="226" spans="1:17" s="66" customFormat="1" x14ac:dyDescent="0.15">
      <c r="A226" s="77"/>
      <c r="B226" s="77"/>
      <c r="C226" s="114"/>
      <c r="D226" s="114"/>
      <c r="E226" s="114"/>
      <c r="F226" s="114"/>
      <c r="G226" s="114"/>
      <c r="H226" s="114"/>
      <c r="I226" s="77"/>
      <c r="J226" s="77"/>
      <c r="K226" s="77"/>
      <c r="L226" s="77"/>
      <c r="M226" s="139"/>
      <c r="N226" s="69"/>
      <c r="O226" s="69"/>
      <c r="P226" s="69"/>
      <c r="Q226" s="69"/>
    </row>
    <row r="227" spans="1:17" s="66" customFormat="1" x14ac:dyDescent="0.15">
      <c r="A227" s="77"/>
      <c r="B227" s="77"/>
      <c r="C227" s="114"/>
      <c r="D227" s="114"/>
      <c r="E227" s="114"/>
      <c r="F227" s="114"/>
      <c r="G227" s="114"/>
      <c r="H227" s="114"/>
      <c r="I227" s="77"/>
      <c r="J227" s="77"/>
      <c r="K227" s="77"/>
      <c r="L227" s="77"/>
      <c r="M227" s="139"/>
      <c r="N227" s="69"/>
      <c r="O227" s="69"/>
      <c r="P227" s="69"/>
      <c r="Q227" s="69"/>
    </row>
    <row r="228" spans="1:17" s="66" customFormat="1" x14ac:dyDescent="0.15">
      <c r="A228" s="77"/>
      <c r="B228" s="77"/>
      <c r="C228" s="114"/>
      <c r="D228" s="114"/>
      <c r="E228" s="114"/>
      <c r="F228" s="114"/>
      <c r="G228" s="114"/>
      <c r="H228" s="114"/>
      <c r="I228" s="77"/>
      <c r="J228" s="77"/>
      <c r="K228" s="77"/>
      <c r="L228" s="77"/>
      <c r="M228" s="139"/>
      <c r="N228" s="69"/>
      <c r="O228" s="69"/>
      <c r="P228" s="69"/>
      <c r="Q228" s="69"/>
    </row>
    <row r="229" spans="1:17" s="66" customFormat="1" x14ac:dyDescent="0.15">
      <c r="A229" s="77"/>
      <c r="B229" s="77"/>
      <c r="C229" s="114"/>
      <c r="D229" s="114"/>
      <c r="E229" s="114"/>
      <c r="F229" s="114"/>
      <c r="G229" s="114"/>
      <c r="H229" s="114"/>
      <c r="I229" s="77"/>
      <c r="J229" s="77"/>
      <c r="K229" s="77"/>
      <c r="L229" s="77"/>
      <c r="M229" s="139"/>
      <c r="N229" s="69"/>
      <c r="O229" s="69"/>
      <c r="P229" s="69"/>
      <c r="Q229" s="69"/>
    </row>
    <row r="230" spans="1:17" s="66" customFormat="1" x14ac:dyDescent="0.15">
      <c r="A230" s="77"/>
      <c r="B230" s="77"/>
      <c r="C230" s="114"/>
      <c r="D230" s="114"/>
      <c r="E230" s="114"/>
      <c r="F230" s="114"/>
      <c r="G230" s="114"/>
      <c r="H230" s="114"/>
      <c r="I230" s="77"/>
      <c r="J230" s="77"/>
      <c r="K230" s="77"/>
      <c r="L230" s="77"/>
      <c r="M230" s="139"/>
      <c r="N230" s="69"/>
      <c r="O230" s="69"/>
      <c r="P230" s="69"/>
      <c r="Q230" s="69"/>
    </row>
    <row r="231" spans="1:17" s="66" customFormat="1" x14ac:dyDescent="0.15">
      <c r="A231" s="77"/>
      <c r="B231" s="77"/>
      <c r="C231" s="114"/>
      <c r="D231" s="114"/>
      <c r="E231" s="114"/>
      <c r="F231" s="114"/>
      <c r="G231" s="114"/>
      <c r="H231" s="114"/>
      <c r="I231" s="77"/>
      <c r="J231" s="77"/>
      <c r="K231" s="77"/>
      <c r="L231" s="77"/>
      <c r="M231" s="139"/>
      <c r="N231" s="69"/>
      <c r="O231" s="69"/>
      <c r="P231" s="69"/>
      <c r="Q231" s="69"/>
    </row>
    <row r="232" spans="1:17" s="66" customFormat="1" x14ac:dyDescent="0.15">
      <c r="A232" s="77"/>
      <c r="B232" s="77"/>
      <c r="C232" s="114"/>
      <c r="D232" s="114"/>
      <c r="E232" s="114"/>
      <c r="F232" s="114"/>
      <c r="G232" s="114"/>
      <c r="H232" s="114"/>
      <c r="I232" s="77"/>
      <c r="J232" s="77"/>
      <c r="K232" s="77"/>
      <c r="L232" s="77"/>
      <c r="M232" s="139"/>
      <c r="N232" s="69"/>
      <c r="O232" s="69"/>
      <c r="P232" s="69"/>
      <c r="Q232" s="69"/>
    </row>
    <row r="233" spans="1:17" s="66" customFormat="1" x14ac:dyDescent="0.15">
      <c r="A233" s="77"/>
      <c r="B233" s="77"/>
      <c r="C233" s="114"/>
      <c r="D233" s="114"/>
      <c r="E233" s="114"/>
      <c r="F233" s="114"/>
      <c r="G233" s="114"/>
      <c r="H233" s="114"/>
      <c r="I233" s="77"/>
      <c r="J233" s="77"/>
      <c r="K233" s="77"/>
      <c r="L233" s="77"/>
      <c r="M233" s="139"/>
      <c r="N233" s="69"/>
      <c r="O233" s="69"/>
      <c r="P233" s="69"/>
      <c r="Q233" s="69"/>
    </row>
    <row r="234" spans="1:17" s="66" customFormat="1" x14ac:dyDescent="0.15">
      <c r="A234" s="77"/>
      <c r="B234" s="77"/>
      <c r="C234" s="114"/>
      <c r="D234" s="114"/>
      <c r="E234" s="114"/>
      <c r="F234" s="114"/>
      <c r="G234" s="114"/>
      <c r="H234" s="114"/>
      <c r="I234" s="77"/>
      <c r="J234" s="77"/>
      <c r="K234" s="77"/>
      <c r="L234" s="77"/>
      <c r="M234" s="139"/>
      <c r="N234" s="69"/>
      <c r="O234" s="69"/>
      <c r="P234" s="69"/>
      <c r="Q234" s="69"/>
    </row>
    <row r="235" spans="1:17" s="66" customFormat="1" x14ac:dyDescent="0.15">
      <c r="A235" s="77"/>
      <c r="B235" s="77"/>
      <c r="C235" s="114"/>
      <c r="D235" s="114"/>
      <c r="E235" s="114"/>
      <c r="F235" s="114"/>
      <c r="G235" s="114"/>
      <c r="H235" s="114"/>
      <c r="I235" s="77"/>
      <c r="J235" s="77"/>
      <c r="K235" s="77"/>
      <c r="L235" s="77"/>
      <c r="M235" s="139"/>
      <c r="N235" s="69"/>
      <c r="O235" s="69"/>
      <c r="P235" s="69"/>
      <c r="Q235" s="69"/>
    </row>
    <row r="236" spans="1:17" s="66" customFormat="1" x14ac:dyDescent="0.15">
      <c r="A236" s="77"/>
      <c r="B236" s="77"/>
      <c r="C236" s="114"/>
      <c r="D236" s="114"/>
      <c r="E236" s="114"/>
      <c r="F236" s="114"/>
      <c r="G236" s="114"/>
      <c r="H236" s="114"/>
      <c r="I236" s="77"/>
      <c r="J236" s="77"/>
      <c r="K236" s="77"/>
      <c r="L236" s="77"/>
      <c r="M236" s="139"/>
      <c r="N236" s="69"/>
      <c r="O236" s="69"/>
      <c r="P236" s="69"/>
      <c r="Q236" s="69"/>
    </row>
    <row r="237" spans="1:17" s="66" customFormat="1" x14ac:dyDescent="0.15">
      <c r="A237" s="77"/>
      <c r="B237" s="77"/>
      <c r="C237" s="114"/>
      <c r="D237" s="114"/>
      <c r="E237" s="114"/>
      <c r="F237" s="114"/>
      <c r="G237" s="114"/>
      <c r="H237" s="114"/>
      <c r="I237" s="77"/>
      <c r="J237" s="77"/>
      <c r="K237" s="77"/>
      <c r="L237" s="77"/>
      <c r="M237" s="139"/>
      <c r="N237" s="69"/>
      <c r="O237" s="69"/>
      <c r="P237" s="69"/>
      <c r="Q237" s="69"/>
    </row>
    <row r="238" spans="1:17" s="66" customFormat="1" x14ac:dyDescent="0.15">
      <c r="A238" s="70"/>
      <c r="B238" s="70"/>
      <c r="C238" s="113"/>
      <c r="D238" s="113"/>
      <c r="E238" s="113"/>
      <c r="F238" s="113"/>
      <c r="G238" s="113"/>
      <c r="H238" s="113"/>
      <c r="I238" s="70"/>
      <c r="J238" s="70"/>
      <c r="K238" s="70"/>
      <c r="L238" s="70"/>
      <c r="M238" s="139"/>
      <c r="N238" s="69"/>
      <c r="O238" s="69"/>
      <c r="P238" s="69"/>
      <c r="Q238" s="69"/>
    </row>
    <row r="239" spans="1:17" s="66" customFormat="1" x14ac:dyDescent="0.15">
      <c r="A239" s="70"/>
      <c r="B239" s="70"/>
      <c r="C239" s="113"/>
      <c r="D239" s="113"/>
      <c r="E239" s="113"/>
      <c r="F239" s="113"/>
      <c r="G239" s="113"/>
      <c r="H239" s="113"/>
      <c r="I239" s="70"/>
      <c r="J239" s="70"/>
      <c r="K239" s="70"/>
      <c r="L239" s="70"/>
      <c r="M239" s="139"/>
      <c r="N239" s="69"/>
      <c r="O239" s="69"/>
      <c r="P239" s="69"/>
      <c r="Q239" s="69"/>
    </row>
    <row r="240" spans="1:17" s="66" customFormat="1" x14ac:dyDescent="0.15">
      <c r="A240" s="70"/>
      <c r="B240" s="70"/>
      <c r="C240" s="113"/>
      <c r="D240" s="113"/>
      <c r="E240" s="113"/>
      <c r="F240" s="113"/>
      <c r="G240" s="113"/>
      <c r="H240" s="113"/>
      <c r="I240" s="70"/>
      <c r="J240" s="70"/>
      <c r="K240" s="70"/>
      <c r="L240" s="70"/>
      <c r="M240" s="139"/>
      <c r="N240" s="69"/>
      <c r="O240" s="69"/>
      <c r="P240" s="69"/>
      <c r="Q240" s="69"/>
    </row>
    <row r="241" spans="1:17" s="66" customFormat="1" x14ac:dyDescent="0.15">
      <c r="A241" s="70"/>
      <c r="B241" s="70"/>
      <c r="C241" s="113"/>
      <c r="D241" s="113"/>
      <c r="E241" s="113"/>
      <c r="F241" s="113"/>
      <c r="G241" s="113"/>
      <c r="H241" s="113"/>
      <c r="I241" s="70"/>
      <c r="J241" s="70"/>
      <c r="K241" s="70"/>
      <c r="L241" s="70"/>
      <c r="M241" s="139"/>
      <c r="N241" s="69"/>
      <c r="O241" s="69"/>
      <c r="P241" s="69"/>
      <c r="Q241" s="69"/>
    </row>
    <row r="242" spans="1:17" s="66" customFormat="1" x14ac:dyDescent="0.15">
      <c r="A242" s="70"/>
      <c r="B242" s="70"/>
      <c r="C242" s="113"/>
      <c r="D242" s="113"/>
      <c r="E242" s="113"/>
      <c r="F242" s="113"/>
      <c r="G242" s="113"/>
      <c r="H242" s="113"/>
      <c r="I242" s="70"/>
      <c r="J242" s="70"/>
      <c r="K242" s="70"/>
      <c r="L242" s="70"/>
      <c r="M242" s="139"/>
      <c r="N242" s="69"/>
      <c r="O242" s="69"/>
      <c r="P242" s="69"/>
      <c r="Q242" s="69"/>
    </row>
    <row r="243" spans="1:17" s="66" customFormat="1" x14ac:dyDescent="0.15">
      <c r="A243" s="70"/>
      <c r="B243" s="70"/>
      <c r="C243" s="113"/>
      <c r="D243" s="113"/>
      <c r="E243" s="113"/>
      <c r="F243" s="113"/>
      <c r="G243" s="113"/>
      <c r="H243" s="113"/>
      <c r="I243" s="70"/>
      <c r="J243" s="70"/>
      <c r="K243" s="70"/>
      <c r="L243" s="70"/>
      <c r="M243" s="139"/>
      <c r="N243" s="69"/>
      <c r="O243" s="69"/>
      <c r="P243" s="69"/>
      <c r="Q243" s="69"/>
    </row>
    <row r="244" spans="1:17" s="66" customFormat="1" x14ac:dyDescent="0.15">
      <c r="A244" s="70"/>
      <c r="B244" s="70"/>
      <c r="C244" s="113"/>
      <c r="D244" s="113"/>
      <c r="E244" s="113"/>
      <c r="F244" s="113"/>
      <c r="G244" s="113"/>
      <c r="H244" s="113"/>
      <c r="I244" s="70"/>
      <c r="J244" s="70"/>
      <c r="K244" s="70"/>
      <c r="L244" s="70"/>
      <c r="M244" s="139"/>
      <c r="N244" s="69"/>
      <c r="O244" s="69"/>
      <c r="P244" s="69"/>
      <c r="Q244" s="69"/>
    </row>
    <row r="245" spans="1:17" s="66" customFormat="1" x14ac:dyDescent="0.15">
      <c r="A245" s="70"/>
      <c r="B245" s="70"/>
      <c r="C245" s="113"/>
      <c r="D245" s="113"/>
      <c r="E245" s="113"/>
      <c r="F245" s="113"/>
      <c r="G245" s="113"/>
      <c r="H245" s="113"/>
      <c r="I245" s="70"/>
      <c r="J245" s="70"/>
      <c r="K245" s="70"/>
      <c r="L245" s="70"/>
      <c r="M245" s="88"/>
      <c r="N245" s="69"/>
      <c r="O245" s="69"/>
      <c r="P245" s="69"/>
      <c r="Q245" s="69"/>
    </row>
    <row r="246" spans="1:17" s="66" customFormat="1" x14ac:dyDescent="0.15">
      <c r="A246" s="70"/>
      <c r="B246" s="70"/>
      <c r="C246" s="113"/>
      <c r="D246" s="113"/>
      <c r="E246" s="113"/>
      <c r="F246" s="113"/>
      <c r="G246" s="113"/>
      <c r="H246" s="113"/>
      <c r="I246" s="70"/>
      <c r="J246" s="70"/>
      <c r="K246" s="70"/>
      <c r="L246" s="70"/>
      <c r="M246" s="88"/>
      <c r="N246" s="69"/>
      <c r="O246" s="69"/>
      <c r="P246" s="69"/>
      <c r="Q246" s="69"/>
    </row>
    <row r="247" spans="1:17" s="66" customFormat="1" x14ac:dyDescent="0.15">
      <c r="A247" s="70"/>
      <c r="B247" s="70"/>
      <c r="C247" s="113"/>
      <c r="D247" s="113"/>
      <c r="E247" s="113"/>
      <c r="F247" s="113"/>
      <c r="G247" s="113"/>
      <c r="H247" s="113"/>
      <c r="I247" s="70"/>
      <c r="J247" s="70"/>
      <c r="K247" s="70"/>
      <c r="L247" s="70"/>
      <c r="M247" s="88"/>
      <c r="N247" s="69"/>
      <c r="O247" s="69"/>
      <c r="P247" s="69"/>
      <c r="Q247" s="69"/>
    </row>
    <row r="248" spans="1:17" s="66" customFormat="1" x14ac:dyDescent="0.15">
      <c r="A248" s="70"/>
      <c r="B248" s="70"/>
      <c r="C248" s="113"/>
      <c r="D248" s="113"/>
      <c r="E248" s="113"/>
      <c r="F248" s="113"/>
      <c r="G248" s="113"/>
      <c r="H248" s="113"/>
      <c r="I248" s="70"/>
      <c r="J248" s="70"/>
      <c r="K248" s="70"/>
      <c r="L248" s="70"/>
      <c r="M248" s="88"/>
      <c r="N248" s="69"/>
      <c r="O248" s="69"/>
      <c r="P248" s="69"/>
      <c r="Q248" s="69"/>
    </row>
    <row r="249" spans="1:17" s="66" customFormat="1" x14ac:dyDescent="0.15">
      <c r="A249" s="70"/>
      <c r="B249" s="70"/>
      <c r="C249" s="113"/>
      <c r="D249" s="113"/>
      <c r="E249" s="113"/>
      <c r="F249" s="113"/>
      <c r="G249" s="113"/>
      <c r="H249" s="113"/>
      <c r="I249" s="70"/>
      <c r="J249" s="70"/>
      <c r="K249" s="70"/>
      <c r="L249" s="70"/>
      <c r="M249" s="88"/>
      <c r="N249" s="69"/>
      <c r="O249" s="69"/>
      <c r="P249" s="69"/>
      <c r="Q249" s="69"/>
    </row>
    <row r="250" spans="1:17" s="66" customFormat="1" x14ac:dyDescent="0.15">
      <c r="A250" s="70"/>
      <c r="B250" s="70"/>
      <c r="C250" s="113"/>
      <c r="D250" s="113"/>
      <c r="E250" s="113"/>
      <c r="F250" s="113"/>
      <c r="G250" s="113"/>
      <c r="H250" s="113"/>
      <c r="I250" s="70"/>
      <c r="J250" s="70"/>
      <c r="K250" s="70"/>
      <c r="L250" s="70"/>
      <c r="M250" s="88"/>
      <c r="N250" s="69"/>
      <c r="O250" s="69"/>
      <c r="P250" s="69"/>
      <c r="Q250" s="69"/>
    </row>
    <row r="251" spans="1:17" s="66" customFormat="1" x14ac:dyDescent="0.15">
      <c r="A251" s="70"/>
      <c r="B251" s="70"/>
      <c r="C251" s="113"/>
      <c r="D251" s="113"/>
      <c r="E251" s="113"/>
      <c r="F251" s="113"/>
      <c r="G251" s="113"/>
      <c r="H251" s="113"/>
      <c r="I251" s="70"/>
      <c r="J251" s="70"/>
      <c r="K251" s="70"/>
      <c r="L251" s="70"/>
      <c r="M251" s="88"/>
      <c r="N251" s="69"/>
      <c r="O251" s="69"/>
      <c r="P251" s="69"/>
      <c r="Q251" s="69"/>
    </row>
    <row r="252" spans="1:17" s="66" customFormat="1" x14ac:dyDescent="0.15">
      <c r="A252" s="70"/>
      <c r="B252" s="70"/>
      <c r="C252" s="113"/>
      <c r="D252" s="113"/>
      <c r="E252" s="113"/>
      <c r="F252" s="113"/>
      <c r="G252" s="113"/>
      <c r="H252" s="113"/>
      <c r="I252" s="70"/>
      <c r="J252" s="70"/>
      <c r="K252" s="70"/>
      <c r="L252" s="70"/>
      <c r="M252" s="88"/>
      <c r="N252" s="69"/>
      <c r="O252" s="69"/>
      <c r="P252" s="69"/>
      <c r="Q252" s="69"/>
    </row>
    <row r="253" spans="1:17" s="66" customFormat="1" x14ac:dyDescent="0.15">
      <c r="A253" s="70"/>
      <c r="B253" s="70"/>
      <c r="C253" s="113"/>
      <c r="D253" s="113"/>
      <c r="E253" s="113"/>
      <c r="F253" s="113"/>
      <c r="G253" s="113"/>
      <c r="H253" s="113"/>
      <c r="I253" s="70"/>
      <c r="J253" s="70"/>
      <c r="K253" s="70"/>
      <c r="L253" s="70"/>
      <c r="M253" s="88"/>
      <c r="N253" s="69"/>
      <c r="O253" s="69"/>
      <c r="P253" s="69"/>
      <c r="Q253" s="69"/>
    </row>
    <row r="254" spans="1:17" s="66" customFormat="1" x14ac:dyDescent="0.15">
      <c r="A254" s="70"/>
      <c r="B254" s="70"/>
      <c r="C254" s="113"/>
      <c r="D254" s="113"/>
      <c r="E254" s="113"/>
      <c r="F254" s="113"/>
      <c r="G254" s="113"/>
      <c r="H254" s="113"/>
      <c r="I254" s="70"/>
      <c r="J254" s="70"/>
      <c r="K254" s="70"/>
      <c r="L254" s="70"/>
      <c r="M254" s="88"/>
      <c r="N254" s="69"/>
      <c r="O254" s="69"/>
      <c r="P254" s="69"/>
      <c r="Q254" s="69"/>
    </row>
    <row r="255" spans="1:17" s="66" customFormat="1" x14ac:dyDescent="0.15">
      <c r="A255" s="70"/>
      <c r="B255" s="70"/>
      <c r="C255" s="113"/>
      <c r="D255" s="113"/>
      <c r="E255" s="113"/>
      <c r="F255" s="113"/>
      <c r="G255" s="113"/>
      <c r="H255" s="113"/>
      <c r="I255" s="70"/>
      <c r="J255" s="70"/>
      <c r="K255" s="70"/>
      <c r="L255" s="70"/>
      <c r="M255" s="139"/>
      <c r="N255" s="69"/>
      <c r="O255" s="69"/>
      <c r="P255" s="69"/>
      <c r="Q255" s="69"/>
    </row>
    <row r="256" spans="1:17" s="66" customFormat="1" x14ac:dyDescent="0.15">
      <c r="A256" s="70"/>
      <c r="B256" s="70"/>
      <c r="C256" s="113"/>
      <c r="D256" s="113"/>
      <c r="E256" s="113"/>
      <c r="F256" s="113"/>
      <c r="G256" s="113"/>
      <c r="H256" s="113"/>
      <c r="I256" s="70"/>
      <c r="J256" s="70"/>
      <c r="K256" s="70"/>
      <c r="L256" s="70"/>
      <c r="M256" s="139"/>
      <c r="N256" s="69"/>
      <c r="O256" s="69"/>
      <c r="P256" s="69"/>
      <c r="Q256" s="69"/>
    </row>
    <row r="257" spans="1:17" s="66" customFormat="1" x14ac:dyDescent="0.15">
      <c r="A257" s="70"/>
      <c r="B257" s="70"/>
      <c r="C257" s="113"/>
      <c r="D257" s="113"/>
      <c r="E257" s="113"/>
      <c r="F257" s="113"/>
      <c r="G257" s="113"/>
      <c r="H257" s="113"/>
      <c r="I257" s="70"/>
      <c r="J257" s="70"/>
      <c r="K257" s="70"/>
      <c r="L257" s="70"/>
      <c r="M257" s="146"/>
      <c r="N257" s="69"/>
      <c r="O257" s="69"/>
      <c r="P257" s="69"/>
      <c r="Q257" s="69"/>
    </row>
    <row r="258" spans="1:17" s="66" customFormat="1" x14ac:dyDescent="0.15">
      <c r="A258" s="70"/>
      <c r="B258" s="70"/>
      <c r="C258" s="113"/>
      <c r="D258" s="113"/>
      <c r="E258" s="113"/>
      <c r="F258" s="113"/>
      <c r="G258" s="113"/>
      <c r="H258" s="113"/>
      <c r="I258" s="70"/>
      <c r="J258" s="70"/>
      <c r="K258" s="70"/>
      <c r="L258" s="70"/>
      <c r="M258" s="88"/>
      <c r="N258" s="69"/>
      <c r="O258" s="69"/>
      <c r="P258" s="69"/>
      <c r="Q258" s="69"/>
    </row>
    <row r="259" spans="1:17" s="66" customFormat="1" x14ac:dyDescent="0.15">
      <c r="A259" s="70"/>
      <c r="B259" s="70"/>
      <c r="C259" s="113"/>
      <c r="D259" s="113"/>
      <c r="E259" s="113"/>
      <c r="F259" s="113"/>
      <c r="G259" s="113"/>
      <c r="H259" s="113"/>
      <c r="I259" s="70"/>
      <c r="J259" s="70"/>
      <c r="K259" s="70"/>
      <c r="L259" s="70"/>
      <c r="M259" s="88"/>
      <c r="N259" s="69"/>
      <c r="O259" s="69"/>
      <c r="P259" s="69"/>
      <c r="Q259" s="69"/>
    </row>
    <row r="260" spans="1:17" s="66" customFormat="1" x14ac:dyDescent="0.15">
      <c r="A260" s="70"/>
      <c r="B260" s="70"/>
      <c r="C260" s="113"/>
      <c r="D260" s="113"/>
      <c r="E260" s="113"/>
      <c r="F260" s="113"/>
      <c r="G260" s="113"/>
      <c r="H260" s="113"/>
      <c r="I260" s="70"/>
      <c r="J260" s="70"/>
      <c r="K260" s="70"/>
      <c r="L260" s="70"/>
      <c r="M260" s="88"/>
      <c r="N260" s="69"/>
      <c r="O260" s="69"/>
      <c r="P260" s="69"/>
      <c r="Q260" s="69"/>
    </row>
    <row r="261" spans="1:17" s="66" customFormat="1" x14ac:dyDescent="0.15">
      <c r="A261" s="70"/>
      <c r="B261" s="70"/>
      <c r="C261" s="113"/>
      <c r="D261" s="113"/>
      <c r="E261" s="113"/>
      <c r="F261" s="113"/>
      <c r="G261" s="113"/>
      <c r="H261" s="113"/>
      <c r="I261" s="70"/>
      <c r="J261" s="70"/>
      <c r="K261" s="70"/>
      <c r="L261" s="70"/>
      <c r="M261" s="88"/>
      <c r="N261" s="69"/>
      <c r="O261" s="69"/>
      <c r="P261" s="69"/>
      <c r="Q261" s="69"/>
    </row>
    <row r="262" spans="1:17" s="66" customFormat="1" x14ac:dyDescent="0.15">
      <c r="A262" s="70"/>
      <c r="B262" s="70"/>
      <c r="C262" s="113"/>
      <c r="D262" s="113"/>
      <c r="E262" s="113"/>
      <c r="F262" s="113"/>
      <c r="G262" s="113"/>
      <c r="H262" s="113"/>
      <c r="I262" s="70"/>
      <c r="J262" s="70"/>
      <c r="K262" s="70"/>
      <c r="L262" s="70"/>
      <c r="M262" s="88"/>
      <c r="N262" s="69"/>
      <c r="O262" s="69"/>
      <c r="P262" s="69"/>
      <c r="Q262" s="69"/>
    </row>
    <row r="263" spans="1:17" s="66" customFormat="1" x14ac:dyDescent="0.15">
      <c r="C263" s="79"/>
      <c r="D263" s="79"/>
      <c r="E263" s="79"/>
      <c r="F263" s="79"/>
      <c r="G263" s="79"/>
      <c r="H263" s="79"/>
      <c r="M263" s="88"/>
      <c r="N263" s="69"/>
      <c r="O263" s="69"/>
      <c r="P263" s="69"/>
      <c r="Q263" s="69"/>
    </row>
    <row r="264" spans="1:17" s="66" customFormat="1" x14ac:dyDescent="0.15">
      <c r="C264" s="79"/>
      <c r="D264" s="79"/>
      <c r="E264" s="79"/>
      <c r="F264" s="79"/>
      <c r="G264" s="79"/>
      <c r="H264" s="79"/>
      <c r="M264" s="88"/>
      <c r="N264" s="69"/>
      <c r="O264" s="69"/>
      <c r="P264" s="69"/>
      <c r="Q264" s="69"/>
    </row>
    <row r="265" spans="1:17" s="66" customFormat="1" x14ac:dyDescent="0.15">
      <c r="C265" s="79"/>
      <c r="D265" s="79"/>
      <c r="E265" s="79"/>
      <c r="F265" s="79"/>
      <c r="G265" s="79"/>
      <c r="H265" s="79"/>
      <c r="M265" s="88"/>
      <c r="N265" s="69"/>
      <c r="O265" s="69"/>
      <c r="P265" s="69"/>
      <c r="Q265" s="69"/>
    </row>
    <row r="266" spans="1:17" s="66" customFormat="1" x14ac:dyDescent="0.15">
      <c r="C266" s="79"/>
      <c r="D266" s="79"/>
      <c r="E266" s="79"/>
      <c r="F266" s="79"/>
      <c r="G266" s="79"/>
      <c r="H266" s="79"/>
      <c r="M266" s="88"/>
      <c r="N266" s="69"/>
      <c r="O266" s="69"/>
      <c r="P266" s="69"/>
      <c r="Q266" s="69"/>
    </row>
    <row r="267" spans="1:17" s="66" customFormat="1" x14ac:dyDescent="0.15">
      <c r="C267" s="79"/>
      <c r="D267" s="79"/>
      <c r="E267" s="79"/>
      <c r="F267" s="79"/>
      <c r="G267" s="79"/>
      <c r="H267" s="79"/>
      <c r="M267" s="88"/>
      <c r="N267" s="69"/>
      <c r="O267" s="69"/>
      <c r="P267" s="69"/>
      <c r="Q267" s="69"/>
    </row>
    <row r="268" spans="1:17" s="66" customFormat="1" x14ac:dyDescent="0.15">
      <c r="C268" s="79"/>
      <c r="D268" s="79"/>
      <c r="E268" s="79"/>
      <c r="F268" s="79"/>
      <c r="G268" s="79"/>
      <c r="H268" s="79"/>
      <c r="M268" s="88"/>
      <c r="N268" s="69"/>
      <c r="O268" s="69"/>
      <c r="P268" s="69"/>
      <c r="Q268" s="69"/>
    </row>
    <row r="269" spans="1:17" s="66" customFormat="1" x14ac:dyDescent="0.15">
      <c r="C269" s="79"/>
      <c r="D269" s="79"/>
      <c r="E269" s="79"/>
      <c r="F269" s="79"/>
      <c r="G269" s="79"/>
      <c r="H269" s="79"/>
      <c r="M269" s="88"/>
      <c r="N269" s="69"/>
      <c r="O269" s="69"/>
      <c r="P269" s="69"/>
      <c r="Q269" s="69"/>
    </row>
    <row r="270" spans="1:17" s="66" customFormat="1" x14ac:dyDescent="0.15">
      <c r="C270" s="79"/>
      <c r="D270" s="79"/>
      <c r="E270" s="79"/>
      <c r="F270" s="79"/>
      <c r="G270" s="79"/>
      <c r="H270" s="79"/>
      <c r="M270" s="88"/>
      <c r="N270" s="69"/>
      <c r="O270" s="69"/>
      <c r="P270" s="69"/>
      <c r="Q270" s="69"/>
    </row>
    <row r="271" spans="1:17" s="66" customFormat="1" x14ac:dyDescent="0.15">
      <c r="C271" s="79"/>
      <c r="D271" s="79"/>
      <c r="E271" s="79"/>
      <c r="F271" s="79"/>
      <c r="G271" s="79"/>
      <c r="H271" s="79"/>
      <c r="M271" s="88"/>
      <c r="N271" s="69"/>
      <c r="O271" s="69"/>
      <c r="P271" s="69"/>
      <c r="Q271" s="69"/>
    </row>
    <row r="272" spans="1:17" s="66" customFormat="1" x14ac:dyDescent="0.15">
      <c r="C272" s="79"/>
      <c r="D272" s="79"/>
      <c r="E272" s="79"/>
      <c r="F272" s="79"/>
      <c r="G272" s="79"/>
      <c r="H272" s="79"/>
      <c r="M272" s="146"/>
      <c r="N272" s="69"/>
      <c r="O272" s="69"/>
      <c r="P272" s="69"/>
      <c r="Q272" s="69"/>
    </row>
    <row r="273" spans="3:17" s="66" customFormat="1" x14ac:dyDescent="0.15">
      <c r="C273" s="79"/>
      <c r="D273" s="79"/>
      <c r="E273" s="79"/>
      <c r="F273" s="79"/>
      <c r="G273" s="79"/>
      <c r="H273" s="79"/>
      <c r="M273" s="146"/>
      <c r="N273" s="69"/>
      <c r="O273" s="69"/>
      <c r="P273" s="69"/>
      <c r="Q273" s="69"/>
    </row>
    <row r="274" spans="3:17" s="66" customFormat="1" x14ac:dyDescent="0.15">
      <c r="C274" s="79"/>
      <c r="D274" s="79"/>
      <c r="E274" s="79"/>
      <c r="F274" s="79"/>
      <c r="G274" s="79"/>
      <c r="H274" s="79"/>
      <c r="M274" s="146"/>
      <c r="N274" s="69"/>
      <c r="O274" s="69"/>
      <c r="P274" s="69"/>
      <c r="Q274" s="69"/>
    </row>
    <row r="275" spans="3:17" s="66" customFormat="1" x14ac:dyDescent="0.15">
      <c r="C275" s="79"/>
      <c r="D275" s="79"/>
      <c r="E275" s="79"/>
      <c r="F275" s="79"/>
      <c r="G275" s="79"/>
      <c r="H275" s="79"/>
      <c r="M275" s="146"/>
      <c r="N275" s="69"/>
      <c r="O275" s="69"/>
      <c r="P275" s="69"/>
      <c r="Q275" s="69"/>
    </row>
    <row r="276" spans="3:17" s="66" customFormat="1" x14ac:dyDescent="0.15">
      <c r="C276" s="79"/>
      <c r="D276" s="79"/>
      <c r="E276" s="79"/>
      <c r="F276" s="79"/>
      <c r="G276" s="79"/>
      <c r="H276" s="79"/>
      <c r="M276" s="146"/>
      <c r="N276" s="69"/>
      <c r="O276" s="69"/>
      <c r="P276" s="69"/>
      <c r="Q276" s="69"/>
    </row>
    <row r="277" spans="3:17" s="66" customFormat="1" x14ac:dyDescent="0.15">
      <c r="C277" s="79"/>
      <c r="D277" s="79"/>
      <c r="E277" s="79"/>
      <c r="F277" s="79"/>
      <c r="G277" s="79"/>
      <c r="H277" s="79"/>
      <c r="M277" s="146"/>
      <c r="N277" s="69"/>
      <c r="O277" s="69"/>
      <c r="P277" s="69"/>
      <c r="Q277" s="69"/>
    </row>
    <row r="278" spans="3:17" s="66" customFormat="1" x14ac:dyDescent="0.15">
      <c r="C278" s="79"/>
      <c r="D278" s="79"/>
      <c r="E278" s="79"/>
      <c r="F278" s="79"/>
      <c r="G278" s="79"/>
      <c r="H278" s="79"/>
      <c r="M278" s="146"/>
      <c r="N278" s="69"/>
      <c r="O278" s="69"/>
      <c r="P278" s="69"/>
      <c r="Q278" s="69"/>
    </row>
    <row r="279" spans="3:17" s="66" customFormat="1" x14ac:dyDescent="0.15">
      <c r="C279" s="79"/>
      <c r="D279" s="79"/>
      <c r="E279" s="79"/>
      <c r="F279" s="79"/>
      <c r="G279" s="79"/>
      <c r="H279" s="79"/>
      <c r="M279" s="146"/>
      <c r="N279" s="69"/>
      <c r="O279" s="69"/>
      <c r="P279" s="69"/>
      <c r="Q279" s="69"/>
    </row>
    <row r="280" spans="3:17" s="66" customFormat="1" x14ac:dyDescent="0.15">
      <c r="C280" s="79"/>
      <c r="D280" s="79"/>
      <c r="E280" s="79"/>
      <c r="F280" s="79"/>
      <c r="G280" s="79"/>
      <c r="H280" s="79"/>
      <c r="M280" s="146"/>
      <c r="N280" s="69"/>
      <c r="O280" s="69"/>
      <c r="P280" s="69"/>
      <c r="Q280" s="69"/>
    </row>
    <row r="281" spans="3:17" s="66" customFormat="1" x14ac:dyDescent="0.15">
      <c r="C281" s="79"/>
      <c r="D281" s="79"/>
      <c r="E281" s="79"/>
      <c r="F281" s="79"/>
      <c r="G281" s="79"/>
      <c r="H281" s="79"/>
      <c r="M281" s="146"/>
      <c r="N281" s="69"/>
      <c r="O281" s="69"/>
      <c r="P281" s="69"/>
      <c r="Q281" s="69"/>
    </row>
    <row r="282" spans="3:17" s="66" customFormat="1" x14ac:dyDescent="0.15">
      <c r="C282" s="79"/>
      <c r="D282" s="79"/>
      <c r="E282" s="79"/>
      <c r="F282" s="79"/>
      <c r="G282" s="79"/>
      <c r="H282" s="79"/>
      <c r="M282" s="146"/>
      <c r="N282" s="69"/>
      <c r="O282" s="69"/>
      <c r="P282" s="69"/>
      <c r="Q282" s="69"/>
    </row>
    <row r="283" spans="3:17" s="66" customFormat="1" x14ac:dyDescent="0.15">
      <c r="C283" s="79"/>
      <c r="D283" s="79"/>
      <c r="E283" s="79"/>
      <c r="F283" s="79"/>
      <c r="G283" s="79"/>
      <c r="H283" s="79"/>
      <c r="M283" s="146"/>
      <c r="N283" s="69"/>
      <c r="O283" s="69"/>
      <c r="P283" s="69"/>
      <c r="Q283" s="69"/>
    </row>
    <row r="284" spans="3:17" s="66" customFormat="1" x14ac:dyDescent="0.15">
      <c r="C284" s="79"/>
      <c r="D284" s="79"/>
      <c r="E284" s="79"/>
      <c r="F284" s="79"/>
      <c r="G284" s="79"/>
      <c r="H284" s="79"/>
      <c r="M284" s="146"/>
      <c r="N284" s="69"/>
      <c r="O284" s="69"/>
      <c r="P284" s="69"/>
      <c r="Q284" s="69"/>
    </row>
    <row r="285" spans="3:17" s="66" customFormat="1" x14ac:dyDescent="0.15">
      <c r="C285" s="79"/>
      <c r="D285" s="79"/>
      <c r="E285" s="79"/>
      <c r="F285" s="79"/>
      <c r="G285" s="79"/>
      <c r="H285" s="79"/>
      <c r="M285" s="146"/>
      <c r="N285" s="69"/>
      <c r="O285" s="69"/>
      <c r="P285" s="69"/>
      <c r="Q285" s="69"/>
    </row>
    <row r="286" spans="3:17" s="66" customFormat="1" x14ac:dyDescent="0.15">
      <c r="C286" s="79"/>
      <c r="D286" s="79"/>
      <c r="E286" s="79"/>
      <c r="F286" s="79"/>
      <c r="G286" s="79"/>
      <c r="H286" s="79"/>
      <c r="M286" s="146"/>
      <c r="N286" s="69"/>
      <c r="O286" s="69"/>
      <c r="P286" s="69"/>
      <c r="Q286" s="69"/>
    </row>
    <row r="287" spans="3:17" s="66" customFormat="1" x14ac:dyDescent="0.15">
      <c r="C287" s="79"/>
      <c r="D287" s="79"/>
      <c r="E287" s="79"/>
      <c r="F287" s="79"/>
      <c r="G287" s="79"/>
      <c r="H287" s="79"/>
      <c r="M287" s="146"/>
      <c r="N287" s="69"/>
      <c r="O287" s="69"/>
      <c r="P287" s="69"/>
      <c r="Q287" s="69"/>
    </row>
    <row r="288" spans="3:17" s="66" customFormat="1" x14ac:dyDescent="0.15">
      <c r="C288" s="79"/>
      <c r="D288" s="79"/>
      <c r="E288" s="79"/>
      <c r="F288" s="79"/>
      <c r="G288" s="79"/>
      <c r="H288" s="79"/>
      <c r="M288" s="146"/>
      <c r="N288" s="69"/>
      <c r="O288" s="69"/>
      <c r="P288" s="69"/>
      <c r="Q288" s="69"/>
    </row>
    <row r="289" spans="3:17" s="66" customFormat="1" x14ac:dyDescent="0.15">
      <c r="C289" s="79"/>
      <c r="D289" s="79"/>
      <c r="E289" s="79"/>
      <c r="F289" s="79"/>
      <c r="G289" s="79"/>
      <c r="H289" s="79"/>
      <c r="M289" s="146"/>
      <c r="N289" s="69"/>
      <c r="O289" s="69"/>
      <c r="P289" s="69"/>
      <c r="Q289" s="69"/>
    </row>
    <row r="290" spans="3:17" s="66" customFormat="1" x14ac:dyDescent="0.15">
      <c r="C290" s="79"/>
      <c r="D290" s="79"/>
      <c r="E290" s="79"/>
      <c r="F290" s="79"/>
      <c r="G290" s="79"/>
      <c r="H290" s="79"/>
      <c r="M290" s="146"/>
      <c r="N290" s="69"/>
      <c r="O290" s="69"/>
      <c r="P290" s="69"/>
      <c r="Q290" s="69"/>
    </row>
    <row r="291" spans="3:17" s="66" customFormat="1" x14ac:dyDescent="0.15">
      <c r="C291" s="79"/>
      <c r="D291" s="79"/>
      <c r="E291" s="79"/>
      <c r="F291" s="79"/>
      <c r="G291" s="79"/>
      <c r="H291" s="79"/>
      <c r="M291" s="146"/>
      <c r="N291" s="69"/>
      <c r="O291" s="69"/>
      <c r="P291" s="69"/>
      <c r="Q291" s="69"/>
    </row>
    <row r="292" spans="3:17" s="66" customFormat="1" x14ac:dyDescent="0.15">
      <c r="C292" s="79"/>
      <c r="D292" s="79"/>
      <c r="E292" s="79"/>
      <c r="F292" s="79"/>
      <c r="G292" s="79"/>
      <c r="H292" s="79"/>
      <c r="M292" s="146"/>
      <c r="N292" s="69"/>
      <c r="O292" s="69"/>
      <c r="P292" s="69"/>
      <c r="Q292" s="69"/>
    </row>
    <row r="293" spans="3:17" s="66" customFormat="1" x14ac:dyDescent="0.15">
      <c r="C293" s="79"/>
      <c r="D293" s="79"/>
      <c r="E293" s="79"/>
      <c r="F293" s="79"/>
      <c r="G293" s="79"/>
      <c r="H293" s="79"/>
      <c r="M293" s="146"/>
      <c r="N293" s="69"/>
      <c r="O293" s="69"/>
      <c r="P293" s="69"/>
      <c r="Q293" s="69"/>
    </row>
    <row r="294" spans="3:17" s="66" customFormat="1" x14ac:dyDescent="0.15">
      <c r="C294" s="79"/>
      <c r="D294" s="79"/>
      <c r="E294" s="79"/>
      <c r="F294" s="79"/>
      <c r="G294" s="79"/>
      <c r="H294" s="79"/>
      <c r="M294" s="146"/>
      <c r="N294" s="69"/>
      <c r="O294" s="69"/>
      <c r="P294" s="69"/>
      <c r="Q294" s="69"/>
    </row>
    <row r="295" spans="3:17" s="66" customFormat="1" x14ac:dyDescent="0.15">
      <c r="C295" s="79"/>
      <c r="D295" s="79"/>
      <c r="E295" s="79"/>
      <c r="F295" s="79"/>
      <c r="G295" s="79"/>
      <c r="H295" s="79"/>
      <c r="M295" s="146"/>
      <c r="N295" s="69"/>
      <c r="O295" s="69"/>
      <c r="P295" s="69"/>
      <c r="Q295" s="69"/>
    </row>
    <row r="296" spans="3:17" s="66" customFormat="1" x14ac:dyDescent="0.15">
      <c r="C296" s="79"/>
      <c r="D296" s="79"/>
      <c r="E296" s="79"/>
      <c r="F296" s="79"/>
      <c r="G296" s="79"/>
      <c r="H296" s="79"/>
      <c r="M296" s="146"/>
      <c r="N296" s="69"/>
      <c r="O296" s="69"/>
      <c r="P296" s="69"/>
      <c r="Q296" s="69"/>
    </row>
    <row r="297" spans="3:17" s="66" customFormat="1" x14ac:dyDescent="0.15">
      <c r="C297" s="79"/>
      <c r="D297" s="79"/>
      <c r="E297" s="79"/>
      <c r="F297" s="79"/>
      <c r="G297" s="79"/>
      <c r="H297" s="79"/>
      <c r="M297" s="67"/>
      <c r="N297" s="69"/>
      <c r="O297" s="69"/>
      <c r="P297" s="69"/>
      <c r="Q297" s="69"/>
    </row>
    <row r="298" spans="3:17" s="66" customFormat="1" x14ac:dyDescent="0.15">
      <c r="C298" s="79"/>
      <c r="D298" s="79"/>
      <c r="E298" s="79"/>
      <c r="F298" s="79"/>
      <c r="G298" s="79"/>
      <c r="H298" s="79"/>
      <c r="M298" s="67"/>
      <c r="N298" s="69"/>
      <c r="O298" s="69"/>
      <c r="P298" s="69"/>
      <c r="Q298" s="69"/>
    </row>
    <row r="299" spans="3:17" s="66" customFormat="1" x14ac:dyDescent="0.15">
      <c r="C299" s="79"/>
      <c r="D299" s="79"/>
      <c r="E299" s="79"/>
      <c r="F299" s="79"/>
      <c r="G299" s="79"/>
      <c r="H299" s="79"/>
      <c r="M299" s="67"/>
      <c r="N299" s="69"/>
      <c r="O299" s="69"/>
      <c r="P299" s="69"/>
      <c r="Q299" s="69"/>
    </row>
    <row r="300" spans="3:17" s="66" customFormat="1" x14ac:dyDescent="0.15">
      <c r="C300" s="79"/>
      <c r="D300" s="79"/>
      <c r="E300" s="79"/>
      <c r="F300" s="79"/>
      <c r="G300" s="79"/>
      <c r="H300" s="79"/>
      <c r="M300" s="67"/>
      <c r="N300" s="69"/>
      <c r="O300" s="69"/>
      <c r="P300" s="69"/>
      <c r="Q300" s="69"/>
    </row>
    <row r="301" spans="3:17" s="66" customFormat="1" x14ac:dyDescent="0.15">
      <c r="C301" s="79"/>
      <c r="D301" s="79"/>
      <c r="E301" s="79"/>
      <c r="F301" s="79"/>
      <c r="G301" s="79"/>
      <c r="H301" s="79"/>
      <c r="M301" s="67"/>
      <c r="N301" s="69"/>
      <c r="O301" s="69"/>
      <c r="P301" s="69"/>
      <c r="Q301" s="69"/>
    </row>
    <row r="302" spans="3:17" s="66" customFormat="1" x14ac:dyDescent="0.15">
      <c r="C302" s="79"/>
      <c r="D302" s="79"/>
      <c r="E302" s="79"/>
      <c r="F302" s="79"/>
      <c r="G302" s="79"/>
      <c r="H302" s="79"/>
      <c r="M302" s="67"/>
      <c r="N302" s="69"/>
      <c r="O302" s="69"/>
      <c r="P302" s="69"/>
      <c r="Q302" s="69"/>
    </row>
    <row r="303" spans="3:17" s="66" customFormat="1" x14ac:dyDescent="0.15">
      <c r="C303" s="79"/>
      <c r="D303" s="79"/>
      <c r="E303" s="79"/>
      <c r="F303" s="79"/>
      <c r="G303" s="79"/>
      <c r="H303" s="79"/>
      <c r="M303" s="67"/>
      <c r="N303" s="69"/>
      <c r="O303" s="69"/>
      <c r="P303" s="69"/>
      <c r="Q303" s="69"/>
    </row>
    <row r="304" spans="3:17" s="66" customFormat="1" x14ac:dyDescent="0.15">
      <c r="C304" s="79"/>
      <c r="D304" s="79"/>
      <c r="E304" s="79"/>
      <c r="F304" s="79"/>
      <c r="G304" s="79"/>
      <c r="H304" s="79"/>
      <c r="M304" s="67"/>
      <c r="N304" s="69"/>
      <c r="O304" s="69"/>
      <c r="P304" s="69"/>
      <c r="Q304" s="69"/>
    </row>
    <row r="305" spans="3:17" s="66" customFormat="1" x14ac:dyDescent="0.15">
      <c r="C305" s="79"/>
      <c r="D305" s="79"/>
      <c r="E305" s="79"/>
      <c r="F305" s="79"/>
      <c r="G305" s="79"/>
      <c r="H305" s="79"/>
      <c r="M305" s="67"/>
      <c r="N305" s="69"/>
      <c r="O305" s="69"/>
      <c r="P305" s="69"/>
      <c r="Q305" s="69"/>
    </row>
    <row r="306" spans="3:17" s="66" customFormat="1" x14ac:dyDescent="0.15">
      <c r="C306" s="79"/>
      <c r="D306" s="79"/>
      <c r="E306" s="79"/>
      <c r="F306" s="79"/>
      <c r="G306" s="79"/>
      <c r="H306" s="79"/>
      <c r="M306" s="67"/>
      <c r="N306" s="69"/>
      <c r="O306" s="69"/>
      <c r="P306" s="69"/>
      <c r="Q306" s="69"/>
    </row>
    <row r="307" spans="3:17" s="66" customFormat="1" x14ac:dyDescent="0.15">
      <c r="C307" s="79"/>
      <c r="D307" s="79"/>
      <c r="E307" s="79"/>
      <c r="F307" s="79"/>
      <c r="G307" s="79"/>
      <c r="H307" s="79"/>
      <c r="M307" s="67"/>
      <c r="N307" s="69"/>
      <c r="O307" s="69"/>
      <c r="P307" s="69"/>
      <c r="Q307" s="69"/>
    </row>
    <row r="308" spans="3:17" s="66" customFormat="1" x14ac:dyDescent="0.15">
      <c r="C308" s="79"/>
      <c r="D308" s="79"/>
      <c r="E308" s="79"/>
      <c r="F308" s="79"/>
      <c r="G308" s="79"/>
      <c r="H308" s="79"/>
      <c r="M308" s="67"/>
      <c r="N308" s="69"/>
      <c r="O308" s="69"/>
      <c r="P308" s="69"/>
      <c r="Q308" s="69"/>
    </row>
    <row r="309" spans="3:17" s="66" customFormat="1" x14ac:dyDescent="0.15">
      <c r="C309" s="79"/>
      <c r="D309" s="79"/>
      <c r="E309" s="79"/>
      <c r="F309" s="79"/>
      <c r="G309" s="79"/>
      <c r="H309" s="79"/>
      <c r="M309" s="67"/>
      <c r="N309" s="69"/>
      <c r="O309" s="69"/>
      <c r="P309" s="69"/>
      <c r="Q309" s="69"/>
    </row>
    <row r="310" spans="3:17" s="66" customFormat="1" x14ac:dyDescent="0.15">
      <c r="C310" s="79"/>
      <c r="D310" s="79"/>
      <c r="E310" s="79"/>
      <c r="F310" s="79"/>
      <c r="G310" s="79"/>
      <c r="H310" s="79"/>
      <c r="M310" s="67"/>
      <c r="N310" s="69"/>
      <c r="O310" s="69"/>
      <c r="P310" s="69"/>
      <c r="Q310" s="69"/>
    </row>
    <row r="311" spans="3:17" s="66" customFormat="1" x14ac:dyDescent="0.15">
      <c r="C311" s="79"/>
      <c r="D311" s="79"/>
      <c r="E311" s="79"/>
      <c r="F311" s="79"/>
      <c r="G311" s="79"/>
      <c r="H311" s="79"/>
      <c r="M311" s="67"/>
      <c r="N311" s="69"/>
      <c r="O311" s="69"/>
      <c r="P311" s="69"/>
      <c r="Q311" s="69"/>
    </row>
    <row r="312" spans="3:17" s="66" customFormat="1" x14ac:dyDescent="0.15">
      <c r="C312" s="79"/>
      <c r="D312" s="79"/>
      <c r="E312" s="79"/>
      <c r="F312" s="79"/>
      <c r="G312" s="79"/>
      <c r="H312" s="79"/>
      <c r="M312" s="67"/>
      <c r="N312" s="69"/>
      <c r="O312" s="69"/>
      <c r="P312" s="69"/>
      <c r="Q312" s="69"/>
    </row>
    <row r="313" spans="3:17" s="66" customFormat="1" x14ac:dyDescent="0.15">
      <c r="C313" s="79"/>
      <c r="D313" s="79"/>
      <c r="E313" s="79"/>
      <c r="F313" s="79"/>
      <c r="G313" s="79"/>
      <c r="H313" s="79"/>
      <c r="M313" s="67"/>
      <c r="N313" s="69"/>
      <c r="O313" s="69"/>
      <c r="P313" s="69"/>
      <c r="Q313" s="69"/>
    </row>
    <row r="314" spans="3:17" s="66" customFormat="1" x14ac:dyDescent="0.15">
      <c r="C314" s="79"/>
      <c r="D314" s="79"/>
      <c r="E314" s="79"/>
      <c r="F314" s="79"/>
      <c r="G314" s="79"/>
      <c r="H314" s="79"/>
      <c r="M314" s="67"/>
      <c r="N314" s="69"/>
      <c r="O314" s="69"/>
      <c r="P314" s="69"/>
      <c r="Q314" s="69"/>
    </row>
  </sheetData>
  <phoneticPr fontId="1"/>
  <dataValidations count="2">
    <dataValidation type="list" allowBlank="1" showInputMessage="1" showErrorMessage="1" sqref="A16">
      <formula1>$P$16:$P$18</formula1>
    </dataValidation>
    <dataValidation type="list" allowBlank="1" showInputMessage="1" showErrorMessage="1" sqref="A14">
      <formula1>$P$14:$P$15</formula1>
    </dataValidation>
  </dataValidations>
  <pageMargins left="0.74803149606299213" right="0.74803149606299213" top="0.98425196850393704" bottom="0.98425196850393704" header="0.51181102362204722" footer="0.51181102362204722"/>
  <pageSetup paperSize="9"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8"/>
  <sheetViews>
    <sheetView view="pageBreakPreview" zoomScale="70" zoomScaleNormal="70" zoomScaleSheetLayoutView="70" workbookViewId="0">
      <selection activeCell="A13" sqref="A13"/>
    </sheetView>
  </sheetViews>
  <sheetFormatPr defaultRowHeight="17.25" x14ac:dyDescent="0.15"/>
  <cols>
    <col min="1" max="2" width="12.5" style="66" customWidth="1"/>
    <col min="3" max="8" width="12.5" style="79" customWidth="1"/>
    <col min="9" max="12" width="12.5" style="66" customWidth="1"/>
    <col min="13" max="13" width="12.5" style="67" customWidth="1"/>
    <col min="14" max="15" width="12.25" style="69" customWidth="1"/>
    <col min="16" max="16384" width="9" style="69"/>
  </cols>
  <sheetData>
    <row r="1" spans="1:15" ht="17.25" customHeight="1" x14ac:dyDescent="0.15">
      <c r="A1" s="69" t="s">
        <v>62</v>
      </c>
      <c r="B1" s="69"/>
      <c r="C1" s="69"/>
      <c r="D1" s="70"/>
      <c r="E1" s="70"/>
      <c r="F1" s="70"/>
      <c r="G1" s="70"/>
      <c r="H1" s="70"/>
      <c r="I1" s="70"/>
      <c r="K1" s="68"/>
      <c r="L1" s="68"/>
      <c r="M1" s="66"/>
    </row>
    <row r="2" spans="1:15" ht="17.25" customHeight="1" x14ac:dyDescent="0.15">
      <c r="B2" s="68"/>
      <c r="C2" s="68"/>
      <c r="D2" s="68"/>
      <c r="E2" s="68"/>
      <c r="F2" s="68"/>
      <c r="H2" s="66"/>
      <c r="K2" s="68"/>
      <c r="L2" s="68"/>
      <c r="M2" s="68"/>
    </row>
    <row r="3" spans="1:15" ht="17.25" customHeight="1" x14ac:dyDescent="0.15">
      <c r="A3" s="78" t="s">
        <v>91</v>
      </c>
      <c r="B3" s="72"/>
      <c r="C3" s="72"/>
      <c r="D3" s="72"/>
      <c r="E3" s="87"/>
      <c r="H3" s="72"/>
      <c r="I3" s="72"/>
      <c r="K3" s="77"/>
      <c r="L3" s="72"/>
      <c r="M3" s="66"/>
    </row>
    <row r="4" spans="1:15" ht="17.25" customHeight="1" x14ac:dyDescent="0.15">
      <c r="A4" s="78"/>
      <c r="B4" s="72"/>
      <c r="C4" s="72"/>
      <c r="D4" s="72"/>
      <c r="G4" s="68"/>
      <c r="H4" s="68"/>
      <c r="I4" s="68"/>
      <c r="J4" s="68"/>
      <c r="K4" s="77"/>
      <c r="L4" s="77"/>
      <c r="M4" s="77"/>
      <c r="O4" s="74"/>
    </row>
    <row r="5" spans="1:15" ht="17.25" customHeight="1" x14ac:dyDescent="0.15">
      <c r="A5" s="78"/>
      <c r="B5" s="72"/>
      <c r="C5" s="72"/>
      <c r="D5" s="77" t="s">
        <v>63</v>
      </c>
      <c r="E5" s="77" t="s">
        <v>89</v>
      </c>
      <c r="F5" s="69"/>
      <c r="H5" s="69"/>
      <c r="J5" s="69"/>
      <c r="K5" s="77"/>
      <c r="L5" s="77"/>
      <c r="M5" s="69"/>
      <c r="N5" s="74"/>
      <c r="O5" s="75"/>
    </row>
    <row r="6" spans="1:15" ht="17.25" customHeight="1" x14ac:dyDescent="0.15">
      <c r="B6" s="72"/>
      <c r="C6" s="72"/>
      <c r="D6" s="77" t="s">
        <v>123</v>
      </c>
      <c r="E6" s="77" t="s">
        <v>124</v>
      </c>
      <c r="F6" s="69"/>
      <c r="H6" s="69"/>
      <c r="J6" s="69"/>
      <c r="K6" s="77"/>
      <c r="L6" s="77"/>
      <c r="M6" s="73"/>
    </row>
    <row r="7" spans="1:15" ht="17.25" customHeight="1" x14ac:dyDescent="0.15">
      <c r="A7" s="72"/>
      <c r="B7" s="72"/>
      <c r="C7" s="72"/>
      <c r="D7" s="187">
        <v>100</v>
      </c>
      <c r="E7" s="72"/>
      <c r="F7" s="69"/>
      <c r="H7" s="72"/>
      <c r="J7" s="80"/>
      <c r="K7" s="80"/>
      <c r="L7" s="67"/>
      <c r="M7" s="73"/>
    </row>
    <row r="8" spans="1:15" ht="17.25" customHeight="1" x14ac:dyDescent="0.15">
      <c r="A8" s="66" t="s">
        <v>92</v>
      </c>
      <c r="B8" s="88"/>
      <c r="C8" s="88"/>
      <c r="D8" s="72"/>
      <c r="E8" s="209">
        <v>180</v>
      </c>
      <c r="F8" s="69"/>
      <c r="H8" s="72"/>
      <c r="J8" s="80"/>
      <c r="K8" s="80"/>
      <c r="L8" s="67"/>
      <c r="M8" s="73"/>
    </row>
    <row r="9" spans="1:15" ht="17.25" customHeight="1" x14ac:dyDescent="0.15">
      <c r="A9" s="72" t="s">
        <v>125</v>
      </c>
      <c r="B9" s="72"/>
      <c r="C9" s="72"/>
      <c r="D9" s="72"/>
      <c r="E9" s="143">
        <f>IF(D7=20,23,IF(D7=25,27,IF(D7=40,20,IF(D7=50,18,IF(D7=75,42,IF(D7=100,69,IF(D7=150,101)))))))</f>
        <v>69</v>
      </c>
      <c r="F9" s="69"/>
      <c r="H9" s="69"/>
      <c r="J9" s="69"/>
      <c r="K9" s="80"/>
      <c r="L9" s="67"/>
      <c r="M9" s="73"/>
    </row>
    <row r="10" spans="1:15" ht="17.25" customHeight="1" x14ac:dyDescent="0.15">
      <c r="A10" s="72" t="s">
        <v>106</v>
      </c>
      <c r="B10" s="72"/>
      <c r="C10" s="72"/>
      <c r="D10" s="72"/>
      <c r="E10" s="143">
        <f>IF(D7=20,15,IF(D7=25,16.5,IF(D7=40,17.2,IF(D7=50,19.2,IF(D7=75,24,IF(D7=100,65,IF(D7=150,65)))))))</f>
        <v>65</v>
      </c>
      <c r="F10" s="69"/>
      <c r="H10" s="89"/>
      <c r="J10" s="80"/>
      <c r="K10" s="80"/>
      <c r="L10" s="67"/>
      <c r="M10" s="73"/>
    </row>
    <row r="11" spans="1:15" ht="17.25" customHeight="1" x14ac:dyDescent="0.15">
      <c r="A11" s="72" t="s">
        <v>108</v>
      </c>
      <c r="B11" s="88"/>
      <c r="C11" s="88"/>
      <c r="D11" s="72"/>
      <c r="E11" s="143">
        <f>IF(D7=20,1.6,IF(D7=25,2,IF(D7=40,3.1,IF(D7=50,4,IF(D7=75,5.7,IF(D7=100,7.6,IF(D7=150,12)))))))</f>
        <v>7.6</v>
      </c>
      <c r="F11" s="69"/>
      <c r="G11" s="72"/>
      <c r="H11" s="89"/>
      <c r="I11" s="72"/>
      <c r="J11" s="80"/>
      <c r="K11" s="80"/>
      <c r="L11" s="72"/>
      <c r="M11" s="69"/>
    </row>
    <row r="12" spans="1:15" ht="17.25" customHeight="1" x14ac:dyDescent="0.15">
      <c r="A12" s="72" t="s">
        <v>107</v>
      </c>
      <c r="B12" s="88"/>
      <c r="C12" s="90"/>
      <c r="E12" s="210" t="s">
        <v>126</v>
      </c>
      <c r="F12" s="69"/>
      <c r="G12" s="72"/>
      <c r="H12" s="89"/>
      <c r="I12" s="72"/>
      <c r="J12" s="80"/>
      <c r="K12" s="80"/>
      <c r="L12" s="72"/>
      <c r="M12" s="69"/>
    </row>
    <row r="13" spans="1:15" ht="17.25" customHeight="1" x14ac:dyDescent="0.15">
      <c r="A13" s="84" t="s">
        <v>113</v>
      </c>
      <c r="B13" s="185"/>
      <c r="C13" s="83"/>
      <c r="D13" s="96"/>
      <c r="E13" s="211" t="s">
        <v>126</v>
      </c>
      <c r="F13" s="96"/>
      <c r="G13" s="84"/>
      <c r="H13" s="97"/>
      <c r="I13" s="84"/>
      <c r="J13" s="82"/>
      <c r="K13" s="82"/>
      <c r="L13" s="84"/>
      <c r="M13" s="96"/>
    </row>
    <row r="14" spans="1:15" ht="17.25" customHeight="1" x14ac:dyDescent="0.15">
      <c r="A14" s="72"/>
      <c r="B14" s="88"/>
      <c r="D14" s="91" t="s">
        <v>90</v>
      </c>
      <c r="E14" s="143">
        <f>SUM(E8:E13)</f>
        <v>321.60000000000002</v>
      </c>
      <c r="F14" s="69"/>
      <c r="G14" s="72"/>
      <c r="H14" s="89"/>
      <c r="I14" s="72"/>
      <c r="J14" s="80"/>
      <c r="K14" s="80"/>
      <c r="L14" s="72"/>
      <c r="M14" s="69"/>
    </row>
    <row r="15" spans="1:15" ht="17.25" customHeight="1" x14ac:dyDescent="0.15">
      <c r="A15" s="72"/>
      <c r="B15" s="88"/>
      <c r="D15" s="92"/>
      <c r="E15" s="80"/>
      <c r="F15" s="69"/>
      <c r="G15" s="99"/>
      <c r="H15" s="72"/>
      <c r="I15" s="89"/>
      <c r="J15" s="72"/>
      <c r="K15" s="80"/>
      <c r="L15" s="80"/>
      <c r="M15" s="72"/>
    </row>
    <row r="16" spans="1:15" ht="17.25" customHeight="1" x14ac:dyDescent="0.15">
      <c r="A16" s="69"/>
      <c r="B16" s="88"/>
      <c r="D16" s="92"/>
      <c r="E16" s="80"/>
      <c r="F16" s="69"/>
      <c r="G16" s="99"/>
      <c r="H16" s="72"/>
      <c r="I16" s="89"/>
      <c r="J16" s="72"/>
      <c r="K16" s="80"/>
      <c r="L16" s="80"/>
      <c r="M16" s="72"/>
    </row>
    <row r="17" spans="1:14" ht="17.25" customHeight="1" x14ac:dyDescent="0.15">
      <c r="A17" s="78" t="s">
        <v>127</v>
      </c>
      <c r="B17" s="88"/>
      <c r="D17" s="92"/>
      <c r="E17" s="80"/>
      <c r="F17" s="69"/>
      <c r="G17" s="99"/>
      <c r="H17" s="72"/>
      <c r="I17" s="89"/>
      <c r="J17" s="72"/>
      <c r="K17" s="80"/>
      <c r="L17" s="80"/>
      <c r="M17" s="72"/>
    </row>
    <row r="18" spans="1:14" ht="17.25" customHeight="1" x14ac:dyDescent="0.15">
      <c r="A18" s="69"/>
      <c r="B18" s="88"/>
      <c r="C18" s="190" t="s">
        <v>11</v>
      </c>
      <c r="D18" s="190" t="s">
        <v>63</v>
      </c>
      <c r="E18" s="190" t="s">
        <v>89</v>
      </c>
      <c r="F18" s="190" t="s">
        <v>12</v>
      </c>
    </row>
    <row r="19" spans="1:14" ht="17.25" customHeight="1" x14ac:dyDescent="0.15">
      <c r="A19" s="69"/>
      <c r="B19" s="88"/>
      <c r="C19" s="176" t="s">
        <v>128</v>
      </c>
      <c r="D19" s="176" t="s">
        <v>116</v>
      </c>
      <c r="E19" s="176" t="s">
        <v>129</v>
      </c>
      <c r="F19" s="176" t="s">
        <v>121</v>
      </c>
    </row>
    <row r="20" spans="1:14" ht="17.25" customHeight="1" x14ac:dyDescent="0.15">
      <c r="A20" s="72"/>
      <c r="B20" s="88"/>
      <c r="C20" s="177" t="s">
        <v>130</v>
      </c>
      <c r="D20" s="177" t="s">
        <v>131</v>
      </c>
      <c r="E20" s="177" t="s">
        <v>132</v>
      </c>
      <c r="F20" s="177" t="s">
        <v>132</v>
      </c>
    </row>
    <row r="21" spans="1:14" ht="17.25" customHeight="1" x14ac:dyDescent="0.15">
      <c r="A21" s="72"/>
      <c r="B21" s="88"/>
      <c r="C21" s="220">
        <f>はじめに!H38</f>
        <v>1.4814814814814817E-4</v>
      </c>
      <c r="D21" s="221">
        <f>D7/1000</f>
        <v>0.1</v>
      </c>
      <c r="E21" s="192">
        <f>E14</f>
        <v>321.60000000000002</v>
      </c>
      <c r="F21" s="222">
        <f>ROUND(10.666*110^(-1.85)*(D21)^(-4.87)*C21^1.85*E21,3)</f>
        <v>4.0000000000000001E-3</v>
      </c>
    </row>
    <row r="22" spans="1:14" ht="17.25" customHeight="1" x14ac:dyDescent="0.15">
      <c r="A22" s="72"/>
      <c r="B22" s="88"/>
      <c r="D22" s="92"/>
      <c r="E22" s="80"/>
      <c r="F22" s="69"/>
      <c r="G22" s="99"/>
      <c r="H22" s="72"/>
      <c r="I22" s="89"/>
      <c r="J22" s="72"/>
      <c r="K22" s="223"/>
      <c r="L22" s="80"/>
      <c r="M22" s="72"/>
    </row>
    <row r="23" spans="1:14" ht="17.25" customHeight="1" x14ac:dyDescent="0.15">
      <c r="A23" s="72" t="s">
        <v>12</v>
      </c>
      <c r="B23" s="88"/>
      <c r="D23" s="92"/>
      <c r="E23" s="80">
        <f>F21</f>
        <v>4.0000000000000001E-3</v>
      </c>
      <c r="F23" s="69"/>
      <c r="G23" s="99"/>
      <c r="H23" s="72"/>
      <c r="I23" s="89"/>
      <c r="J23" s="72"/>
      <c r="K23" s="80"/>
      <c r="L23" s="80"/>
      <c r="M23" s="72"/>
    </row>
    <row r="24" spans="1:14" ht="17.25" customHeight="1" x14ac:dyDescent="0.15">
      <c r="A24" s="72" t="s">
        <v>88</v>
      </c>
      <c r="B24" s="72"/>
      <c r="C24" s="72"/>
      <c r="D24" s="70"/>
      <c r="E24" s="81">
        <v>4.2</v>
      </c>
      <c r="F24" s="69"/>
      <c r="G24" s="72"/>
      <c r="H24" s="72"/>
      <c r="I24" s="89"/>
      <c r="J24" s="72"/>
      <c r="K24" s="80"/>
      <c r="L24" s="80"/>
    </row>
    <row r="25" spans="1:14" ht="17.25" customHeight="1" x14ac:dyDescent="0.15">
      <c r="A25" s="72" t="s">
        <v>95</v>
      </c>
      <c r="B25" s="72"/>
      <c r="C25" s="72"/>
      <c r="D25" s="70"/>
      <c r="E25" s="81">
        <v>1.2</v>
      </c>
      <c r="F25" s="69"/>
      <c r="G25" s="72"/>
      <c r="H25" s="72"/>
      <c r="I25" s="89"/>
      <c r="J25" s="72"/>
      <c r="K25" s="80"/>
      <c r="L25" s="80"/>
    </row>
    <row r="26" spans="1:14" ht="17.25" customHeight="1" x14ac:dyDescent="0.15">
      <c r="A26" s="84" t="s">
        <v>67</v>
      </c>
      <c r="B26" s="84"/>
      <c r="C26" s="84"/>
      <c r="D26" s="95"/>
      <c r="E26" s="82">
        <v>5</v>
      </c>
      <c r="F26" s="96"/>
      <c r="G26" s="84"/>
      <c r="H26" s="84"/>
      <c r="I26" s="97"/>
      <c r="J26" s="84"/>
      <c r="K26" s="82"/>
      <c r="L26" s="82"/>
      <c r="M26" s="167"/>
    </row>
    <row r="27" spans="1:14" ht="17.25" customHeight="1" x14ac:dyDescent="0.15">
      <c r="A27" s="72" t="s">
        <v>94</v>
      </c>
      <c r="B27" s="70"/>
      <c r="C27" s="70"/>
      <c r="D27" s="70"/>
      <c r="E27" s="99">
        <f>SUM(E23:E26)</f>
        <v>10.404</v>
      </c>
      <c r="F27" s="72"/>
      <c r="H27" s="72"/>
      <c r="J27" s="72"/>
      <c r="K27" s="72"/>
      <c r="L27" s="72"/>
      <c r="M27" s="88"/>
    </row>
    <row r="28" spans="1:14" ht="17.25" customHeight="1" x14ac:dyDescent="0.15">
      <c r="A28" s="70"/>
      <c r="B28" s="70"/>
      <c r="C28" s="70"/>
      <c r="D28" s="100" t="s">
        <v>133</v>
      </c>
      <c r="E28" s="101">
        <f>E27/10*0.098</f>
        <v>0.1019592</v>
      </c>
      <c r="F28" s="72" t="s">
        <v>134</v>
      </c>
      <c r="G28" s="72"/>
      <c r="H28" s="72"/>
      <c r="J28" s="72"/>
      <c r="K28" s="72"/>
      <c r="L28" s="72"/>
      <c r="M28" s="66"/>
    </row>
    <row r="29" spans="1:14" s="66" customFormat="1" ht="17.25" customHeight="1" thickBot="1" x14ac:dyDescent="0.2">
      <c r="A29" s="70"/>
      <c r="B29" s="102"/>
      <c r="C29" s="70"/>
      <c r="D29" s="79"/>
      <c r="E29" s="79"/>
      <c r="F29" s="79"/>
      <c r="G29" s="72"/>
      <c r="H29" s="72"/>
      <c r="I29" s="72"/>
      <c r="J29" s="72"/>
      <c r="K29" s="77"/>
      <c r="L29" s="72"/>
      <c r="M29" s="67"/>
      <c r="N29" s="69"/>
    </row>
    <row r="30" spans="1:14" ht="17.25" customHeight="1" thickBot="1" x14ac:dyDescent="0.2">
      <c r="A30" s="103" t="s">
        <v>69</v>
      </c>
      <c r="B30" s="77"/>
      <c r="C30" s="77"/>
      <c r="D30" s="77"/>
      <c r="E30" s="104">
        <v>0.215</v>
      </c>
      <c r="F30" s="72" t="s">
        <v>135</v>
      </c>
      <c r="G30" s="105" t="str">
        <f>"・・・"&amp;IF(E28&gt;E30,"所要水頭が現地最小動水圧を上回っているため「NG」","所要水頭が現地最小動水圧を下回っているため「OK」")</f>
        <v>・・・所要水頭が現地最小動水圧を下回っているため「OK」</v>
      </c>
      <c r="H30" s="77"/>
      <c r="I30" s="77"/>
      <c r="J30" s="77"/>
      <c r="K30" s="77"/>
      <c r="L30" s="77"/>
    </row>
    <row r="31" spans="1:14" ht="17.25" customHeight="1" thickBot="1" x14ac:dyDescent="0.2">
      <c r="A31" s="106"/>
      <c r="B31" s="106"/>
      <c r="C31" s="106"/>
      <c r="D31" s="106"/>
      <c r="E31" s="107"/>
      <c r="F31" s="108"/>
      <c r="G31" s="108"/>
      <c r="H31" s="109"/>
      <c r="I31" s="108"/>
      <c r="J31" s="110"/>
      <c r="K31" s="106"/>
      <c r="L31" s="106"/>
      <c r="M31" s="168"/>
    </row>
    <row r="32" spans="1:14" ht="17.25" customHeight="1" thickTop="1" x14ac:dyDescent="0.15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5" ht="17.25" customHeight="1" x14ac:dyDescent="0.15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</row>
    <row r="34" spans="1:15" s="66" customFormat="1" ht="17.25" customHeight="1" x14ac:dyDescent="0.15">
      <c r="A34" s="70" t="s">
        <v>15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72"/>
      <c r="N34" s="69"/>
    </row>
    <row r="35" spans="1:15" ht="17.25" customHeight="1" x14ac:dyDescent="0.15">
      <c r="A35" s="77"/>
      <c r="B35" s="77"/>
      <c r="C35" s="77"/>
      <c r="D35" s="77"/>
      <c r="E35" s="77"/>
      <c r="F35" s="77"/>
      <c r="G35" s="77"/>
      <c r="H35" s="72"/>
      <c r="I35" s="72"/>
      <c r="J35" s="70"/>
      <c r="K35" s="70"/>
      <c r="L35" s="70"/>
      <c r="M35" s="72"/>
      <c r="N35" s="66"/>
    </row>
    <row r="36" spans="1:15" ht="17.25" customHeight="1" x14ac:dyDescent="0.15">
      <c r="B36" s="100" t="s">
        <v>16</v>
      </c>
      <c r="C36" s="111">
        <f>+D7</f>
        <v>100</v>
      </c>
      <c r="D36" s="86" t="s">
        <v>136</v>
      </c>
      <c r="H36" s="77"/>
      <c r="K36" s="70"/>
      <c r="L36" s="70"/>
    </row>
    <row r="37" spans="1:15" ht="17.25" customHeight="1" x14ac:dyDescent="0.15">
      <c r="B37" s="112" t="s">
        <v>71</v>
      </c>
      <c r="C37" s="87">
        <f>はじめに!B37</f>
        <v>8.8888888888888893</v>
      </c>
      <c r="D37" s="86" t="s">
        <v>137</v>
      </c>
      <c r="E37" s="113"/>
      <c r="F37" s="113"/>
      <c r="G37" s="113"/>
      <c r="H37" s="113"/>
      <c r="I37" s="70"/>
      <c r="J37" s="70"/>
      <c r="K37" s="70"/>
      <c r="L37" s="70"/>
    </row>
    <row r="38" spans="1:15" ht="17.25" customHeight="1" x14ac:dyDescent="0.15">
      <c r="B38" s="100" t="s">
        <v>72</v>
      </c>
      <c r="C38" s="93">
        <f>ROUND(C37*60/1000,2)</f>
        <v>0.53</v>
      </c>
      <c r="D38" s="86" t="s">
        <v>138</v>
      </c>
      <c r="E38" s="70"/>
      <c r="F38" s="70"/>
      <c r="G38" s="70"/>
      <c r="H38" s="70"/>
      <c r="I38" s="70"/>
      <c r="J38" s="70"/>
      <c r="K38" s="70"/>
      <c r="L38" s="70"/>
    </row>
    <row r="39" spans="1:15" ht="17.25" customHeight="1" x14ac:dyDescent="0.15">
      <c r="B39" s="100" t="s">
        <v>85</v>
      </c>
      <c r="C39" s="169">
        <f>はじめに!K23</f>
        <v>240</v>
      </c>
      <c r="D39" s="86" t="s">
        <v>86</v>
      </c>
      <c r="E39" s="70"/>
      <c r="F39" s="70"/>
      <c r="G39" s="70"/>
      <c r="H39" s="70"/>
      <c r="I39" s="70"/>
      <c r="J39" s="70"/>
      <c r="K39" s="70"/>
      <c r="L39" s="70"/>
    </row>
    <row r="40" spans="1:15" ht="17.25" customHeight="1" x14ac:dyDescent="0.15"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</row>
    <row r="41" spans="1:15" ht="17.25" customHeight="1" x14ac:dyDescent="0.15">
      <c r="A41" s="70" t="s">
        <v>17</v>
      </c>
      <c r="B41" s="98"/>
      <c r="C41" s="114"/>
      <c r="D41" s="114"/>
      <c r="E41" s="114"/>
      <c r="F41" s="114"/>
      <c r="G41" s="114"/>
      <c r="H41" s="114"/>
      <c r="I41" s="77"/>
      <c r="J41" s="77"/>
      <c r="K41" s="77"/>
      <c r="L41" s="77"/>
      <c r="M41" s="66"/>
      <c r="N41" s="66"/>
    </row>
    <row r="42" spans="1:15" ht="17.25" customHeight="1" x14ac:dyDescent="0.15">
      <c r="A42" s="98"/>
      <c r="C42" s="115"/>
      <c r="D42" s="115"/>
      <c r="E42" s="114"/>
      <c r="K42" s="77"/>
      <c r="L42" s="88"/>
    </row>
    <row r="43" spans="1:15" ht="17.25" customHeight="1" x14ac:dyDescent="0.15">
      <c r="B43" s="116" t="s">
        <v>18</v>
      </c>
      <c r="C43" s="117" t="s">
        <v>74</v>
      </c>
      <c r="D43" s="118"/>
      <c r="E43" s="119"/>
      <c r="F43" s="119"/>
      <c r="G43" s="120" t="s">
        <v>139</v>
      </c>
      <c r="H43" s="121"/>
      <c r="I43" s="122"/>
      <c r="J43" s="123"/>
      <c r="K43" s="162" t="s">
        <v>21</v>
      </c>
      <c r="L43" s="163"/>
      <c r="M43" s="66"/>
    </row>
    <row r="44" spans="1:15" ht="17.25" customHeight="1" x14ac:dyDescent="0.15">
      <c r="B44" s="124"/>
      <c r="C44" s="125"/>
      <c r="D44" s="83"/>
      <c r="E44" s="83"/>
      <c r="F44" s="83"/>
      <c r="G44" s="126" t="s">
        <v>76</v>
      </c>
      <c r="H44" s="127"/>
      <c r="I44" s="128" t="s">
        <v>77</v>
      </c>
      <c r="J44" s="129"/>
      <c r="K44" s="164"/>
      <c r="L44" s="165"/>
      <c r="M44" s="66"/>
      <c r="N44" s="98"/>
      <c r="O44" s="98"/>
    </row>
    <row r="45" spans="1:15" ht="17.25" customHeight="1" x14ac:dyDescent="0.15">
      <c r="A45" s="130" t="s">
        <v>140</v>
      </c>
      <c r="B45" s="224">
        <v>75</v>
      </c>
      <c r="C45" s="132">
        <v>2.5</v>
      </c>
      <c r="D45" s="133" t="s">
        <v>141</v>
      </c>
      <c r="E45" s="134">
        <v>27.5</v>
      </c>
      <c r="F45" s="137" t="str">
        <f>IF(B45=$C$36,IF(AND($C$38&gt;=C45,$C$38&lt;=E45),"→○適","→×不適"),"")</f>
        <v/>
      </c>
      <c r="G45" s="138">
        <v>78</v>
      </c>
      <c r="H45" s="135" t="str">
        <f>IF(B45=$C$36,IF(AND($C$38&gt;=C45,$C$38&lt;=G45),"→○適","→×不適"),"")</f>
        <v/>
      </c>
      <c r="I45" s="136">
        <v>47</v>
      </c>
      <c r="J45" s="137" t="str">
        <f>IF(B45=$C$36,IF(AND($C$38&gt;=C45,$C$38&lt;=I45),"→○適","→×不適"),"")</f>
        <v/>
      </c>
      <c r="K45" s="161">
        <v>4100</v>
      </c>
      <c r="L45" s="166" t="str">
        <f t="shared" ref="L45:L49" si="0">IF(B45=$C$36,IF($C$39&lt;=K45,"→○適","→×不適"),"")</f>
        <v/>
      </c>
      <c r="M45" s="66"/>
      <c r="N45" s="66"/>
      <c r="O45" s="66"/>
    </row>
    <row r="46" spans="1:15" ht="17.25" customHeight="1" x14ac:dyDescent="0.15">
      <c r="A46" s="225" t="s">
        <v>142</v>
      </c>
      <c r="B46" s="224">
        <v>100</v>
      </c>
      <c r="C46" s="226">
        <v>4</v>
      </c>
      <c r="D46" s="227" t="s">
        <v>143</v>
      </c>
      <c r="E46" s="145">
        <v>44</v>
      </c>
      <c r="F46" s="228" t="str">
        <f>IF(B46=$C$36,IF(AND($C$38&gt;=C46,$C$38&lt;=E46),"→○適","→×不適"),"")</f>
        <v>→×不適</v>
      </c>
      <c r="G46" s="229">
        <v>125</v>
      </c>
      <c r="H46" s="230" t="str">
        <f>IF(B46=$C$36,IF(AND($C$38&gt;=C46,$C$38&lt;=G46),"→○適","→×不適"),"")</f>
        <v>→×不適</v>
      </c>
      <c r="I46" s="231">
        <v>74.5</v>
      </c>
      <c r="J46" s="228" t="str">
        <f>IF(B46=$C$36,IF(AND($C$38&gt;=C46,$C$38&lt;=I46),"→○適","→×不適"),"")</f>
        <v>→×不適</v>
      </c>
      <c r="K46" s="232">
        <v>6600</v>
      </c>
      <c r="L46" s="166" t="str">
        <f t="shared" si="0"/>
        <v>→○適</v>
      </c>
      <c r="M46" s="66"/>
      <c r="N46" s="66"/>
      <c r="O46" s="66"/>
    </row>
    <row r="47" spans="1:15" ht="17.25" customHeight="1" x14ac:dyDescent="0.15">
      <c r="A47" s="233" t="s">
        <v>144</v>
      </c>
      <c r="B47" s="234">
        <v>75</v>
      </c>
      <c r="C47" s="235">
        <v>0.5</v>
      </c>
      <c r="D47" s="174" t="s">
        <v>145</v>
      </c>
      <c r="E47" s="236">
        <v>100</v>
      </c>
      <c r="F47" s="228" t="str">
        <f>IF(B47=$C$36,IF(AND($C$38&gt;=C47,$C$38&lt;=E47),"→○適","→×不適"),"")</f>
        <v/>
      </c>
      <c r="G47" s="237">
        <v>125</v>
      </c>
      <c r="H47" s="230" t="str">
        <f t="shared" ref="H47:H48" si="1">IF(B47=$C$36,IF(AND($C$38&gt;=C47,$C$38&lt;=G47),"→○適","→×不適"),"")</f>
        <v/>
      </c>
      <c r="I47" s="238">
        <v>125</v>
      </c>
      <c r="J47" s="228" t="str">
        <f t="shared" ref="J47:J48" si="2">IF(B47=$C$36,IF(AND($C$38&gt;=C47,$C$38&lt;=I47),"→○適","→×不適"),"")</f>
        <v/>
      </c>
      <c r="K47" s="239">
        <v>72000</v>
      </c>
      <c r="L47" s="166" t="str">
        <f t="shared" si="0"/>
        <v/>
      </c>
      <c r="M47" s="66"/>
    </row>
    <row r="48" spans="1:15" ht="17.25" customHeight="1" x14ac:dyDescent="0.15">
      <c r="A48" s="176"/>
      <c r="B48" s="240">
        <v>100</v>
      </c>
      <c r="C48" s="241">
        <v>0.8</v>
      </c>
      <c r="D48" s="133" t="s">
        <v>146</v>
      </c>
      <c r="E48" s="242">
        <v>160</v>
      </c>
      <c r="F48" s="228" t="str">
        <f t="shared" ref="F48:F49" si="3">IF(B48=$C$36,IF(AND($C$38&gt;=C48,$C$38&lt;=E48),"→○適","→×不適"),"")</f>
        <v>→×不適</v>
      </c>
      <c r="G48" s="243">
        <v>200</v>
      </c>
      <c r="H48" s="230" t="str">
        <f t="shared" si="1"/>
        <v>→×不適</v>
      </c>
      <c r="I48" s="244">
        <v>200</v>
      </c>
      <c r="J48" s="228" t="str">
        <f t="shared" si="2"/>
        <v>→×不適</v>
      </c>
      <c r="K48" s="232">
        <v>115200</v>
      </c>
      <c r="L48" s="166" t="str">
        <f t="shared" si="0"/>
        <v>→○適</v>
      </c>
      <c r="M48" s="66"/>
      <c r="N48" s="98"/>
      <c r="O48" s="98"/>
    </row>
    <row r="49" spans="1:15" ht="17.25" customHeight="1" x14ac:dyDescent="0.15">
      <c r="A49" s="177"/>
      <c r="B49" s="245">
        <v>150</v>
      </c>
      <c r="C49" s="179">
        <v>2</v>
      </c>
      <c r="D49" s="227" t="s">
        <v>147</v>
      </c>
      <c r="E49" s="178">
        <v>400</v>
      </c>
      <c r="F49" s="228" t="str">
        <f t="shared" si="3"/>
        <v/>
      </c>
      <c r="G49" s="246">
        <v>500</v>
      </c>
      <c r="H49" s="230" t="str">
        <f>IF(B49=$C$36,IF(AND($C$38&gt;=C49,$C$38&lt;=G49),"→○適","→×不適"),"")</f>
        <v/>
      </c>
      <c r="I49" s="247">
        <v>500</v>
      </c>
      <c r="J49" s="228" t="str">
        <f>IF(B49=$C$36,IF(AND($C$38&gt;=C49,$C$38&lt;=I49),"→○適","→×不適"),"")</f>
        <v/>
      </c>
      <c r="K49" s="96">
        <v>288000</v>
      </c>
      <c r="L49" s="166" t="str">
        <f t="shared" si="0"/>
        <v/>
      </c>
      <c r="M49" s="66"/>
      <c r="N49" s="98"/>
      <c r="O49" s="98"/>
    </row>
    <row r="50" spans="1:15" ht="17.25" customHeight="1" x14ac:dyDescent="0.15">
      <c r="A50" s="77"/>
      <c r="B50" s="98"/>
      <c r="C50" s="114"/>
      <c r="D50" s="114"/>
      <c r="E50" s="114"/>
      <c r="F50" s="114"/>
      <c r="G50" s="114"/>
      <c r="H50" s="114"/>
      <c r="I50" s="77"/>
      <c r="J50" s="77"/>
      <c r="K50" s="77"/>
      <c r="L50" s="171"/>
      <c r="N50" s="66"/>
    </row>
    <row r="51" spans="1:15" s="66" customFormat="1" ht="17.25" customHeight="1" x14ac:dyDescent="0.15">
      <c r="G51" s="144"/>
      <c r="H51" s="144"/>
      <c r="I51" s="72"/>
      <c r="J51" s="72"/>
      <c r="K51" s="72"/>
      <c r="L51" s="72"/>
      <c r="M51" s="88"/>
      <c r="N51" s="94"/>
      <c r="O51" s="69"/>
    </row>
    <row r="52" spans="1:15" s="66" customFormat="1" ht="17.25" customHeight="1" x14ac:dyDescent="0.15">
      <c r="E52" s="69"/>
      <c r="F52" s="69"/>
      <c r="G52" s="144"/>
      <c r="H52" s="144"/>
      <c r="I52" s="72"/>
      <c r="J52" s="72"/>
      <c r="K52" s="72"/>
      <c r="L52" s="72"/>
      <c r="M52" s="88"/>
      <c r="N52" s="94"/>
      <c r="O52" s="69"/>
    </row>
    <row r="53" spans="1:15" s="66" customFormat="1" ht="17.25" customHeight="1" x14ac:dyDescent="0.15">
      <c r="E53" s="69"/>
      <c r="F53" s="69"/>
      <c r="G53" s="144"/>
      <c r="H53" s="144"/>
      <c r="I53" s="72"/>
      <c r="J53" s="72"/>
      <c r="K53" s="72"/>
      <c r="L53" s="72"/>
      <c r="M53" s="67"/>
      <c r="N53" s="94"/>
      <c r="O53" s="69"/>
    </row>
    <row r="54" spans="1:15" s="66" customFormat="1" ht="17.25" customHeight="1" x14ac:dyDescent="0.15">
      <c r="A54" s="77"/>
      <c r="B54" s="77"/>
      <c r="C54" s="114"/>
      <c r="D54" s="114"/>
      <c r="E54" s="114"/>
      <c r="F54" s="114"/>
      <c r="G54" s="114"/>
      <c r="H54" s="114"/>
      <c r="I54" s="77"/>
      <c r="J54" s="77"/>
      <c r="K54" s="77"/>
      <c r="L54" s="77"/>
      <c r="M54" s="139"/>
      <c r="O54" s="69"/>
    </row>
    <row r="55" spans="1:15" s="66" customFormat="1" ht="17.25" customHeight="1" x14ac:dyDescent="0.15">
      <c r="A55" s="77"/>
      <c r="B55" s="77"/>
      <c r="C55" s="114"/>
      <c r="D55" s="114"/>
      <c r="E55" s="114"/>
      <c r="F55" s="114"/>
      <c r="G55" s="114"/>
      <c r="H55" s="114"/>
      <c r="I55" s="77"/>
      <c r="J55" s="77"/>
      <c r="K55" s="77"/>
      <c r="L55" s="77"/>
      <c r="M55" s="139"/>
      <c r="N55" s="69"/>
      <c r="O55" s="69"/>
    </row>
    <row r="56" spans="1:15" s="66" customFormat="1" ht="17.25" customHeight="1" x14ac:dyDescent="0.15">
      <c r="A56" s="77"/>
      <c r="B56" s="77"/>
      <c r="C56" s="114"/>
      <c r="D56" s="114"/>
      <c r="E56" s="114"/>
      <c r="F56" s="114"/>
      <c r="G56" s="114"/>
      <c r="H56" s="114"/>
      <c r="I56" s="77"/>
      <c r="J56" s="77"/>
      <c r="K56" s="77"/>
      <c r="L56" s="77"/>
      <c r="M56" s="139"/>
      <c r="N56" s="69"/>
      <c r="O56" s="69"/>
    </row>
    <row r="57" spans="1:15" s="66" customFormat="1" ht="17.25" customHeight="1" x14ac:dyDescent="0.15">
      <c r="A57" s="77"/>
      <c r="B57" s="77"/>
      <c r="C57" s="114"/>
      <c r="D57" s="114"/>
      <c r="E57" s="114"/>
      <c r="F57" s="114"/>
      <c r="G57" s="114"/>
      <c r="H57" s="114"/>
      <c r="I57" s="77"/>
      <c r="J57" s="77"/>
      <c r="K57" s="77"/>
      <c r="L57" s="77"/>
      <c r="M57" s="139"/>
      <c r="N57" s="69"/>
      <c r="O57" s="69"/>
    </row>
    <row r="58" spans="1:15" s="66" customFormat="1" ht="17.25" customHeight="1" x14ac:dyDescent="0.15">
      <c r="A58" s="77"/>
      <c r="B58" s="77"/>
      <c r="C58" s="114"/>
      <c r="D58" s="114"/>
      <c r="E58" s="114"/>
      <c r="F58" s="114"/>
      <c r="G58" s="114"/>
      <c r="H58" s="114"/>
      <c r="I58" s="77"/>
      <c r="J58" s="77"/>
      <c r="K58" s="77"/>
      <c r="L58" s="77"/>
      <c r="M58" s="139"/>
      <c r="N58" s="69"/>
      <c r="O58" s="69"/>
    </row>
    <row r="59" spans="1:15" s="66" customFormat="1" ht="17.25" customHeight="1" x14ac:dyDescent="0.15">
      <c r="A59" s="77"/>
      <c r="B59" s="77"/>
      <c r="C59" s="114"/>
      <c r="D59" s="114"/>
      <c r="E59" s="114"/>
      <c r="F59" s="114"/>
      <c r="G59" s="114"/>
      <c r="H59" s="114"/>
      <c r="I59" s="77"/>
      <c r="J59" s="77"/>
      <c r="K59" s="77"/>
      <c r="L59" s="77"/>
      <c r="M59" s="139"/>
      <c r="N59" s="69"/>
      <c r="O59" s="69"/>
    </row>
    <row r="60" spans="1:15" s="66" customFormat="1" ht="17.25" customHeight="1" x14ac:dyDescent="0.15">
      <c r="A60" s="77"/>
      <c r="B60" s="77"/>
      <c r="C60" s="114"/>
      <c r="D60" s="114"/>
      <c r="E60" s="114"/>
      <c r="F60" s="114"/>
      <c r="G60" s="114"/>
      <c r="H60" s="114"/>
      <c r="I60" s="77"/>
      <c r="J60" s="77"/>
      <c r="K60" s="77"/>
      <c r="L60" s="77"/>
      <c r="M60" s="139"/>
      <c r="N60" s="69"/>
      <c r="O60" s="69"/>
    </row>
    <row r="61" spans="1:15" s="66" customFormat="1" ht="17.25" customHeight="1" x14ac:dyDescent="0.15">
      <c r="A61" s="77"/>
      <c r="B61" s="77"/>
      <c r="C61" s="114"/>
      <c r="D61" s="114"/>
      <c r="E61" s="114"/>
      <c r="F61" s="114"/>
      <c r="G61" s="114"/>
      <c r="H61" s="114"/>
      <c r="I61" s="77"/>
      <c r="J61" s="77"/>
      <c r="K61" s="77"/>
      <c r="L61" s="77"/>
      <c r="M61" s="139"/>
      <c r="N61" s="69"/>
      <c r="O61" s="69"/>
    </row>
    <row r="62" spans="1:15" s="66" customFormat="1" ht="17.25" customHeight="1" x14ac:dyDescent="0.15">
      <c r="A62" s="77"/>
      <c r="B62" s="77"/>
      <c r="C62" s="114"/>
      <c r="D62" s="114"/>
      <c r="E62" s="114"/>
      <c r="F62" s="114"/>
      <c r="G62" s="114"/>
      <c r="H62" s="114"/>
      <c r="I62" s="77"/>
      <c r="J62" s="77"/>
      <c r="K62" s="77"/>
      <c r="L62" s="77"/>
      <c r="M62" s="139"/>
      <c r="N62" s="69"/>
      <c r="O62" s="69"/>
    </row>
    <row r="63" spans="1:15" s="66" customFormat="1" ht="17.25" customHeight="1" x14ac:dyDescent="0.15">
      <c r="A63" s="72"/>
      <c r="B63" s="71"/>
      <c r="C63" s="144"/>
      <c r="D63" s="144"/>
      <c r="E63" s="144"/>
      <c r="F63" s="144"/>
      <c r="G63" s="144"/>
      <c r="H63" s="144"/>
      <c r="I63" s="72"/>
      <c r="J63" s="72"/>
      <c r="K63" s="72"/>
      <c r="L63" s="72"/>
      <c r="M63" s="139"/>
      <c r="N63" s="69"/>
      <c r="O63" s="69"/>
    </row>
    <row r="64" spans="1:15" s="66" customFormat="1" ht="17.25" customHeight="1" x14ac:dyDescent="0.15">
      <c r="A64" s="72"/>
      <c r="B64" s="72"/>
      <c r="C64" s="144"/>
      <c r="D64" s="144"/>
      <c r="E64" s="144"/>
      <c r="F64" s="144"/>
      <c r="G64" s="144"/>
      <c r="H64" s="144"/>
      <c r="I64" s="72"/>
      <c r="J64" s="72"/>
      <c r="K64" s="72"/>
      <c r="L64" s="72"/>
      <c r="M64" s="139"/>
      <c r="N64" s="69"/>
      <c r="O64" s="69"/>
    </row>
    <row r="65" spans="1:15" s="66" customFormat="1" ht="17.25" customHeight="1" x14ac:dyDescent="0.15">
      <c r="A65" s="72"/>
      <c r="B65" s="72"/>
      <c r="C65" s="144"/>
      <c r="D65" s="144"/>
      <c r="E65" s="144"/>
      <c r="F65" s="144"/>
      <c r="G65" s="144"/>
      <c r="H65" s="144"/>
      <c r="I65" s="72"/>
      <c r="J65" s="72"/>
      <c r="K65" s="72"/>
      <c r="L65" s="72"/>
      <c r="M65" s="139"/>
      <c r="N65" s="69"/>
      <c r="O65" s="69"/>
    </row>
    <row r="66" spans="1:15" s="66" customFormat="1" ht="17.25" customHeight="1" x14ac:dyDescent="0.15">
      <c r="A66" s="72"/>
      <c r="B66" s="72"/>
      <c r="C66" s="144"/>
      <c r="D66" s="144"/>
      <c r="E66" s="144"/>
      <c r="F66" s="144"/>
      <c r="G66" s="144"/>
      <c r="H66" s="144"/>
      <c r="I66" s="72"/>
      <c r="J66" s="72"/>
      <c r="K66" s="72"/>
      <c r="L66" s="72"/>
      <c r="M66" s="139"/>
      <c r="N66" s="69"/>
      <c r="O66" s="69"/>
    </row>
    <row r="67" spans="1:15" s="66" customFormat="1" x14ac:dyDescent="0.15">
      <c r="A67" s="72"/>
      <c r="B67" s="72"/>
      <c r="C67" s="144"/>
      <c r="D67" s="144"/>
      <c r="E67" s="144"/>
      <c r="F67" s="144"/>
      <c r="G67" s="144"/>
      <c r="H67" s="144"/>
      <c r="I67" s="72"/>
      <c r="J67" s="72"/>
      <c r="K67" s="72"/>
      <c r="L67" s="72"/>
      <c r="M67" s="139"/>
      <c r="N67" s="69"/>
      <c r="O67" s="69"/>
    </row>
    <row r="68" spans="1:15" s="66" customFormat="1" x14ac:dyDescent="0.15">
      <c r="A68" s="72"/>
      <c r="B68" s="72"/>
      <c r="C68" s="144"/>
      <c r="D68" s="144"/>
      <c r="E68" s="144"/>
      <c r="F68" s="144"/>
      <c r="G68" s="144"/>
      <c r="H68" s="144"/>
      <c r="I68" s="72"/>
      <c r="J68" s="72"/>
      <c r="K68" s="72"/>
      <c r="L68" s="72"/>
      <c r="M68" s="88"/>
      <c r="N68" s="69"/>
      <c r="O68" s="69"/>
    </row>
    <row r="69" spans="1:15" s="66" customFormat="1" x14ac:dyDescent="0.15">
      <c r="A69" s="72"/>
      <c r="B69" s="72"/>
      <c r="C69" s="144"/>
      <c r="D69" s="144"/>
      <c r="E69" s="144"/>
      <c r="F69" s="144"/>
      <c r="G69" s="144"/>
      <c r="H69" s="144"/>
      <c r="I69" s="72"/>
      <c r="J69" s="72"/>
      <c r="K69" s="72"/>
      <c r="L69" s="72"/>
      <c r="M69" s="88"/>
      <c r="N69" s="69"/>
      <c r="O69" s="69"/>
    </row>
    <row r="70" spans="1:15" s="66" customFormat="1" x14ac:dyDescent="0.15">
      <c r="A70" s="72"/>
      <c r="B70" s="72"/>
      <c r="C70" s="144"/>
      <c r="D70" s="144"/>
      <c r="E70" s="144"/>
      <c r="F70" s="144"/>
      <c r="G70" s="144"/>
      <c r="H70" s="144"/>
      <c r="I70" s="72"/>
      <c r="J70" s="72"/>
      <c r="K70" s="72"/>
      <c r="L70" s="72"/>
      <c r="M70" s="88"/>
      <c r="N70" s="69"/>
      <c r="O70" s="69"/>
    </row>
    <row r="71" spans="1:15" s="66" customFormat="1" x14ac:dyDescent="0.15">
      <c r="A71" s="72"/>
      <c r="B71" s="72"/>
      <c r="C71" s="144"/>
      <c r="D71" s="144"/>
      <c r="E71" s="144"/>
      <c r="F71" s="144"/>
      <c r="G71" s="144"/>
      <c r="H71" s="144"/>
      <c r="I71" s="72"/>
      <c r="J71" s="72"/>
      <c r="K71" s="72"/>
      <c r="L71" s="72"/>
      <c r="M71" s="88"/>
      <c r="N71" s="69"/>
      <c r="O71" s="69"/>
    </row>
    <row r="72" spans="1:15" s="66" customFormat="1" x14ac:dyDescent="0.15">
      <c r="A72" s="72"/>
      <c r="B72" s="72"/>
      <c r="C72" s="144"/>
      <c r="D72" s="144"/>
      <c r="E72" s="144"/>
      <c r="F72" s="144"/>
      <c r="G72" s="144"/>
      <c r="H72" s="144"/>
      <c r="I72" s="72"/>
      <c r="J72" s="72"/>
      <c r="K72" s="72"/>
      <c r="L72" s="72"/>
      <c r="M72" s="88"/>
      <c r="N72" s="69"/>
      <c r="O72" s="69"/>
    </row>
    <row r="73" spans="1:15" s="66" customFormat="1" x14ac:dyDescent="0.15">
      <c r="A73" s="72"/>
      <c r="B73" s="72"/>
      <c r="C73" s="144"/>
      <c r="D73" s="144"/>
      <c r="E73" s="144"/>
      <c r="F73" s="144"/>
      <c r="G73" s="144"/>
      <c r="H73" s="144"/>
      <c r="I73" s="72"/>
      <c r="J73" s="72"/>
      <c r="K73" s="72"/>
      <c r="L73" s="72"/>
      <c r="M73" s="88"/>
      <c r="N73" s="69"/>
      <c r="O73" s="69"/>
    </row>
    <row r="74" spans="1:15" s="66" customFormat="1" x14ac:dyDescent="0.15">
      <c r="A74" s="72"/>
      <c r="B74" s="72"/>
      <c r="C74" s="144"/>
      <c r="D74" s="144"/>
      <c r="E74" s="144"/>
      <c r="F74" s="144"/>
      <c r="G74" s="144"/>
      <c r="H74" s="144"/>
      <c r="I74" s="72"/>
      <c r="J74" s="72"/>
      <c r="K74" s="72"/>
      <c r="L74" s="72"/>
      <c r="M74" s="88"/>
      <c r="N74" s="69"/>
      <c r="O74" s="69"/>
    </row>
    <row r="75" spans="1:15" s="66" customFormat="1" x14ac:dyDescent="0.15">
      <c r="A75" s="72"/>
      <c r="B75" s="72"/>
      <c r="C75" s="144"/>
      <c r="D75" s="144"/>
      <c r="E75" s="144"/>
      <c r="F75" s="144"/>
      <c r="G75" s="144"/>
      <c r="H75" s="144"/>
      <c r="I75" s="72"/>
      <c r="J75" s="72"/>
      <c r="K75" s="72"/>
      <c r="L75" s="72"/>
      <c r="M75" s="88"/>
      <c r="N75" s="69"/>
      <c r="O75" s="69"/>
    </row>
    <row r="76" spans="1:15" s="66" customFormat="1" x14ac:dyDescent="0.15">
      <c r="A76" s="77"/>
      <c r="B76" s="77"/>
      <c r="C76" s="114"/>
      <c r="D76" s="114"/>
      <c r="E76" s="114"/>
      <c r="F76" s="114"/>
      <c r="G76" s="114"/>
      <c r="H76" s="114"/>
      <c r="I76" s="77"/>
      <c r="J76" s="77"/>
      <c r="K76" s="77"/>
      <c r="L76" s="77"/>
      <c r="M76" s="88"/>
      <c r="N76" s="69"/>
      <c r="O76" s="69"/>
    </row>
    <row r="77" spans="1:15" s="66" customFormat="1" x14ac:dyDescent="0.15">
      <c r="A77" s="72"/>
      <c r="B77" s="72"/>
      <c r="C77" s="144"/>
      <c r="D77" s="144"/>
      <c r="E77" s="144"/>
      <c r="F77" s="144"/>
      <c r="G77" s="144"/>
      <c r="H77" s="144"/>
      <c r="I77" s="72"/>
      <c r="J77" s="72"/>
      <c r="K77" s="72"/>
      <c r="L77" s="72"/>
      <c r="M77" s="88"/>
      <c r="N77" s="69"/>
      <c r="O77" s="69"/>
    </row>
    <row r="78" spans="1:15" s="66" customFormat="1" x14ac:dyDescent="0.15">
      <c r="A78" s="77"/>
      <c r="B78" s="77"/>
      <c r="C78" s="147"/>
      <c r="D78" s="147"/>
      <c r="E78" s="147"/>
      <c r="F78" s="147"/>
      <c r="G78" s="147"/>
      <c r="H78" s="147"/>
      <c r="I78" s="76"/>
      <c r="J78" s="77"/>
      <c r="K78" s="77"/>
      <c r="L78" s="76"/>
      <c r="M78" s="88"/>
      <c r="N78" s="69"/>
      <c r="O78" s="69"/>
    </row>
    <row r="79" spans="1:15" s="66" customFormat="1" x14ac:dyDescent="0.15">
      <c r="A79" s="77"/>
      <c r="B79" s="77"/>
      <c r="C79" s="147"/>
      <c r="D79" s="114"/>
      <c r="E79" s="147"/>
      <c r="F79" s="114"/>
      <c r="G79" s="147"/>
      <c r="H79" s="114"/>
      <c r="I79" s="76"/>
      <c r="J79" s="76"/>
      <c r="K79" s="76"/>
      <c r="L79" s="72"/>
      <c r="M79" s="88"/>
      <c r="N79" s="69"/>
      <c r="O79" s="69"/>
    </row>
    <row r="80" spans="1:15" s="66" customFormat="1" x14ac:dyDescent="0.15">
      <c r="A80" s="77"/>
      <c r="B80" s="77"/>
      <c r="C80" s="147"/>
      <c r="D80" s="114"/>
      <c r="E80" s="147"/>
      <c r="F80" s="114"/>
      <c r="G80" s="147"/>
      <c r="H80" s="114"/>
      <c r="I80" s="76"/>
      <c r="J80" s="76"/>
      <c r="K80" s="76"/>
      <c r="L80" s="72"/>
      <c r="M80" s="88"/>
      <c r="N80" s="69"/>
      <c r="O80" s="69"/>
    </row>
    <row r="81" spans="1:15" s="66" customFormat="1" x14ac:dyDescent="0.15">
      <c r="A81" s="77"/>
      <c r="B81" s="77"/>
      <c r="C81" s="147"/>
      <c r="D81" s="114"/>
      <c r="E81" s="147"/>
      <c r="F81" s="114"/>
      <c r="G81" s="147"/>
      <c r="H81" s="147"/>
      <c r="I81" s="76"/>
      <c r="J81" s="76"/>
      <c r="K81" s="76"/>
      <c r="L81" s="72"/>
      <c r="M81" s="88"/>
      <c r="N81" s="69"/>
      <c r="O81" s="69"/>
    </row>
    <row r="82" spans="1:15" s="66" customFormat="1" x14ac:dyDescent="0.15">
      <c r="A82" s="148"/>
      <c r="B82" s="148"/>
      <c r="C82" s="144"/>
      <c r="D82" s="144"/>
      <c r="E82" s="144"/>
      <c r="F82" s="144"/>
      <c r="G82" s="144"/>
      <c r="H82" s="144"/>
      <c r="I82" s="72"/>
      <c r="J82" s="72"/>
      <c r="K82" s="72"/>
      <c r="L82" s="72"/>
      <c r="M82" s="88"/>
      <c r="N82" s="69"/>
      <c r="O82" s="69"/>
    </row>
    <row r="83" spans="1:15" s="66" customFormat="1" x14ac:dyDescent="0.15">
      <c r="A83" s="77"/>
      <c r="B83" s="77"/>
      <c r="C83" s="114"/>
      <c r="D83" s="114"/>
      <c r="E83" s="114"/>
      <c r="F83" s="114"/>
      <c r="G83" s="114"/>
      <c r="H83" s="114"/>
      <c r="I83" s="77"/>
      <c r="J83" s="77"/>
      <c r="K83" s="77"/>
      <c r="L83" s="77"/>
      <c r="M83" s="88"/>
      <c r="N83" s="69"/>
      <c r="O83" s="69"/>
    </row>
    <row r="84" spans="1:15" s="66" customFormat="1" x14ac:dyDescent="0.15">
      <c r="A84" s="77"/>
      <c r="B84" s="77"/>
      <c r="C84" s="114"/>
      <c r="D84" s="114"/>
      <c r="E84" s="114"/>
      <c r="F84" s="114"/>
      <c r="G84" s="114"/>
      <c r="H84" s="114"/>
      <c r="I84" s="77"/>
      <c r="J84" s="77"/>
      <c r="K84" s="77"/>
      <c r="L84" s="77"/>
      <c r="M84" s="88"/>
      <c r="N84" s="69"/>
      <c r="O84" s="69"/>
    </row>
    <row r="85" spans="1:15" s="66" customFormat="1" x14ac:dyDescent="0.15">
      <c r="A85" s="77"/>
      <c r="B85" s="77"/>
      <c r="C85" s="114"/>
      <c r="D85" s="114"/>
      <c r="E85" s="114"/>
      <c r="F85" s="114"/>
      <c r="G85" s="114"/>
      <c r="H85" s="114"/>
      <c r="I85" s="77"/>
      <c r="J85" s="77"/>
      <c r="K85" s="77"/>
      <c r="L85" s="77"/>
      <c r="M85" s="88"/>
      <c r="N85" s="69"/>
      <c r="O85" s="69"/>
    </row>
    <row r="86" spans="1:15" s="66" customFormat="1" x14ac:dyDescent="0.15">
      <c r="A86" s="77"/>
      <c r="B86" s="77"/>
      <c r="C86" s="114"/>
      <c r="D86" s="114"/>
      <c r="E86" s="114"/>
      <c r="F86" s="114"/>
      <c r="G86" s="114"/>
      <c r="H86" s="114"/>
      <c r="I86" s="77"/>
      <c r="J86" s="77"/>
      <c r="K86" s="77"/>
      <c r="L86" s="77"/>
      <c r="M86" s="88"/>
      <c r="N86" s="69"/>
      <c r="O86" s="69"/>
    </row>
    <row r="87" spans="1:15" s="66" customFormat="1" x14ac:dyDescent="0.15">
      <c r="A87" s="77"/>
      <c r="B87" s="77"/>
      <c r="C87" s="114"/>
      <c r="D87" s="114"/>
      <c r="E87" s="114"/>
      <c r="F87" s="114"/>
      <c r="G87" s="114"/>
      <c r="H87" s="114"/>
      <c r="I87" s="77"/>
      <c r="J87" s="77"/>
      <c r="K87" s="77"/>
      <c r="L87" s="77"/>
      <c r="M87" s="88"/>
      <c r="N87" s="69"/>
      <c r="O87" s="69"/>
    </row>
    <row r="88" spans="1:15" s="66" customFormat="1" x14ac:dyDescent="0.15">
      <c r="A88" s="77"/>
      <c r="B88" s="77"/>
      <c r="C88" s="114"/>
      <c r="D88" s="114"/>
      <c r="E88" s="114"/>
      <c r="F88" s="114"/>
      <c r="G88" s="114"/>
      <c r="H88" s="114"/>
      <c r="I88" s="77"/>
      <c r="J88" s="77"/>
      <c r="K88" s="77"/>
      <c r="L88" s="77"/>
      <c r="M88" s="88"/>
      <c r="N88" s="69"/>
      <c r="O88" s="69"/>
    </row>
    <row r="89" spans="1:15" s="66" customFormat="1" x14ac:dyDescent="0.15">
      <c r="A89" s="77"/>
      <c r="B89" s="77"/>
      <c r="C89" s="114"/>
      <c r="D89" s="114"/>
      <c r="E89" s="114"/>
      <c r="F89" s="114"/>
      <c r="G89" s="114"/>
      <c r="H89" s="114"/>
      <c r="I89" s="77"/>
      <c r="J89" s="77"/>
      <c r="K89" s="77"/>
      <c r="L89" s="77"/>
      <c r="M89" s="88"/>
      <c r="N89" s="69"/>
      <c r="O89" s="69"/>
    </row>
    <row r="90" spans="1:15" s="66" customFormat="1" x14ac:dyDescent="0.15">
      <c r="A90" s="77"/>
      <c r="B90" s="77"/>
      <c r="C90" s="114"/>
      <c r="D90" s="114"/>
      <c r="E90" s="114"/>
      <c r="F90" s="114"/>
      <c r="G90" s="114"/>
      <c r="H90" s="114"/>
      <c r="I90" s="77"/>
      <c r="J90" s="77"/>
      <c r="K90" s="77"/>
      <c r="L90" s="77"/>
      <c r="M90" s="88"/>
      <c r="N90" s="69"/>
      <c r="O90" s="69"/>
    </row>
    <row r="91" spans="1:15" s="66" customFormat="1" x14ac:dyDescent="0.15">
      <c r="A91" s="77"/>
      <c r="B91" s="77"/>
      <c r="C91" s="114"/>
      <c r="D91" s="114"/>
      <c r="E91" s="114"/>
      <c r="F91" s="114"/>
      <c r="G91" s="114"/>
      <c r="H91" s="114"/>
      <c r="I91" s="77"/>
      <c r="J91" s="77"/>
      <c r="K91" s="77"/>
      <c r="L91" s="77"/>
      <c r="M91" s="88"/>
      <c r="N91" s="69"/>
      <c r="O91" s="69"/>
    </row>
    <row r="92" spans="1:15" s="66" customFormat="1" x14ac:dyDescent="0.15">
      <c r="A92" s="77"/>
      <c r="B92" s="77"/>
      <c r="C92" s="114"/>
      <c r="D92" s="114"/>
      <c r="E92" s="114"/>
      <c r="F92" s="114"/>
      <c r="G92" s="114"/>
      <c r="H92" s="114"/>
      <c r="I92" s="77"/>
      <c r="J92" s="77"/>
      <c r="K92" s="77"/>
      <c r="L92" s="77"/>
      <c r="M92" s="88"/>
      <c r="N92" s="69"/>
      <c r="O92" s="69"/>
    </row>
    <row r="93" spans="1:15" s="66" customFormat="1" x14ac:dyDescent="0.15">
      <c r="A93" s="77"/>
      <c r="B93" s="77"/>
      <c r="C93" s="114"/>
      <c r="D93" s="114"/>
      <c r="E93" s="114"/>
      <c r="F93" s="114"/>
      <c r="G93" s="114"/>
      <c r="H93" s="114"/>
      <c r="I93" s="77"/>
      <c r="J93" s="77"/>
      <c r="K93" s="77"/>
      <c r="L93" s="77"/>
      <c r="M93" s="88"/>
      <c r="N93" s="69"/>
      <c r="O93" s="69"/>
    </row>
    <row r="94" spans="1:15" s="66" customFormat="1" x14ac:dyDescent="0.15">
      <c r="A94" s="77"/>
      <c r="B94" s="77"/>
      <c r="C94" s="114"/>
      <c r="D94" s="114"/>
      <c r="E94" s="114"/>
      <c r="F94" s="114"/>
      <c r="G94" s="114"/>
      <c r="H94" s="114"/>
      <c r="I94" s="77"/>
      <c r="J94" s="77"/>
      <c r="K94" s="77"/>
      <c r="L94" s="77"/>
      <c r="M94" s="88"/>
      <c r="N94" s="69"/>
      <c r="O94" s="69"/>
    </row>
    <row r="95" spans="1:15" s="66" customFormat="1" x14ac:dyDescent="0.15">
      <c r="A95" s="77"/>
      <c r="B95" s="77"/>
      <c r="C95" s="114"/>
      <c r="D95" s="114"/>
      <c r="E95" s="114"/>
      <c r="F95" s="114"/>
      <c r="G95" s="114"/>
      <c r="H95" s="114"/>
      <c r="I95" s="77"/>
      <c r="J95" s="77"/>
      <c r="K95" s="77"/>
      <c r="L95" s="77"/>
      <c r="M95" s="88"/>
      <c r="N95" s="69"/>
      <c r="O95" s="69"/>
    </row>
    <row r="96" spans="1:15" s="66" customFormat="1" x14ac:dyDescent="0.15">
      <c r="A96" s="77"/>
      <c r="B96" s="77"/>
      <c r="C96" s="114"/>
      <c r="D96" s="114"/>
      <c r="E96" s="114"/>
      <c r="F96" s="114"/>
      <c r="G96" s="114"/>
      <c r="H96" s="114"/>
      <c r="I96" s="77"/>
      <c r="J96" s="77"/>
      <c r="K96" s="77"/>
      <c r="L96" s="77"/>
      <c r="M96" s="88"/>
      <c r="N96" s="69"/>
      <c r="O96" s="69"/>
    </row>
    <row r="97" spans="1:15" s="66" customFormat="1" x14ac:dyDescent="0.15">
      <c r="A97" s="77"/>
      <c r="B97" s="77"/>
      <c r="C97" s="114"/>
      <c r="D97" s="114"/>
      <c r="E97" s="114"/>
      <c r="F97" s="114"/>
      <c r="G97" s="114"/>
      <c r="H97" s="114"/>
      <c r="I97" s="77"/>
      <c r="J97" s="77"/>
      <c r="K97" s="77"/>
      <c r="L97" s="77"/>
      <c r="M97" s="139"/>
      <c r="N97" s="69"/>
      <c r="O97" s="69"/>
    </row>
    <row r="98" spans="1:15" s="66" customFormat="1" x14ac:dyDescent="0.15">
      <c r="A98" s="77"/>
      <c r="B98" s="77"/>
      <c r="C98" s="114"/>
      <c r="D98" s="114"/>
      <c r="E98" s="114"/>
      <c r="F98" s="114"/>
      <c r="G98" s="114"/>
      <c r="H98" s="114"/>
      <c r="I98" s="77"/>
      <c r="J98" s="77"/>
      <c r="K98" s="77"/>
      <c r="L98" s="77"/>
      <c r="M98" s="139"/>
      <c r="N98" s="69"/>
      <c r="O98" s="69"/>
    </row>
    <row r="99" spans="1:15" s="66" customFormat="1" x14ac:dyDescent="0.15">
      <c r="A99" s="77"/>
      <c r="B99" s="77"/>
      <c r="C99" s="114"/>
      <c r="D99" s="114"/>
      <c r="E99" s="114"/>
      <c r="F99" s="114"/>
      <c r="G99" s="114"/>
      <c r="H99" s="114"/>
      <c r="I99" s="77"/>
      <c r="J99" s="77"/>
      <c r="K99" s="77"/>
      <c r="L99" s="77"/>
      <c r="M99" s="139"/>
      <c r="N99" s="69"/>
      <c r="O99" s="69"/>
    </row>
    <row r="100" spans="1:15" s="66" customFormat="1" x14ac:dyDescent="0.15">
      <c r="A100" s="77"/>
      <c r="B100" s="77"/>
      <c r="C100" s="114"/>
      <c r="D100" s="114"/>
      <c r="E100" s="114"/>
      <c r="F100" s="114"/>
      <c r="G100" s="114"/>
      <c r="H100" s="114"/>
      <c r="I100" s="77"/>
      <c r="J100" s="77"/>
      <c r="K100" s="77"/>
      <c r="L100" s="77"/>
      <c r="M100" s="139"/>
      <c r="N100" s="69"/>
      <c r="O100" s="69"/>
    </row>
    <row r="101" spans="1:15" s="66" customFormat="1" x14ac:dyDescent="0.15">
      <c r="A101" s="77"/>
      <c r="B101" s="77"/>
      <c r="C101" s="114"/>
      <c r="D101" s="114"/>
      <c r="E101" s="114"/>
      <c r="F101" s="114"/>
      <c r="G101" s="114"/>
      <c r="H101" s="114"/>
      <c r="I101" s="77"/>
      <c r="J101" s="77"/>
      <c r="K101" s="77"/>
      <c r="L101" s="77"/>
      <c r="M101" s="139"/>
      <c r="N101" s="69"/>
      <c r="O101" s="69"/>
    </row>
    <row r="102" spans="1:15" s="66" customFormat="1" x14ac:dyDescent="0.15">
      <c r="A102" s="77"/>
      <c r="B102" s="77"/>
      <c r="C102" s="114"/>
      <c r="D102" s="114"/>
      <c r="E102" s="114"/>
      <c r="F102" s="114"/>
      <c r="G102" s="114"/>
      <c r="H102" s="114"/>
      <c r="I102" s="77"/>
      <c r="J102" s="77"/>
      <c r="K102" s="77"/>
      <c r="L102" s="77"/>
      <c r="M102" s="139"/>
      <c r="N102" s="69"/>
      <c r="O102" s="69"/>
    </row>
    <row r="103" spans="1:15" s="66" customFormat="1" x14ac:dyDescent="0.15">
      <c r="A103" s="77"/>
      <c r="B103" s="77"/>
      <c r="C103" s="114"/>
      <c r="D103" s="114"/>
      <c r="E103" s="114"/>
      <c r="F103" s="114"/>
      <c r="G103" s="114"/>
      <c r="H103" s="114"/>
      <c r="I103" s="77"/>
      <c r="J103" s="77"/>
      <c r="K103" s="77"/>
      <c r="L103" s="77"/>
      <c r="M103" s="139"/>
      <c r="N103" s="69"/>
      <c r="O103" s="69"/>
    </row>
    <row r="104" spans="1:15" s="66" customFormat="1" x14ac:dyDescent="0.15">
      <c r="A104" s="77"/>
      <c r="B104" s="77"/>
      <c r="C104" s="114"/>
      <c r="D104" s="114"/>
      <c r="E104" s="114"/>
      <c r="F104" s="114"/>
      <c r="G104" s="114"/>
      <c r="H104" s="114"/>
      <c r="I104" s="77"/>
      <c r="J104" s="77"/>
      <c r="K104" s="77"/>
      <c r="L104" s="77"/>
      <c r="M104" s="139"/>
      <c r="N104" s="69"/>
      <c r="O104" s="69"/>
    </row>
    <row r="105" spans="1:15" s="66" customFormat="1" x14ac:dyDescent="0.15">
      <c r="A105" s="77"/>
      <c r="B105" s="77"/>
      <c r="C105" s="114"/>
      <c r="D105" s="114"/>
      <c r="E105" s="114"/>
      <c r="F105" s="114"/>
      <c r="G105" s="114"/>
      <c r="H105" s="114"/>
      <c r="I105" s="77"/>
      <c r="J105" s="77"/>
      <c r="K105" s="77"/>
      <c r="L105" s="77"/>
      <c r="M105" s="139"/>
      <c r="N105" s="69"/>
      <c r="O105" s="69"/>
    </row>
    <row r="106" spans="1:15" s="66" customFormat="1" x14ac:dyDescent="0.15">
      <c r="A106" s="77"/>
      <c r="B106" s="77"/>
      <c r="C106" s="114"/>
      <c r="D106" s="114"/>
      <c r="E106" s="114"/>
      <c r="F106" s="114"/>
      <c r="G106" s="114"/>
      <c r="H106" s="114"/>
      <c r="I106" s="77"/>
      <c r="J106" s="77"/>
      <c r="K106" s="77"/>
      <c r="L106" s="77"/>
      <c r="M106" s="139"/>
      <c r="N106" s="69"/>
      <c r="O106" s="69"/>
    </row>
    <row r="107" spans="1:15" x14ac:dyDescent="0.15">
      <c r="A107" s="77"/>
      <c r="B107" s="77"/>
      <c r="C107" s="114"/>
      <c r="D107" s="114"/>
      <c r="E107" s="114"/>
      <c r="F107" s="114"/>
      <c r="G107" s="114"/>
      <c r="H107" s="114"/>
      <c r="I107" s="77"/>
      <c r="J107" s="77"/>
      <c r="K107" s="77"/>
      <c r="L107" s="77"/>
      <c r="M107" s="139"/>
    </row>
    <row r="108" spans="1:15" x14ac:dyDescent="0.15">
      <c r="A108" s="77"/>
      <c r="B108" s="77"/>
      <c r="C108" s="114"/>
      <c r="D108" s="114"/>
      <c r="E108" s="114"/>
      <c r="F108" s="114"/>
      <c r="G108" s="114"/>
      <c r="H108" s="114"/>
      <c r="I108" s="77"/>
      <c r="J108" s="77"/>
      <c r="K108" s="77"/>
      <c r="L108" s="77"/>
      <c r="M108" s="139"/>
    </row>
    <row r="109" spans="1:15" x14ac:dyDescent="0.15">
      <c r="A109" s="77"/>
      <c r="B109" s="77"/>
      <c r="C109" s="114"/>
      <c r="D109" s="114"/>
      <c r="E109" s="114"/>
      <c r="F109" s="114"/>
      <c r="G109" s="114"/>
      <c r="H109" s="114"/>
      <c r="I109" s="77"/>
      <c r="J109" s="77"/>
      <c r="K109" s="77"/>
      <c r="L109" s="77"/>
      <c r="M109" s="139"/>
    </row>
    <row r="110" spans="1:15" x14ac:dyDescent="0.15">
      <c r="A110" s="77"/>
      <c r="B110" s="77"/>
      <c r="C110" s="114"/>
      <c r="D110" s="114"/>
      <c r="E110" s="114"/>
      <c r="F110" s="114"/>
      <c r="G110" s="114"/>
      <c r="H110" s="114"/>
      <c r="I110" s="77"/>
      <c r="J110" s="77"/>
      <c r="K110" s="77"/>
      <c r="L110" s="77"/>
      <c r="M110" s="88"/>
    </row>
    <row r="111" spans="1:15" x14ac:dyDescent="0.15">
      <c r="A111" s="77"/>
      <c r="B111" s="77"/>
      <c r="C111" s="114"/>
      <c r="D111" s="114"/>
      <c r="E111" s="114"/>
      <c r="F111" s="114"/>
      <c r="G111" s="114"/>
      <c r="H111" s="114"/>
      <c r="I111" s="77"/>
      <c r="J111" s="77"/>
      <c r="K111" s="77"/>
      <c r="L111" s="77"/>
      <c r="M111" s="139"/>
    </row>
    <row r="112" spans="1:15" x14ac:dyDescent="0.15">
      <c r="A112" s="77"/>
      <c r="B112" s="77"/>
      <c r="C112" s="114"/>
      <c r="D112" s="114"/>
      <c r="E112" s="114"/>
      <c r="F112" s="114"/>
      <c r="G112" s="114"/>
      <c r="H112" s="114"/>
      <c r="I112" s="77"/>
      <c r="J112" s="77"/>
      <c r="K112" s="77"/>
      <c r="L112" s="77"/>
      <c r="M112" s="149"/>
    </row>
    <row r="113" spans="1:13" x14ac:dyDescent="0.15">
      <c r="A113" s="77"/>
      <c r="B113" s="77"/>
      <c r="C113" s="114"/>
      <c r="D113" s="114"/>
      <c r="E113" s="114"/>
      <c r="F113" s="114"/>
      <c r="G113" s="114"/>
      <c r="H113" s="114"/>
      <c r="I113" s="77"/>
      <c r="J113" s="77"/>
      <c r="K113" s="77"/>
      <c r="L113" s="77"/>
      <c r="M113" s="139"/>
    </row>
    <row r="114" spans="1:13" x14ac:dyDescent="0.15">
      <c r="A114" s="77"/>
      <c r="B114" s="77"/>
      <c r="C114" s="114"/>
      <c r="D114" s="114"/>
      <c r="E114" s="114"/>
      <c r="F114" s="114"/>
      <c r="G114" s="114"/>
      <c r="H114" s="114"/>
      <c r="I114" s="77"/>
      <c r="J114" s="77"/>
      <c r="K114" s="77"/>
      <c r="L114" s="77"/>
      <c r="M114" s="139"/>
    </row>
    <row r="115" spans="1:13" x14ac:dyDescent="0.15">
      <c r="A115" s="77"/>
      <c r="B115" s="77"/>
      <c r="C115" s="114"/>
      <c r="D115" s="114"/>
      <c r="E115" s="114"/>
      <c r="F115" s="114"/>
      <c r="G115" s="114"/>
      <c r="H115" s="114"/>
      <c r="I115" s="77"/>
      <c r="J115" s="77"/>
      <c r="K115" s="77"/>
      <c r="L115" s="77"/>
      <c r="M115" s="139"/>
    </row>
    <row r="116" spans="1:13" x14ac:dyDescent="0.15">
      <c r="A116" s="77"/>
      <c r="B116" s="77"/>
      <c r="C116" s="114"/>
      <c r="D116" s="114"/>
      <c r="E116" s="114"/>
      <c r="F116" s="114"/>
      <c r="G116" s="114"/>
      <c r="H116" s="114"/>
      <c r="I116" s="77"/>
      <c r="J116" s="77"/>
      <c r="K116" s="77"/>
      <c r="L116" s="77"/>
      <c r="M116" s="139"/>
    </row>
    <row r="117" spans="1:13" x14ac:dyDescent="0.15">
      <c r="A117" s="77"/>
      <c r="B117" s="77"/>
      <c r="C117" s="114"/>
      <c r="D117" s="114"/>
      <c r="E117" s="114"/>
      <c r="F117" s="114"/>
      <c r="G117" s="114"/>
      <c r="H117" s="114"/>
      <c r="I117" s="77"/>
      <c r="J117" s="77"/>
      <c r="K117" s="77"/>
      <c r="L117" s="77"/>
      <c r="M117" s="88"/>
    </row>
    <row r="118" spans="1:13" x14ac:dyDescent="0.15">
      <c r="A118" s="77"/>
      <c r="B118" s="77"/>
      <c r="C118" s="114"/>
      <c r="D118" s="114"/>
      <c r="E118" s="114"/>
      <c r="F118" s="114"/>
      <c r="G118" s="114"/>
      <c r="H118" s="114"/>
      <c r="I118" s="77"/>
      <c r="J118" s="77"/>
      <c r="K118" s="77"/>
      <c r="L118" s="77"/>
      <c r="M118" s="88"/>
    </row>
    <row r="119" spans="1:13" x14ac:dyDescent="0.15">
      <c r="A119" s="77"/>
      <c r="B119" s="77"/>
      <c r="C119" s="114"/>
      <c r="D119" s="114"/>
      <c r="E119" s="114"/>
      <c r="F119" s="114"/>
      <c r="G119" s="114"/>
      <c r="H119" s="114"/>
      <c r="I119" s="77"/>
      <c r="J119" s="77"/>
      <c r="K119" s="77"/>
      <c r="L119" s="77"/>
      <c r="M119" s="88"/>
    </row>
    <row r="120" spans="1:13" x14ac:dyDescent="0.15">
      <c r="A120" s="77"/>
      <c r="B120" s="77"/>
      <c r="C120" s="114"/>
      <c r="D120" s="114"/>
      <c r="E120" s="114"/>
      <c r="F120" s="114"/>
      <c r="G120" s="114"/>
      <c r="H120" s="114"/>
      <c r="I120" s="77"/>
      <c r="J120" s="77"/>
      <c r="K120" s="77"/>
      <c r="L120" s="77"/>
      <c r="M120" s="88"/>
    </row>
    <row r="121" spans="1:13" x14ac:dyDescent="0.15">
      <c r="A121" s="77"/>
      <c r="B121" s="77"/>
      <c r="C121" s="114"/>
      <c r="D121" s="114"/>
      <c r="E121" s="114"/>
      <c r="F121" s="114"/>
      <c r="G121" s="114"/>
      <c r="H121" s="114"/>
      <c r="I121" s="77"/>
      <c r="J121" s="77"/>
      <c r="K121" s="77"/>
      <c r="L121" s="77"/>
      <c r="M121" s="88"/>
    </row>
    <row r="122" spans="1:13" x14ac:dyDescent="0.15">
      <c r="A122" s="77"/>
      <c r="B122" s="77"/>
      <c r="C122" s="114"/>
      <c r="D122" s="114"/>
      <c r="E122" s="114"/>
      <c r="F122" s="114"/>
      <c r="G122" s="114"/>
      <c r="H122" s="114"/>
      <c r="I122" s="77"/>
      <c r="J122" s="77"/>
      <c r="K122" s="77"/>
      <c r="L122" s="77"/>
      <c r="M122" s="88"/>
    </row>
    <row r="123" spans="1:13" x14ac:dyDescent="0.15">
      <c r="A123" s="77"/>
      <c r="B123" s="77"/>
      <c r="C123" s="114"/>
      <c r="D123" s="114"/>
      <c r="E123" s="114"/>
      <c r="F123" s="114"/>
      <c r="G123" s="114"/>
      <c r="H123" s="114"/>
      <c r="I123" s="77"/>
      <c r="J123" s="77"/>
      <c r="K123" s="77"/>
      <c r="L123" s="77"/>
      <c r="M123" s="88"/>
    </row>
    <row r="124" spans="1:13" x14ac:dyDescent="0.15">
      <c r="A124" s="77"/>
      <c r="B124" s="77"/>
      <c r="C124" s="114"/>
      <c r="D124" s="114"/>
      <c r="E124" s="114"/>
      <c r="F124" s="114"/>
      <c r="G124" s="114"/>
      <c r="H124" s="114"/>
      <c r="I124" s="77"/>
      <c r="J124" s="77"/>
      <c r="K124" s="77"/>
      <c r="L124" s="77"/>
      <c r="M124" s="88"/>
    </row>
    <row r="125" spans="1:13" x14ac:dyDescent="0.15">
      <c r="A125" s="77"/>
      <c r="B125" s="77"/>
      <c r="C125" s="114"/>
      <c r="D125" s="114"/>
      <c r="E125" s="114"/>
      <c r="F125" s="114"/>
      <c r="G125" s="114"/>
      <c r="H125" s="114"/>
      <c r="I125" s="77"/>
      <c r="J125" s="77"/>
      <c r="K125" s="77"/>
      <c r="L125" s="77"/>
      <c r="M125" s="88"/>
    </row>
    <row r="126" spans="1:13" x14ac:dyDescent="0.15">
      <c r="A126" s="77"/>
      <c r="B126" s="77"/>
      <c r="C126" s="114"/>
      <c r="D126" s="114"/>
      <c r="E126" s="114"/>
      <c r="F126" s="114"/>
      <c r="G126" s="114"/>
      <c r="H126" s="114"/>
      <c r="I126" s="77"/>
      <c r="J126" s="77"/>
      <c r="K126" s="77"/>
      <c r="L126" s="77"/>
      <c r="M126" s="88"/>
    </row>
    <row r="127" spans="1:13" x14ac:dyDescent="0.15">
      <c r="A127" s="77"/>
      <c r="B127" s="77"/>
      <c r="C127" s="114"/>
      <c r="D127" s="114"/>
      <c r="E127" s="114"/>
      <c r="F127" s="114"/>
      <c r="G127" s="114"/>
      <c r="H127" s="114"/>
      <c r="I127" s="77"/>
      <c r="J127" s="77"/>
      <c r="K127" s="77"/>
      <c r="L127" s="77"/>
      <c r="M127" s="88"/>
    </row>
    <row r="128" spans="1:13" x14ac:dyDescent="0.15">
      <c r="A128" s="77"/>
      <c r="B128" s="77"/>
      <c r="C128" s="114"/>
      <c r="D128" s="114"/>
      <c r="E128" s="114"/>
      <c r="F128" s="114"/>
      <c r="G128" s="114"/>
      <c r="H128" s="114"/>
      <c r="I128" s="77"/>
      <c r="J128" s="77"/>
      <c r="K128" s="77"/>
      <c r="L128" s="77"/>
      <c r="M128" s="88"/>
    </row>
    <row r="129" spans="1:15" x14ac:dyDescent="0.15">
      <c r="A129" s="77"/>
      <c r="B129" s="77"/>
      <c r="C129" s="114"/>
      <c r="D129" s="114"/>
      <c r="E129" s="114"/>
      <c r="F129" s="114"/>
      <c r="G129" s="114"/>
      <c r="H129" s="114"/>
      <c r="I129" s="77"/>
      <c r="J129" s="77"/>
      <c r="K129" s="77"/>
      <c r="L129" s="77"/>
      <c r="M129" s="88"/>
    </row>
    <row r="130" spans="1:15" x14ac:dyDescent="0.15">
      <c r="A130" s="77"/>
      <c r="B130" s="77"/>
      <c r="C130" s="114"/>
      <c r="D130" s="114"/>
      <c r="E130" s="114"/>
      <c r="F130" s="114"/>
      <c r="G130" s="114"/>
      <c r="H130" s="114"/>
      <c r="I130" s="77"/>
      <c r="J130" s="77"/>
      <c r="K130" s="77"/>
      <c r="L130" s="77"/>
      <c r="M130" s="88"/>
    </row>
    <row r="131" spans="1:15" x14ac:dyDescent="0.15">
      <c r="A131" s="77"/>
      <c r="B131" s="77"/>
      <c r="C131" s="114"/>
      <c r="D131" s="114"/>
      <c r="E131" s="114"/>
      <c r="F131" s="114"/>
      <c r="G131" s="114"/>
      <c r="H131" s="114"/>
      <c r="I131" s="77"/>
      <c r="J131" s="77"/>
      <c r="K131" s="77"/>
      <c r="L131" s="77"/>
      <c r="M131" s="88"/>
    </row>
    <row r="132" spans="1:15" x14ac:dyDescent="0.15">
      <c r="A132" s="77"/>
      <c r="B132" s="77"/>
      <c r="C132" s="114"/>
      <c r="D132" s="114"/>
      <c r="E132" s="114"/>
      <c r="F132" s="114"/>
      <c r="G132" s="114"/>
      <c r="H132" s="114"/>
      <c r="I132" s="77"/>
      <c r="J132" s="77"/>
      <c r="K132" s="77"/>
      <c r="L132" s="77"/>
      <c r="M132" s="88"/>
    </row>
    <row r="133" spans="1:15" x14ac:dyDescent="0.15">
      <c r="A133" s="77"/>
      <c r="B133" s="77"/>
      <c r="C133" s="114"/>
      <c r="D133" s="114"/>
      <c r="E133" s="114"/>
      <c r="F133" s="114"/>
      <c r="G133" s="114"/>
      <c r="H133" s="114"/>
      <c r="I133" s="77"/>
      <c r="J133" s="77"/>
      <c r="K133" s="77"/>
      <c r="L133" s="77"/>
      <c r="M133" s="88"/>
    </row>
    <row r="134" spans="1:15" x14ac:dyDescent="0.15">
      <c r="A134" s="77"/>
      <c r="B134" s="77"/>
      <c r="C134" s="114"/>
      <c r="D134" s="114"/>
      <c r="E134" s="114"/>
      <c r="F134" s="114"/>
      <c r="G134" s="114"/>
      <c r="H134" s="114"/>
      <c r="I134" s="77"/>
      <c r="J134" s="77"/>
      <c r="K134" s="77"/>
      <c r="L134" s="77"/>
      <c r="M134" s="88"/>
    </row>
    <row r="135" spans="1:15" x14ac:dyDescent="0.15">
      <c r="A135" s="77"/>
      <c r="B135" s="77"/>
      <c r="C135" s="114"/>
      <c r="D135" s="114"/>
      <c r="E135" s="114"/>
      <c r="F135" s="114"/>
      <c r="G135" s="114"/>
      <c r="H135" s="114"/>
      <c r="I135" s="77"/>
      <c r="J135" s="77"/>
      <c r="K135" s="77"/>
      <c r="L135" s="77"/>
      <c r="M135" s="88"/>
    </row>
    <row r="136" spans="1:15" x14ac:dyDescent="0.15">
      <c r="A136" s="77"/>
      <c r="B136" s="77"/>
      <c r="C136" s="114"/>
      <c r="D136" s="114"/>
      <c r="E136" s="114"/>
      <c r="F136" s="114"/>
      <c r="G136" s="114"/>
      <c r="H136" s="114"/>
      <c r="I136" s="77"/>
      <c r="J136" s="77"/>
      <c r="K136" s="77"/>
      <c r="L136" s="77"/>
      <c r="M136" s="88"/>
    </row>
    <row r="137" spans="1:15" x14ac:dyDescent="0.15">
      <c r="A137" s="77"/>
      <c r="B137" s="77"/>
      <c r="C137" s="114"/>
      <c r="D137" s="114"/>
      <c r="E137" s="114"/>
      <c r="F137" s="114"/>
      <c r="G137" s="114"/>
      <c r="H137" s="114"/>
      <c r="I137" s="77"/>
      <c r="J137" s="77"/>
      <c r="K137" s="77"/>
      <c r="L137" s="77"/>
      <c r="M137" s="88"/>
    </row>
    <row r="138" spans="1:15" x14ac:dyDescent="0.15">
      <c r="A138" s="77"/>
      <c r="B138" s="77"/>
      <c r="C138" s="114"/>
      <c r="D138" s="114"/>
      <c r="E138" s="114"/>
      <c r="F138" s="114"/>
      <c r="G138" s="114"/>
      <c r="H138" s="114"/>
      <c r="I138" s="77"/>
      <c r="J138" s="77"/>
      <c r="K138" s="77"/>
      <c r="L138" s="77"/>
      <c r="M138" s="88"/>
    </row>
    <row r="139" spans="1:15" s="66" customFormat="1" x14ac:dyDescent="0.15">
      <c r="A139" s="77"/>
      <c r="B139" s="77"/>
      <c r="C139" s="114"/>
      <c r="D139" s="114"/>
      <c r="E139" s="114"/>
      <c r="F139" s="114"/>
      <c r="G139" s="114"/>
      <c r="H139" s="114"/>
      <c r="I139" s="77"/>
      <c r="J139" s="77"/>
      <c r="K139" s="77"/>
      <c r="L139" s="77"/>
      <c r="M139" s="88"/>
      <c r="N139" s="69"/>
      <c r="O139" s="69"/>
    </row>
    <row r="140" spans="1:15" s="66" customFormat="1" x14ac:dyDescent="0.15">
      <c r="A140" s="77"/>
      <c r="B140" s="77"/>
      <c r="C140" s="114"/>
      <c r="D140" s="114"/>
      <c r="E140" s="114"/>
      <c r="F140" s="114"/>
      <c r="G140" s="114"/>
      <c r="H140" s="114"/>
      <c r="I140" s="77"/>
      <c r="J140" s="77"/>
      <c r="K140" s="77"/>
      <c r="L140" s="77"/>
      <c r="M140" s="88"/>
      <c r="N140" s="69"/>
      <c r="O140" s="69"/>
    </row>
    <row r="141" spans="1:15" s="66" customFormat="1" x14ac:dyDescent="0.15">
      <c r="A141" s="77"/>
      <c r="B141" s="77"/>
      <c r="C141" s="114"/>
      <c r="D141" s="114"/>
      <c r="E141" s="114"/>
      <c r="F141" s="114"/>
      <c r="G141" s="114"/>
      <c r="H141" s="114"/>
      <c r="I141" s="77"/>
      <c r="J141" s="77"/>
      <c r="K141" s="77"/>
      <c r="L141" s="77"/>
      <c r="M141" s="88"/>
      <c r="N141" s="69"/>
      <c r="O141" s="69"/>
    </row>
    <row r="142" spans="1:15" s="66" customFormat="1" x14ac:dyDescent="0.15">
      <c r="A142" s="77"/>
      <c r="B142" s="77"/>
      <c r="C142" s="114"/>
      <c r="D142" s="114"/>
      <c r="E142" s="114"/>
      <c r="F142" s="114"/>
      <c r="G142" s="114"/>
      <c r="H142" s="114"/>
      <c r="I142" s="77"/>
      <c r="J142" s="77"/>
      <c r="K142" s="77"/>
      <c r="L142" s="77"/>
      <c r="M142" s="88"/>
      <c r="N142" s="69"/>
      <c r="O142" s="69"/>
    </row>
    <row r="143" spans="1:15" s="66" customFormat="1" x14ac:dyDescent="0.15">
      <c r="A143" s="77"/>
      <c r="B143" s="77"/>
      <c r="C143" s="114"/>
      <c r="D143" s="114"/>
      <c r="E143" s="114"/>
      <c r="F143" s="114"/>
      <c r="G143" s="114"/>
      <c r="H143" s="114"/>
      <c r="I143" s="77"/>
      <c r="J143" s="77"/>
      <c r="K143" s="77"/>
      <c r="L143" s="77"/>
      <c r="M143" s="88"/>
      <c r="N143" s="69"/>
      <c r="O143" s="69"/>
    </row>
    <row r="144" spans="1:15" s="66" customFormat="1" x14ac:dyDescent="0.15">
      <c r="A144" s="77"/>
      <c r="B144" s="77"/>
      <c r="C144" s="114"/>
      <c r="D144" s="114"/>
      <c r="E144" s="114"/>
      <c r="F144" s="114"/>
      <c r="G144" s="114"/>
      <c r="H144" s="114"/>
      <c r="I144" s="77"/>
      <c r="J144" s="77"/>
      <c r="K144" s="77"/>
      <c r="L144" s="77"/>
      <c r="M144" s="88"/>
      <c r="N144" s="69"/>
      <c r="O144" s="69"/>
    </row>
    <row r="145" spans="1:15" s="66" customFormat="1" x14ac:dyDescent="0.15">
      <c r="A145" s="77"/>
      <c r="B145" s="77"/>
      <c r="C145" s="114"/>
      <c r="D145" s="114"/>
      <c r="E145" s="114"/>
      <c r="F145" s="114"/>
      <c r="G145" s="114"/>
      <c r="H145" s="114"/>
      <c r="I145" s="77"/>
      <c r="J145" s="77"/>
      <c r="K145" s="77"/>
      <c r="L145" s="77"/>
      <c r="M145" s="88"/>
      <c r="N145" s="69"/>
      <c r="O145" s="69"/>
    </row>
    <row r="146" spans="1:15" s="66" customFormat="1" x14ac:dyDescent="0.15">
      <c r="A146" s="77"/>
      <c r="B146" s="77"/>
      <c r="C146" s="114"/>
      <c r="D146" s="114"/>
      <c r="E146" s="114"/>
      <c r="F146" s="114"/>
      <c r="G146" s="114"/>
      <c r="H146" s="114"/>
      <c r="I146" s="77"/>
      <c r="J146" s="77"/>
      <c r="K146" s="77"/>
      <c r="L146" s="77"/>
      <c r="M146" s="88"/>
      <c r="N146" s="69"/>
      <c r="O146" s="69"/>
    </row>
    <row r="147" spans="1:15" s="66" customFormat="1" x14ac:dyDescent="0.15">
      <c r="A147" s="77"/>
      <c r="B147" s="77"/>
      <c r="C147" s="114"/>
      <c r="D147" s="114"/>
      <c r="E147" s="114"/>
      <c r="F147" s="114"/>
      <c r="G147" s="114"/>
      <c r="H147" s="114"/>
      <c r="I147" s="77"/>
      <c r="J147" s="77"/>
      <c r="K147" s="77"/>
      <c r="L147" s="77"/>
      <c r="M147" s="88"/>
      <c r="N147" s="69"/>
      <c r="O147" s="69"/>
    </row>
    <row r="148" spans="1:15" s="66" customFormat="1" x14ac:dyDescent="0.15">
      <c r="A148" s="77"/>
      <c r="B148" s="77"/>
      <c r="C148" s="114"/>
      <c r="D148" s="114"/>
      <c r="E148" s="114"/>
      <c r="F148" s="114"/>
      <c r="G148" s="114"/>
      <c r="H148" s="114"/>
      <c r="I148" s="77"/>
      <c r="J148" s="77"/>
      <c r="K148" s="77"/>
      <c r="L148" s="77"/>
      <c r="M148" s="88"/>
      <c r="N148" s="69"/>
      <c r="O148" s="69"/>
    </row>
    <row r="149" spans="1:15" s="66" customFormat="1" x14ac:dyDescent="0.15">
      <c r="A149" s="77"/>
      <c r="B149" s="77"/>
      <c r="C149" s="114"/>
      <c r="D149" s="114"/>
      <c r="E149" s="114"/>
      <c r="F149" s="114"/>
      <c r="G149" s="114"/>
      <c r="H149" s="114"/>
      <c r="I149" s="77"/>
      <c r="J149" s="77"/>
      <c r="K149" s="77"/>
      <c r="L149" s="77"/>
      <c r="M149" s="88"/>
      <c r="N149" s="69"/>
      <c r="O149" s="69"/>
    </row>
    <row r="150" spans="1:15" s="66" customFormat="1" x14ac:dyDescent="0.15">
      <c r="A150" s="77"/>
      <c r="B150" s="77"/>
      <c r="C150" s="114"/>
      <c r="D150" s="114"/>
      <c r="E150" s="114"/>
      <c r="F150" s="114"/>
      <c r="G150" s="114"/>
      <c r="H150" s="114"/>
      <c r="I150" s="77"/>
      <c r="J150" s="77"/>
      <c r="K150" s="77"/>
      <c r="L150" s="77"/>
      <c r="M150" s="88"/>
      <c r="N150" s="69"/>
      <c r="O150" s="69"/>
    </row>
    <row r="151" spans="1:15" s="66" customFormat="1" x14ac:dyDescent="0.15">
      <c r="A151" s="77"/>
      <c r="B151" s="77"/>
      <c r="C151" s="114"/>
      <c r="D151" s="114"/>
      <c r="E151" s="114"/>
      <c r="F151" s="114"/>
      <c r="G151" s="114"/>
      <c r="H151" s="114"/>
      <c r="I151" s="77"/>
      <c r="J151" s="77"/>
      <c r="K151" s="77"/>
      <c r="L151" s="77"/>
      <c r="M151" s="88"/>
      <c r="N151" s="69"/>
      <c r="O151" s="69"/>
    </row>
    <row r="152" spans="1:15" s="66" customFormat="1" x14ac:dyDescent="0.15">
      <c r="A152" s="77"/>
      <c r="B152" s="77"/>
      <c r="C152" s="114"/>
      <c r="D152" s="114"/>
      <c r="E152" s="114"/>
      <c r="F152" s="114"/>
      <c r="G152" s="114"/>
      <c r="H152" s="114"/>
      <c r="I152" s="77"/>
      <c r="J152" s="77"/>
      <c r="K152" s="77"/>
      <c r="L152" s="77"/>
      <c r="M152" s="88"/>
      <c r="N152" s="69"/>
      <c r="O152" s="69"/>
    </row>
    <row r="153" spans="1:15" s="66" customFormat="1" x14ac:dyDescent="0.15">
      <c r="A153" s="77"/>
      <c r="B153" s="77"/>
      <c r="C153" s="114"/>
      <c r="D153" s="114"/>
      <c r="E153" s="114"/>
      <c r="F153" s="114"/>
      <c r="G153" s="114"/>
      <c r="H153" s="114"/>
      <c r="I153" s="77"/>
      <c r="J153" s="77"/>
      <c r="K153" s="77"/>
      <c r="L153" s="77"/>
      <c r="M153" s="88"/>
      <c r="N153" s="69"/>
      <c r="O153" s="69"/>
    </row>
    <row r="154" spans="1:15" s="66" customFormat="1" x14ac:dyDescent="0.15">
      <c r="A154" s="77"/>
      <c r="B154" s="77"/>
      <c r="C154" s="114"/>
      <c r="D154" s="114"/>
      <c r="E154" s="114"/>
      <c r="F154" s="114"/>
      <c r="G154" s="114"/>
      <c r="H154" s="114"/>
      <c r="I154" s="77"/>
      <c r="J154" s="77"/>
      <c r="K154" s="77"/>
      <c r="L154" s="77"/>
      <c r="M154" s="88"/>
      <c r="N154" s="69"/>
      <c r="O154" s="69"/>
    </row>
    <row r="155" spans="1:15" s="66" customFormat="1" x14ac:dyDescent="0.15">
      <c r="A155" s="77"/>
      <c r="B155" s="77"/>
      <c r="C155" s="114"/>
      <c r="D155" s="114"/>
      <c r="E155" s="114"/>
      <c r="F155" s="114"/>
      <c r="G155" s="114"/>
      <c r="H155" s="114"/>
      <c r="I155" s="77"/>
      <c r="J155" s="77"/>
      <c r="K155" s="77"/>
      <c r="L155" s="77"/>
      <c r="M155" s="88"/>
      <c r="N155" s="69"/>
      <c r="O155" s="69"/>
    </row>
    <row r="156" spans="1:15" s="66" customFormat="1" x14ac:dyDescent="0.15">
      <c r="A156" s="77"/>
      <c r="B156" s="77"/>
      <c r="C156" s="114"/>
      <c r="D156" s="114"/>
      <c r="E156" s="114"/>
      <c r="F156" s="114"/>
      <c r="G156" s="114"/>
      <c r="H156" s="114"/>
      <c r="I156" s="77"/>
      <c r="J156" s="77"/>
      <c r="K156" s="77"/>
      <c r="L156" s="77"/>
      <c r="M156" s="88"/>
      <c r="N156" s="69"/>
      <c r="O156" s="69"/>
    </row>
    <row r="157" spans="1:15" s="66" customFormat="1" x14ac:dyDescent="0.15">
      <c r="A157" s="77"/>
      <c r="B157" s="77"/>
      <c r="C157" s="114"/>
      <c r="D157" s="114"/>
      <c r="E157" s="114"/>
      <c r="F157" s="114"/>
      <c r="G157" s="114"/>
      <c r="H157" s="114"/>
      <c r="I157" s="77"/>
      <c r="J157" s="77"/>
      <c r="K157" s="77"/>
      <c r="L157" s="77"/>
      <c r="M157" s="88"/>
      <c r="N157" s="69"/>
      <c r="O157" s="69"/>
    </row>
    <row r="158" spans="1:15" s="66" customFormat="1" x14ac:dyDescent="0.15">
      <c r="A158" s="77"/>
      <c r="B158" s="77"/>
      <c r="C158" s="114"/>
      <c r="D158" s="114"/>
      <c r="E158" s="114"/>
      <c r="F158" s="114"/>
      <c r="G158" s="114"/>
      <c r="H158" s="114"/>
      <c r="I158" s="77"/>
      <c r="J158" s="77"/>
      <c r="K158" s="77"/>
      <c r="L158" s="77"/>
      <c r="M158" s="88"/>
      <c r="N158" s="69"/>
      <c r="O158" s="69"/>
    </row>
    <row r="159" spans="1:15" s="66" customFormat="1" x14ac:dyDescent="0.15">
      <c r="A159" s="77"/>
      <c r="B159" s="77"/>
      <c r="C159" s="114"/>
      <c r="D159" s="114"/>
      <c r="E159" s="114"/>
      <c r="F159" s="114"/>
      <c r="G159" s="114"/>
      <c r="H159" s="114"/>
      <c r="I159" s="77"/>
      <c r="J159" s="77"/>
      <c r="K159" s="77"/>
      <c r="L159" s="77"/>
      <c r="M159" s="88"/>
      <c r="N159" s="69"/>
      <c r="O159" s="69"/>
    </row>
    <row r="160" spans="1:15" s="66" customFormat="1" x14ac:dyDescent="0.15">
      <c r="A160" s="77"/>
      <c r="B160" s="77"/>
      <c r="C160" s="114"/>
      <c r="D160" s="114"/>
      <c r="E160" s="114"/>
      <c r="F160" s="114"/>
      <c r="G160" s="114"/>
      <c r="H160" s="114"/>
      <c r="I160" s="77"/>
      <c r="J160" s="77"/>
      <c r="K160" s="77"/>
      <c r="L160" s="77"/>
      <c r="M160" s="88"/>
      <c r="N160" s="69"/>
      <c r="O160" s="69"/>
    </row>
    <row r="161" spans="1:15" s="66" customFormat="1" x14ac:dyDescent="0.15">
      <c r="A161" s="77"/>
      <c r="B161" s="77"/>
      <c r="C161" s="114"/>
      <c r="D161" s="114"/>
      <c r="E161" s="114"/>
      <c r="F161" s="114"/>
      <c r="G161" s="114"/>
      <c r="H161" s="114"/>
      <c r="I161" s="77"/>
      <c r="J161" s="77"/>
      <c r="K161" s="77"/>
      <c r="L161" s="77"/>
      <c r="M161" s="88"/>
      <c r="N161" s="69"/>
      <c r="O161" s="69"/>
    </row>
    <row r="162" spans="1:15" s="66" customFormat="1" x14ac:dyDescent="0.15">
      <c r="A162" s="77"/>
      <c r="B162" s="77"/>
      <c r="C162" s="114"/>
      <c r="D162" s="114"/>
      <c r="E162" s="114"/>
      <c r="F162" s="114"/>
      <c r="G162" s="114"/>
      <c r="H162" s="114"/>
      <c r="I162" s="77"/>
      <c r="J162" s="77"/>
      <c r="K162" s="77"/>
      <c r="L162" s="77"/>
      <c r="M162" s="88"/>
      <c r="N162" s="69"/>
      <c r="O162" s="69"/>
    </row>
    <row r="163" spans="1:15" s="66" customFormat="1" x14ac:dyDescent="0.15">
      <c r="A163" s="77"/>
      <c r="B163" s="77"/>
      <c r="C163" s="114"/>
      <c r="D163" s="114"/>
      <c r="E163" s="114"/>
      <c r="F163" s="114"/>
      <c r="G163" s="114"/>
      <c r="H163" s="114"/>
      <c r="I163" s="77"/>
      <c r="J163" s="77"/>
      <c r="K163" s="77"/>
      <c r="L163" s="77"/>
      <c r="M163" s="88"/>
      <c r="N163" s="69"/>
      <c r="O163" s="69"/>
    </row>
    <row r="164" spans="1:15" s="66" customFormat="1" x14ac:dyDescent="0.15">
      <c r="A164" s="77"/>
      <c r="B164" s="77"/>
      <c r="C164" s="114"/>
      <c r="D164" s="114"/>
      <c r="E164" s="114"/>
      <c r="F164" s="114"/>
      <c r="G164" s="114"/>
      <c r="H164" s="114"/>
      <c r="I164" s="77"/>
      <c r="J164" s="77"/>
      <c r="K164" s="77"/>
      <c r="L164" s="77"/>
      <c r="M164" s="88"/>
      <c r="N164" s="69"/>
      <c r="O164" s="69"/>
    </row>
    <row r="165" spans="1:15" s="66" customFormat="1" x14ac:dyDescent="0.15">
      <c r="A165" s="77"/>
      <c r="B165" s="77"/>
      <c r="C165" s="114"/>
      <c r="D165" s="114"/>
      <c r="E165" s="114"/>
      <c r="F165" s="114"/>
      <c r="G165" s="114"/>
      <c r="H165" s="114"/>
      <c r="I165" s="77"/>
      <c r="J165" s="77"/>
      <c r="K165" s="77"/>
      <c r="L165" s="77"/>
      <c r="M165" s="88"/>
      <c r="N165" s="69"/>
      <c r="O165" s="69"/>
    </row>
    <row r="166" spans="1:15" s="66" customFormat="1" x14ac:dyDescent="0.15">
      <c r="A166" s="77"/>
      <c r="B166" s="77"/>
      <c r="C166" s="114"/>
      <c r="D166" s="114"/>
      <c r="E166" s="114"/>
      <c r="F166" s="114"/>
      <c r="G166" s="114"/>
      <c r="H166" s="114"/>
      <c r="I166" s="77"/>
      <c r="J166" s="77"/>
      <c r="K166" s="77"/>
      <c r="L166" s="77"/>
      <c r="M166" s="88"/>
      <c r="N166" s="69"/>
      <c r="O166" s="69"/>
    </row>
    <row r="167" spans="1:15" s="66" customFormat="1" x14ac:dyDescent="0.15">
      <c r="A167" s="77"/>
      <c r="B167" s="77"/>
      <c r="C167" s="114"/>
      <c r="D167" s="114"/>
      <c r="E167" s="114"/>
      <c r="F167" s="114"/>
      <c r="G167" s="114"/>
      <c r="H167" s="114"/>
      <c r="I167" s="77"/>
      <c r="J167" s="77"/>
      <c r="K167" s="77"/>
      <c r="L167" s="77"/>
      <c r="M167" s="88"/>
      <c r="N167" s="69"/>
      <c r="O167" s="69"/>
    </row>
    <row r="168" spans="1:15" s="66" customFormat="1" x14ac:dyDescent="0.15">
      <c r="A168" s="77"/>
      <c r="B168" s="77"/>
      <c r="C168" s="114"/>
      <c r="D168" s="114"/>
      <c r="E168" s="114"/>
      <c r="F168" s="114"/>
      <c r="G168" s="114"/>
      <c r="H168" s="114"/>
      <c r="I168" s="77"/>
      <c r="J168" s="77"/>
      <c r="K168" s="77"/>
      <c r="L168" s="77"/>
      <c r="M168" s="88"/>
      <c r="N168" s="69"/>
      <c r="O168" s="69"/>
    </row>
    <row r="169" spans="1:15" s="66" customFormat="1" x14ac:dyDescent="0.15">
      <c r="A169" s="77"/>
      <c r="B169" s="77"/>
      <c r="C169" s="114"/>
      <c r="D169" s="114"/>
      <c r="E169" s="114"/>
      <c r="F169" s="114"/>
      <c r="G169" s="114"/>
      <c r="H169" s="114"/>
      <c r="I169" s="77"/>
      <c r="J169" s="77"/>
      <c r="K169" s="77"/>
      <c r="L169" s="77"/>
      <c r="M169" s="88"/>
      <c r="N169" s="69"/>
      <c r="O169" s="69"/>
    </row>
    <row r="170" spans="1:15" s="66" customFormat="1" x14ac:dyDescent="0.15">
      <c r="A170" s="77"/>
      <c r="B170" s="77"/>
      <c r="C170" s="114"/>
      <c r="D170" s="114"/>
      <c r="E170" s="114"/>
      <c r="F170" s="114"/>
      <c r="G170" s="114"/>
      <c r="H170" s="114"/>
      <c r="I170" s="77"/>
      <c r="J170" s="77"/>
      <c r="K170" s="77"/>
      <c r="L170" s="77"/>
      <c r="M170" s="88"/>
      <c r="N170" s="69"/>
      <c r="O170" s="69"/>
    </row>
    <row r="171" spans="1:15" s="66" customFormat="1" x14ac:dyDescent="0.15">
      <c r="A171" s="77"/>
      <c r="B171" s="77"/>
      <c r="C171" s="114"/>
      <c r="D171" s="114"/>
      <c r="E171" s="114"/>
      <c r="F171" s="114"/>
      <c r="G171" s="114"/>
      <c r="H171" s="114"/>
      <c r="I171" s="77"/>
      <c r="J171" s="77"/>
      <c r="K171" s="77"/>
      <c r="L171" s="77"/>
      <c r="M171" s="88"/>
      <c r="N171" s="69"/>
      <c r="O171" s="69"/>
    </row>
    <row r="172" spans="1:15" s="66" customFormat="1" x14ac:dyDescent="0.15">
      <c r="A172" s="77"/>
      <c r="B172" s="77"/>
      <c r="C172" s="114"/>
      <c r="D172" s="114"/>
      <c r="E172" s="114"/>
      <c r="F172" s="114"/>
      <c r="G172" s="114"/>
      <c r="H172" s="114"/>
      <c r="I172" s="77"/>
      <c r="J172" s="77"/>
      <c r="K172" s="77"/>
      <c r="L172" s="77"/>
      <c r="M172" s="88"/>
      <c r="N172" s="69"/>
      <c r="O172" s="69"/>
    </row>
    <row r="173" spans="1:15" s="66" customFormat="1" x14ac:dyDescent="0.15">
      <c r="A173" s="77"/>
      <c r="B173" s="77"/>
      <c r="C173" s="114"/>
      <c r="D173" s="114"/>
      <c r="E173" s="114"/>
      <c r="F173" s="114"/>
      <c r="G173" s="114"/>
      <c r="H173" s="114"/>
      <c r="I173" s="77"/>
      <c r="J173" s="77"/>
      <c r="K173" s="77"/>
      <c r="L173" s="77"/>
      <c r="M173" s="88"/>
      <c r="N173" s="69"/>
      <c r="O173" s="69"/>
    </row>
    <row r="174" spans="1:15" s="66" customFormat="1" x14ac:dyDescent="0.15">
      <c r="A174" s="77"/>
      <c r="B174" s="77"/>
      <c r="C174" s="114"/>
      <c r="D174" s="114"/>
      <c r="E174" s="114"/>
      <c r="F174" s="114"/>
      <c r="G174" s="114"/>
      <c r="H174" s="114"/>
      <c r="I174" s="77"/>
      <c r="J174" s="77"/>
      <c r="K174" s="77"/>
      <c r="L174" s="77"/>
      <c r="M174" s="88"/>
      <c r="N174" s="69"/>
      <c r="O174" s="69"/>
    </row>
    <row r="175" spans="1:15" s="66" customFormat="1" x14ac:dyDescent="0.15">
      <c r="A175" s="77"/>
      <c r="B175" s="77"/>
      <c r="C175" s="114"/>
      <c r="D175" s="114"/>
      <c r="E175" s="114"/>
      <c r="F175" s="114"/>
      <c r="G175" s="114"/>
      <c r="H175" s="114"/>
      <c r="I175" s="77"/>
      <c r="J175" s="77"/>
      <c r="K175" s="77"/>
      <c r="L175" s="77"/>
      <c r="M175" s="88"/>
      <c r="N175" s="69"/>
      <c r="O175" s="69"/>
    </row>
    <row r="176" spans="1:15" s="66" customFormat="1" x14ac:dyDescent="0.15">
      <c r="A176" s="77"/>
      <c r="B176" s="77"/>
      <c r="C176" s="114"/>
      <c r="D176" s="114"/>
      <c r="E176" s="114"/>
      <c r="F176" s="114"/>
      <c r="G176" s="114"/>
      <c r="H176" s="114"/>
      <c r="I176" s="77"/>
      <c r="J176" s="77"/>
      <c r="K176" s="77"/>
      <c r="L176" s="77"/>
      <c r="M176" s="88"/>
      <c r="N176" s="69"/>
      <c r="O176" s="69"/>
    </row>
    <row r="177" spans="1:15" s="66" customFormat="1" x14ac:dyDescent="0.15">
      <c r="A177" s="77"/>
      <c r="B177" s="77"/>
      <c r="C177" s="114"/>
      <c r="D177" s="114"/>
      <c r="E177" s="114"/>
      <c r="F177" s="114"/>
      <c r="G177" s="114"/>
      <c r="H177" s="114"/>
      <c r="I177" s="77"/>
      <c r="J177" s="77"/>
      <c r="K177" s="77"/>
      <c r="L177" s="77"/>
      <c r="M177" s="88"/>
      <c r="N177" s="69"/>
      <c r="O177" s="69"/>
    </row>
    <row r="178" spans="1:15" s="66" customFormat="1" x14ac:dyDescent="0.15">
      <c r="A178" s="77"/>
      <c r="B178" s="77"/>
      <c r="C178" s="114"/>
      <c r="D178" s="144"/>
      <c r="E178" s="144"/>
      <c r="F178" s="144"/>
      <c r="G178" s="144"/>
      <c r="H178" s="144"/>
      <c r="I178" s="72"/>
      <c r="J178" s="72"/>
      <c r="K178" s="72"/>
      <c r="L178" s="72"/>
      <c r="M178" s="88"/>
      <c r="N178" s="69"/>
      <c r="O178" s="69"/>
    </row>
    <row r="179" spans="1:15" s="66" customFormat="1" x14ac:dyDescent="0.15">
      <c r="A179" s="77"/>
      <c r="B179" s="77"/>
      <c r="C179" s="114"/>
      <c r="D179" s="114"/>
      <c r="E179" s="114"/>
      <c r="F179" s="144"/>
      <c r="G179" s="144"/>
      <c r="H179" s="144"/>
      <c r="I179" s="72"/>
      <c r="J179" s="72"/>
      <c r="K179" s="72"/>
      <c r="L179" s="72"/>
      <c r="M179" s="88"/>
      <c r="N179" s="69"/>
      <c r="O179" s="69"/>
    </row>
    <row r="180" spans="1:15" s="66" customFormat="1" x14ac:dyDescent="0.15">
      <c r="A180" s="72"/>
      <c r="B180" s="72"/>
      <c r="C180" s="144"/>
      <c r="D180" s="144"/>
      <c r="E180" s="144"/>
      <c r="F180" s="144"/>
      <c r="G180" s="144"/>
      <c r="H180" s="144"/>
      <c r="I180" s="72"/>
      <c r="J180" s="72"/>
      <c r="K180" s="72"/>
      <c r="L180" s="72"/>
      <c r="M180" s="88"/>
      <c r="N180" s="69"/>
      <c r="O180" s="69"/>
    </row>
    <row r="181" spans="1:15" s="66" customFormat="1" x14ac:dyDescent="0.15">
      <c r="A181" s="77"/>
      <c r="B181" s="77"/>
      <c r="C181" s="114"/>
      <c r="D181" s="150"/>
      <c r="E181" s="114"/>
      <c r="F181" s="144"/>
      <c r="G181" s="144"/>
      <c r="H181" s="144"/>
      <c r="I181" s="72"/>
      <c r="J181" s="72"/>
      <c r="K181" s="72"/>
      <c r="L181" s="72"/>
      <c r="M181" s="88"/>
      <c r="N181" s="69"/>
      <c r="O181" s="69"/>
    </row>
    <row r="182" spans="1:15" s="66" customFormat="1" x14ac:dyDescent="0.15">
      <c r="A182" s="77"/>
      <c r="B182" s="77"/>
      <c r="C182" s="114"/>
      <c r="D182" s="114"/>
      <c r="E182" s="114"/>
      <c r="F182" s="114"/>
      <c r="G182" s="144"/>
      <c r="H182" s="144"/>
      <c r="I182" s="72"/>
      <c r="J182" s="72"/>
      <c r="K182" s="72"/>
      <c r="L182" s="72"/>
      <c r="M182" s="88"/>
      <c r="N182" s="69"/>
      <c r="O182" s="69"/>
    </row>
    <row r="183" spans="1:15" s="66" customFormat="1" x14ac:dyDescent="0.15">
      <c r="A183" s="72"/>
      <c r="B183" s="72"/>
      <c r="C183" s="144"/>
      <c r="D183" s="144"/>
      <c r="E183" s="144"/>
      <c r="F183" s="144"/>
      <c r="G183" s="144"/>
      <c r="H183" s="144"/>
      <c r="I183" s="72"/>
      <c r="J183" s="72"/>
      <c r="K183" s="72"/>
      <c r="L183" s="72"/>
      <c r="M183" s="88"/>
      <c r="N183" s="69"/>
      <c r="O183" s="69"/>
    </row>
    <row r="184" spans="1:15" s="66" customFormat="1" x14ac:dyDescent="0.15">
      <c r="A184" s="77"/>
      <c r="B184" s="77"/>
      <c r="C184" s="114"/>
      <c r="D184" s="144"/>
      <c r="E184" s="144"/>
      <c r="F184" s="144"/>
      <c r="G184" s="144"/>
      <c r="H184" s="144"/>
      <c r="I184" s="72"/>
      <c r="J184" s="72"/>
      <c r="K184" s="72"/>
      <c r="L184" s="72"/>
      <c r="M184" s="88"/>
      <c r="N184" s="69"/>
      <c r="O184" s="69"/>
    </row>
    <row r="185" spans="1:15" s="66" customFormat="1" x14ac:dyDescent="0.15">
      <c r="A185" s="77"/>
      <c r="B185" s="77"/>
      <c r="C185" s="114"/>
      <c r="D185" s="114"/>
      <c r="E185" s="114"/>
      <c r="F185" s="144"/>
      <c r="G185" s="144"/>
      <c r="H185" s="144"/>
      <c r="I185" s="72"/>
      <c r="J185" s="72"/>
      <c r="K185" s="72"/>
      <c r="L185" s="72"/>
      <c r="M185" s="88"/>
      <c r="N185" s="69"/>
      <c r="O185" s="69"/>
    </row>
    <row r="186" spans="1:15" s="66" customFormat="1" x14ac:dyDescent="0.15">
      <c r="A186" s="77"/>
      <c r="B186" s="77"/>
      <c r="C186" s="114"/>
      <c r="D186" s="114"/>
      <c r="E186" s="114"/>
      <c r="F186" s="144"/>
      <c r="G186" s="144"/>
      <c r="H186" s="144"/>
      <c r="I186" s="72"/>
      <c r="J186" s="72"/>
      <c r="K186" s="72"/>
      <c r="L186" s="72"/>
      <c r="M186" s="88"/>
      <c r="N186" s="69"/>
      <c r="O186" s="69"/>
    </row>
    <row r="187" spans="1:15" s="66" customFormat="1" x14ac:dyDescent="0.15">
      <c r="A187" s="72"/>
      <c r="B187" s="72"/>
      <c r="C187" s="144"/>
      <c r="D187" s="144"/>
      <c r="E187" s="144"/>
      <c r="F187" s="144"/>
      <c r="G187" s="144"/>
      <c r="H187" s="144"/>
      <c r="I187" s="72"/>
      <c r="J187" s="72"/>
      <c r="K187" s="72"/>
      <c r="L187" s="72"/>
      <c r="M187" s="88"/>
      <c r="N187" s="69"/>
      <c r="O187" s="69"/>
    </row>
    <row r="188" spans="1:15" s="66" customFormat="1" x14ac:dyDescent="0.15">
      <c r="A188" s="77"/>
      <c r="B188" s="77"/>
      <c r="C188" s="114"/>
      <c r="D188" s="150"/>
      <c r="E188" s="114"/>
      <c r="F188" s="114"/>
      <c r="G188" s="144"/>
      <c r="H188" s="144"/>
      <c r="I188" s="72"/>
      <c r="J188" s="72"/>
      <c r="K188" s="72"/>
      <c r="L188" s="72"/>
      <c r="M188" s="88"/>
      <c r="N188" s="69"/>
      <c r="O188" s="69"/>
    </row>
    <row r="189" spans="1:15" s="66" customFormat="1" x14ac:dyDescent="0.15">
      <c r="A189" s="77"/>
      <c r="B189" s="77"/>
      <c r="C189" s="114"/>
      <c r="D189" s="114"/>
      <c r="E189" s="114"/>
      <c r="F189" s="144"/>
      <c r="G189" s="144"/>
      <c r="H189" s="144"/>
      <c r="I189" s="72"/>
      <c r="J189" s="72"/>
      <c r="K189" s="72"/>
      <c r="L189" s="72"/>
      <c r="M189" s="88"/>
      <c r="N189" s="69"/>
      <c r="O189" s="69"/>
    </row>
    <row r="190" spans="1:15" s="66" customFormat="1" x14ac:dyDescent="0.15">
      <c r="A190" s="72"/>
      <c r="B190" s="72"/>
      <c r="C190" s="144"/>
      <c r="D190" s="144"/>
      <c r="E190" s="144"/>
      <c r="F190" s="144"/>
      <c r="G190" s="144"/>
      <c r="H190" s="144"/>
      <c r="I190" s="72"/>
      <c r="J190" s="72"/>
      <c r="K190" s="72"/>
      <c r="L190" s="72"/>
      <c r="M190" s="88"/>
      <c r="N190" s="69"/>
      <c r="O190" s="69"/>
    </row>
    <row r="191" spans="1:15" s="66" customFormat="1" x14ac:dyDescent="0.15">
      <c r="A191" s="77"/>
      <c r="B191" s="72"/>
      <c r="C191" s="144"/>
      <c r="D191" s="144"/>
      <c r="E191" s="144"/>
      <c r="F191" s="144"/>
      <c r="G191" s="144"/>
      <c r="H191" s="144"/>
      <c r="I191" s="72"/>
      <c r="J191" s="72"/>
      <c r="K191" s="72"/>
      <c r="L191" s="72"/>
      <c r="M191" s="88"/>
      <c r="N191" s="69"/>
      <c r="O191" s="69"/>
    </row>
    <row r="192" spans="1:15" s="66" customFormat="1" x14ac:dyDescent="0.15">
      <c r="A192" s="72"/>
      <c r="B192" s="72"/>
      <c r="C192" s="144"/>
      <c r="D192" s="144"/>
      <c r="E192" s="144"/>
      <c r="F192" s="144"/>
      <c r="G192" s="144"/>
      <c r="H192" s="144"/>
      <c r="I192" s="72"/>
      <c r="J192" s="72"/>
      <c r="K192" s="72"/>
      <c r="L192" s="72"/>
      <c r="M192" s="88"/>
      <c r="N192" s="69"/>
      <c r="O192" s="69"/>
    </row>
    <row r="193" spans="1:15" s="66" customFormat="1" x14ac:dyDescent="0.15">
      <c r="A193" s="72"/>
      <c r="B193" s="71"/>
      <c r="C193" s="144"/>
      <c r="D193" s="144"/>
      <c r="E193" s="144"/>
      <c r="F193" s="144"/>
      <c r="G193" s="144"/>
      <c r="H193" s="144"/>
      <c r="I193" s="72"/>
      <c r="J193" s="72"/>
      <c r="K193" s="72"/>
      <c r="L193" s="72"/>
      <c r="M193" s="88"/>
      <c r="N193" s="69"/>
      <c r="O193" s="69"/>
    </row>
    <row r="194" spans="1:15" s="66" customFormat="1" x14ac:dyDescent="0.15">
      <c r="A194" s="72"/>
      <c r="B194" s="72"/>
      <c r="C194" s="144"/>
      <c r="D194" s="144"/>
      <c r="E194" s="144"/>
      <c r="F194" s="144"/>
      <c r="G194" s="144"/>
      <c r="H194" s="144"/>
      <c r="I194" s="72"/>
      <c r="J194" s="72"/>
      <c r="K194" s="72"/>
      <c r="L194" s="72"/>
      <c r="M194" s="88"/>
      <c r="N194" s="69"/>
      <c r="O194" s="69"/>
    </row>
    <row r="195" spans="1:15" s="66" customFormat="1" x14ac:dyDescent="0.15">
      <c r="A195" s="72"/>
      <c r="B195" s="72"/>
      <c r="C195" s="144"/>
      <c r="D195" s="144"/>
      <c r="E195" s="144"/>
      <c r="F195" s="144"/>
      <c r="G195" s="144"/>
      <c r="H195" s="144"/>
      <c r="I195" s="72"/>
      <c r="J195" s="72"/>
      <c r="K195" s="72"/>
      <c r="L195" s="72"/>
      <c r="M195" s="88"/>
      <c r="N195" s="69"/>
      <c r="O195" s="69"/>
    </row>
    <row r="196" spans="1:15" s="66" customFormat="1" x14ac:dyDescent="0.15">
      <c r="A196" s="72"/>
      <c r="B196" s="72"/>
      <c r="C196" s="144"/>
      <c r="D196" s="144"/>
      <c r="E196" s="144"/>
      <c r="F196" s="144"/>
      <c r="G196" s="144"/>
      <c r="H196" s="144"/>
      <c r="I196" s="72"/>
      <c r="J196" s="72"/>
      <c r="K196" s="72"/>
      <c r="L196" s="72"/>
      <c r="M196" s="88"/>
      <c r="N196" s="69"/>
      <c r="O196" s="69"/>
    </row>
    <row r="197" spans="1:15" s="66" customFormat="1" x14ac:dyDescent="0.15">
      <c r="A197" s="72"/>
      <c r="B197" s="72"/>
      <c r="C197" s="144"/>
      <c r="D197" s="144"/>
      <c r="E197" s="144"/>
      <c r="F197" s="144"/>
      <c r="G197" s="144"/>
      <c r="H197" s="144"/>
      <c r="I197" s="72"/>
      <c r="J197" s="72"/>
      <c r="K197" s="72"/>
      <c r="L197" s="72"/>
      <c r="M197" s="88"/>
      <c r="N197" s="69"/>
      <c r="O197" s="69"/>
    </row>
    <row r="198" spans="1:15" s="66" customFormat="1" x14ac:dyDescent="0.15">
      <c r="A198" s="72"/>
      <c r="B198" s="72"/>
      <c r="C198" s="144"/>
      <c r="D198" s="144"/>
      <c r="E198" s="144"/>
      <c r="F198" s="144"/>
      <c r="G198" s="144"/>
      <c r="H198" s="144"/>
      <c r="I198" s="72"/>
      <c r="J198" s="72"/>
      <c r="K198" s="72"/>
      <c r="L198" s="72"/>
      <c r="M198" s="88"/>
      <c r="N198" s="69"/>
      <c r="O198" s="69"/>
    </row>
    <row r="199" spans="1:15" s="66" customFormat="1" x14ac:dyDescent="0.15">
      <c r="A199" s="72"/>
      <c r="B199" s="72"/>
      <c r="C199" s="144"/>
      <c r="D199" s="144"/>
      <c r="E199" s="144"/>
      <c r="F199" s="144"/>
      <c r="G199" s="144"/>
      <c r="H199" s="144"/>
      <c r="I199" s="72"/>
      <c r="J199" s="72"/>
      <c r="K199" s="72"/>
      <c r="L199" s="72"/>
      <c r="M199" s="88"/>
      <c r="N199" s="69"/>
      <c r="O199" s="69"/>
    </row>
    <row r="200" spans="1:15" s="66" customFormat="1" x14ac:dyDescent="0.15">
      <c r="A200" s="72"/>
      <c r="B200" s="72"/>
      <c r="C200" s="144"/>
      <c r="D200" s="144"/>
      <c r="E200" s="144"/>
      <c r="F200" s="144"/>
      <c r="G200" s="144"/>
      <c r="H200" s="144"/>
      <c r="I200" s="72"/>
      <c r="J200" s="72"/>
      <c r="K200" s="72"/>
      <c r="L200" s="72"/>
      <c r="M200" s="88"/>
      <c r="N200" s="69"/>
      <c r="O200" s="69"/>
    </row>
    <row r="201" spans="1:15" s="66" customFormat="1" x14ac:dyDescent="0.15">
      <c r="A201" s="72"/>
      <c r="B201" s="72"/>
      <c r="C201" s="144"/>
      <c r="D201" s="144"/>
      <c r="E201" s="144"/>
      <c r="F201" s="144"/>
      <c r="G201" s="144"/>
      <c r="H201" s="144"/>
      <c r="I201" s="72"/>
      <c r="J201" s="72"/>
      <c r="K201" s="72"/>
      <c r="L201" s="72"/>
      <c r="M201" s="88"/>
      <c r="N201" s="69"/>
      <c r="O201" s="69"/>
    </row>
    <row r="202" spans="1:15" s="66" customFormat="1" x14ac:dyDescent="0.15">
      <c r="A202" s="72"/>
      <c r="B202" s="72"/>
      <c r="C202" s="144"/>
      <c r="D202" s="144"/>
      <c r="E202" s="144"/>
      <c r="F202" s="144"/>
      <c r="G202" s="144"/>
      <c r="H202" s="144"/>
      <c r="I202" s="72"/>
      <c r="J202" s="72"/>
      <c r="K202" s="72"/>
      <c r="L202" s="72"/>
      <c r="M202" s="88"/>
      <c r="N202" s="69"/>
      <c r="O202" s="69"/>
    </row>
    <row r="203" spans="1:15" s="66" customFormat="1" x14ac:dyDescent="0.15">
      <c r="A203" s="72"/>
      <c r="B203" s="72"/>
      <c r="C203" s="144"/>
      <c r="D203" s="144"/>
      <c r="E203" s="144"/>
      <c r="F203" s="144"/>
      <c r="G203" s="144"/>
      <c r="H203" s="144"/>
      <c r="I203" s="72"/>
      <c r="J203" s="72"/>
      <c r="K203" s="72"/>
      <c r="L203" s="72"/>
      <c r="M203" s="88"/>
      <c r="N203" s="69"/>
      <c r="O203" s="69"/>
    </row>
    <row r="204" spans="1:15" s="66" customFormat="1" x14ac:dyDescent="0.15">
      <c r="A204" s="72"/>
      <c r="B204" s="72"/>
      <c r="C204" s="144"/>
      <c r="D204" s="144"/>
      <c r="E204" s="144"/>
      <c r="F204" s="144"/>
      <c r="G204" s="144"/>
      <c r="H204" s="144"/>
      <c r="I204" s="72"/>
      <c r="J204" s="72"/>
      <c r="K204" s="72"/>
      <c r="L204" s="72"/>
      <c r="M204" s="88"/>
      <c r="N204" s="69"/>
      <c r="O204" s="69"/>
    </row>
    <row r="205" spans="1:15" s="66" customFormat="1" x14ac:dyDescent="0.15">
      <c r="A205" s="72"/>
      <c r="B205" s="72"/>
      <c r="C205" s="144"/>
      <c r="D205" s="144"/>
      <c r="E205" s="144"/>
      <c r="F205" s="144"/>
      <c r="G205" s="144"/>
      <c r="H205" s="144"/>
      <c r="I205" s="72"/>
      <c r="J205" s="72"/>
      <c r="K205" s="72"/>
      <c r="L205" s="72"/>
      <c r="M205" s="88"/>
      <c r="N205" s="69"/>
      <c r="O205" s="69"/>
    </row>
    <row r="206" spans="1:15" s="66" customFormat="1" x14ac:dyDescent="0.15">
      <c r="A206" s="77"/>
      <c r="B206" s="77"/>
      <c r="C206" s="114"/>
      <c r="D206" s="114"/>
      <c r="E206" s="114"/>
      <c r="F206" s="114"/>
      <c r="G206" s="114"/>
      <c r="H206" s="114"/>
      <c r="I206" s="77"/>
      <c r="J206" s="77"/>
      <c r="K206" s="77"/>
      <c r="L206" s="77"/>
      <c r="M206" s="88"/>
      <c r="N206" s="69"/>
      <c r="O206" s="69"/>
    </row>
    <row r="207" spans="1:15" s="66" customFormat="1" x14ac:dyDescent="0.15">
      <c r="A207" s="77"/>
      <c r="B207" s="77"/>
      <c r="C207" s="114"/>
      <c r="D207" s="114"/>
      <c r="E207" s="114"/>
      <c r="F207" s="114"/>
      <c r="G207" s="114"/>
      <c r="H207" s="114"/>
      <c r="I207" s="77"/>
      <c r="J207" s="77"/>
      <c r="K207" s="77"/>
      <c r="L207" s="77"/>
      <c r="M207" s="88"/>
      <c r="N207" s="69"/>
      <c r="O207" s="69"/>
    </row>
    <row r="208" spans="1:15" s="66" customFormat="1" x14ac:dyDescent="0.15">
      <c r="A208" s="77"/>
      <c r="B208" s="77"/>
      <c r="C208" s="114"/>
      <c r="D208" s="114"/>
      <c r="E208" s="114"/>
      <c r="F208" s="114"/>
      <c r="G208" s="114"/>
      <c r="H208" s="114"/>
      <c r="I208" s="77"/>
      <c r="J208" s="77"/>
      <c r="K208" s="77"/>
      <c r="L208" s="77"/>
      <c r="M208" s="88"/>
      <c r="N208" s="69"/>
      <c r="O208" s="69"/>
    </row>
    <row r="209" spans="1:15" s="66" customFormat="1" x14ac:dyDescent="0.15">
      <c r="A209" s="77"/>
      <c r="B209" s="77"/>
      <c r="C209" s="114"/>
      <c r="D209" s="114"/>
      <c r="E209" s="114"/>
      <c r="F209" s="114"/>
      <c r="G209" s="114"/>
      <c r="H209" s="114"/>
      <c r="I209" s="77"/>
      <c r="J209" s="77"/>
      <c r="K209" s="77"/>
      <c r="L209" s="77"/>
      <c r="M209" s="88"/>
      <c r="N209" s="69"/>
      <c r="O209" s="69"/>
    </row>
    <row r="210" spans="1:15" s="66" customFormat="1" x14ac:dyDescent="0.15">
      <c r="A210" s="77"/>
      <c r="B210" s="77"/>
      <c r="C210" s="114"/>
      <c r="D210" s="114"/>
      <c r="E210" s="114"/>
      <c r="F210" s="114"/>
      <c r="G210" s="114"/>
      <c r="H210" s="114"/>
      <c r="I210" s="77"/>
      <c r="J210" s="77"/>
      <c r="K210" s="77"/>
      <c r="L210" s="77"/>
      <c r="M210" s="88"/>
      <c r="N210" s="69"/>
      <c r="O210" s="69"/>
    </row>
    <row r="211" spans="1:15" s="66" customFormat="1" x14ac:dyDescent="0.15">
      <c r="A211" s="77"/>
      <c r="B211" s="77"/>
      <c r="C211" s="114"/>
      <c r="D211" s="114"/>
      <c r="E211" s="114"/>
      <c r="F211" s="114"/>
      <c r="G211" s="114"/>
      <c r="H211" s="114"/>
      <c r="I211" s="77"/>
      <c r="J211" s="77"/>
      <c r="K211" s="77"/>
      <c r="L211" s="77"/>
      <c r="M211" s="88"/>
      <c r="N211" s="69"/>
      <c r="O211" s="69"/>
    </row>
    <row r="212" spans="1:15" s="66" customFormat="1" x14ac:dyDescent="0.15">
      <c r="A212" s="77"/>
      <c r="B212" s="77"/>
      <c r="C212" s="114"/>
      <c r="D212" s="114"/>
      <c r="E212" s="114"/>
      <c r="F212" s="114"/>
      <c r="G212" s="114"/>
      <c r="H212" s="114"/>
      <c r="I212" s="77"/>
      <c r="J212" s="77"/>
      <c r="K212" s="77"/>
      <c r="L212" s="77"/>
      <c r="M212" s="139"/>
      <c r="N212" s="69"/>
      <c r="O212" s="69"/>
    </row>
    <row r="213" spans="1:15" s="66" customFormat="1" x14ac:dyDescent="0.15">
      <c r="A213" s="77"/>
      <c r="B213" s="77"/>
      <c r="C213" s="114"/>
      <c r="D213" s="114"/>
      <c r="E213" s="114"/>
      <c r="F213" s="114"/>
      <c r="G213" s="114"/>
      <c r="H213" s="114"/>
      <c r="I213" s="77"/>
      <c r="J213" s="77"/>
      <c r="K213" s="77"/>
      <c r="L213" s="77"/>
      <c r="M213" s="139"/>
      <c r="N213" s="69"/>
      <c r="O213" s="69"/>
    </row>
    <row r="214" spans="1:15" s="66" customFormat="1" x14ac:dyDescent="0.15">
      <c r="A214" s="77"/>
      <c r="B214" s="77"/>
      <c r="C214" s="114"/>
      <c r="D214" s="114"/>
      <c r="E214" s="114"/>
      <c r="F214" s="114"/>
      <c r="G214" s="114"/>
      <c r="H214" s="114"/>
      <c r="I214" s="77"/>
      <c r="J214" s="77"/>
      <c r="K214" s="77"/>
      <c r="L214" s="77"/>
      <c r="M214" s="139"/>
      <c r="N214" s="69"/>
      <c r="O214" s="69"/>
    </row>
    <row r="215" spans="1:15" s="66" customFormat="1" x14ac:dyDescent="0.15">
      <c r="A215" s="77"/>
      <c r="B215" s="77"/>
      <c r="C215" s="114"/>
      <c r="D215" s="114"/>
      <c r="E215" s="114"/>
      <c r="F215" s="114"/>
      <c r="G215" s="114"/>
      <c r="H215" s="114"/>
      <c r="I215" s="77"/>
      <c r="J215" s="77"/>
      <c r="K215" s="77"/>
      <c r="L215" s="77"/>
      <c r="M215" s="139"/>
      <c r="N215" s="69"/>
      <c r="O215" s="69"/>
    </row>
    <row r="216" spans="1:15" s="66" customFormat="1" x14ac:dyDescent="0.15">
      <c r="A216" s="72"/>
      <c r="B216" s="72"/>
      <c r="C216" s="144"/>
      <c r="D216" s="144"/>
      <c r="E216" s="144"/>
      <c r="F216" s="144"/>
      <c r="G216" s="144"/>
      <c r="H216" s="144"/>
      <c r="I216" s="72"/>
      <c r="J216" s="72"/>
      <c r="K216" s="72"/>
      <c r="L216" s="72"/>
      <c r="M216" s="139"/>
      <c r="N216" s="69"/>
      <c r="O216" s="69"/>
    </row>
    <row r="217" spans="1:15" s="66" customFormat="1" x14ac:dyDescent="0.15">
      <c r="A217" s="72"/>
      <c r="B217" s="72"/>
      <c r="C217" s="144"/>
      <c r="D217" s="144"/>
      <c r="E217" s="144"/>
      <c r="F217" s="144"/>
      <c r="G217" s="144"/>
      <c r="H217" s="144"/>
      <c r="I217" s="72"/>
      <c r="J217" s="72"/>
      <c r="K217" s="72"/>
      <c r="L217" s="72"/>
      <c r="M217" s="139"/>
      <c r="N217" s="69"/>
      <c r="O217" s="69"/>
    </row>
    <row r="218" spans="1:15" s="66" customFormat="1" x14ac:dyDescent="0.15">
      <c r="A218" s="70"/>
      <c r="B218" s="70"/>
      <c r="C218" s="113"/>
      <c r="D218" s="113"/>
      <c r="E218" s="113"/>
      <c r="F218" s="113"/>
      <c r="G218" s="113"/>
      <c r="H218" s="113"/>
      <c r="I218" s="70"/>
      <c r="J218" s="70"/>
      <c r="K218" s="70"/>
      <c r="L218" s="70"/>
      <c r="M218" s="139"/>
      <c r="N218" s="69"/>
      <c r="O218" s="69"/>
    </row>
    <row r="219" spans="1:15" s="66" customFormat="1" x14ac:dyDescent="0.15">
      <c r="A219" s="77"/>
      <c r="B219" s="77"/>
      <c r="C219" s="114"/>
      <c r="D219" s="114"/>
      <c r="E219" s="114"/>
      <c r="F219" s="114"/>
      <c r="G219" s="114"/>
      <c r="H219" s="114"/>
      <c r="I219" s="77"/>
      <c r="J219" s="77"/>
      <c r="K219" s="77"/>
      <c r="L219" s="77"/>
      <c r="M219" s="139"/>
      <c r="N219" s="69"/>
      <c r="O219" s="69"/>
    </row>
    <row r="220" spans="1:15" s="66" customFormat="1" x14ac:dyDescent="0.15">
      <c r="A220" s="77"/>
      <c r="B220" s="77"/>
      <c r="C220" s="114"/>
      <c r="D220" s="114"/>
      <c r="E220" s="114"/>
      <c r="F220" s="114"/>
      <c r="G220" s="114"/>
      <c r="H220" s="114"/>
      <c r="I220" s="77"/>
      <c r="J220" s="77"/>
      <c r="K220" s="77"/>
      <c r="L220" s="77"/>
      <c r="M220" s="139"/>
      <c r="N220" s="69"/>
      <c r="O220" s="69"/>
    </row>
    <row r="221" spans="1:15" s="66" customFormat="1" x14ac:dyDescent="0.15">
      <c r="A221" s="77"/>
      <c r="B221" s="77"/>
      <c r="C221" s="114"/>
      <c r="D221" s="114"/>
      <c r="E221" s="114"/>
      <c r="F221" s="114"/>
      <c r="G221" s="114"/>
      <c r="H221" s="114"/>
      <c r="I221" s="77"/>
      <c r="J221" s="77"/>
      <c r="K221" s="77"/>
      <c r="L221" s="77"/>
      <c r="M221" s="139"/>
      <c r="N221" s="69"/>
      <c r="O221" s="69"/>
    </row>
    <row r="222" spans="1:15" s="66" customFormat="1" x14ac:dyDescent="0.15">
      <c r="A222" s="77"/>
      <c r="B222" s="77"/>
      <c r="C222" s="114"/>
      <c r="D222" s="114"/>
      <c r="E222" s="114"/>
      <c r="F222" s="114"/>
      <c r="G222" s="114"/>
      <c r="H222" s="114"/>
      <c r="I222" s="77"/>
      <c r="J222" s="77"/>
      <c r="K222" s="77"/>
      <c r="L222" s="77"/>
      <c r="M222" s="139"/>
      <c r="N222" s="69"/>
      <c r="O222" s="69"/>
    </row>
    <row r="223" spans="1:15" s="66" customFormat="1" x14ac:dyDescent="0.15">
      <c r="A223" s="77"/>
      <c r="B223" s="77"/>
      <c r="C223" s="114"/>
      <c r="D223" s="114"/>
      <c r="E223" s="114"/>
      <c r="F223" s="114"/>
      <c r="G223" s="114"/>
      <c r="H223" s="114"/>
      <c r="I223" s="77"/>
      <c r="J223" s="77"/>
      <c r="K223" s="77"/>
      <c r="L223" s="77"/>
      <c r="M223" s="139"/>
      <c r="N223" s="69"/>
      <c r="O223" s="69"/>
    </row>
    <row r="224" spans="1:15" s="66" customFormat="1" x14ac:dyDescent="0.15">
      <c r="A224" s="77"/>
      <c r="B224" s="77"/>
      <c r="C224" s="114"/>
      <c r="D224" s="114"/>
      <c r="E224" s="114"/>
      <c r="F224" s="114"/>
      <c r="G224" s="114"/>
      <c r="H224" s="114"/>
      <c r="I224" s="77"/>
      <c r="J224" s="77"/>
      <c r="K224" s="77"/>
      <c r="L224" s="77"/>
      <c r="M224" s="139"/>
      <c r="N224" s="69"/>
      <c r="O224" s="69"/>
    </row>
    <row r="225" spans="1:15" s="66" customFormat="1" x14ac:dyDescent="0.15">
      <c r="A225" s="77"/>
      <c r="B225" s="77"/>
      <c r="C225" s="114"/>
      <c r="D225" s="114"/>
      <c r="E225" s="114"/>
      <c r="F225" s="114"/>
      <c r="G225" s="114"/>
      <c r="H225" s="114"/>
      <c r="I225" s="77"/>
      <c r="J225" s="77"/>
      <c r="K225" s="77"/>
      <c r="L225" s="77"/>
      <c r="M225" s="139"/>
      <c r="N225" s="69"/>
      <c r="O225" s="69"/>
    </row>
    <row r="226" spans="1:15" s="66" customFormat="1" x14ac:dyDescent="0.15">
      <c r="A226" s="77"/>
      <c r="B226" s="77"/>
      <c r="C226" s="114"/>
      <c r="D226" s="114"/>
      <c r="E226" s="114"/>
      <c r="F226" s="114"/>
      <c r="G226" s="114"/>
      <c r="H226" s="114"/>
      <c r="I226" s="77"/>
      <c r="J226" s="77"/>
      <c r="K226" s="77"/>
      <c r="L226" s="77"/>
      <c r="M226" s="139"/>
      <c r="N226" s="69"/>
      <c r="O226" s="69"/>
    </row>
    <row r="227" spans="1:15" s="66" customFormat="1" x14ac:dyDescent="0.15">
      <c r="A227" s="77"/>
      <c r="B227" s="77"/>
      <c r="C227" s="114"/>
      <c r="D227" s="114"/>
      <c r="E227" s="114"/>
      <c r="F227" s="114"/>
      <c r="G227" s="114"/>
      <c r="H227" s="114"/>
      <c r="I227" s="77"/>
      <c r="J227" s="77"/>
      <c r="K227" s="77"/>
      <c r="L227" s="77"/>
      <c r="M227" s="139"/>
      <c r="N227" s="69"/>
      <c r="O227" s="69"/>
    </row>
    <row r="228" spans="1:15" s="66" customFormat="1" x14ac:dyDescent="0.15">
      <c r="A228" s="77"/>
      <c r="B228" s="77"/>
      <c r="C228" s="114"/>
      <c r="D228" s="114"/>
      <c r="E228" s="114"/>
      <c r="F228" s="114"/>
      <c r="G228" s="114"/>
      <c r="H228" s="114"/>
      <c r="I228" s="77"/>
      <c r="J228" s="77"/>
      <c r="K228" s="77"/>
      <c r="L228" s="77"/>
      <c r="M228" s="139"/>
      <c r="N228" s="69"/>
      <c r="O228" s="69"/>
    </row>
    <row r="229" spans="1:15" s="66" customFormat="1" x14ac:dyDescent="0.15">
      <c r="A229" s="77"/>
      <c r="B229" s="77"/>
      <c r="C229" s="114"/>
      <c r="D229" s="114"/>
      <c r="E229" s="114"/>
      <c r="F229" s="114"/>
      <c r="G229" s="114"/>
      <c r="H229" s="114"/>
      <c r="I229" s="77"/>
      <c r="J229" s="77"/>
      <c r="K229" s="77"/>
      <c r="L229" s="77"/>
      <c r="M229" s="139"/>
      <c r="N229" s="69"/>
      <c r="O229" s="69"/>
    </row>
    <row r="230" spans="1:15" s="66" customFormat="1" x14ac:dyDescent="0.15">
      <c r="A230" s="77"/>
      <c r="B230" s="77"/>
      <c r="C230" s="114"/>
      <c r="D230" s="114"/>
      <c r="E230" s="114"/>
      <c r="F230" s="114"/>
      <c r="G230" s="114"/>
      <c r="H230" s="114"/>
      <c r="I230" s="77"/>
      <c r="J230" s="77"/>
      <c r="K230" s="77"/>
      <c r="L230" s="77"/>
      <c r="M230" s="139"/>
      <c r="N230" s="69"/>
      <c r="O230" s="69"/>
    </row>
    <row r="231" spans="1:15" s="66" customFormat="1" x14ac:dyDescent="0.15">
      <c r="A231" s="77"/>
      <c r="B231" s="77"/>
      <c r="C231" s="114"/>
      <c r="D231" s="114"/>
      <c r="E231" s="114"/>
      <c r="F231" s="114"/>
      <c r="G231" s="114"/>
      <c r="H231" s="114"/>
      <c r="I231" s="77"/>
      <c r="J231" s="77"/>
      <c r="K231" s="77"/>
      <c r="L231" s="77"/>
      <c r="M231" s="139"/>
      <c r="N231" s="69"/>
      <c r="O231" s="69"/>
    </row>
    <row r="232" spans="1:15" s="66" customFormat="1" x14ac:dyDescent="0.15">
      <c r="A232" s="77"/>
      <c r="B232" s="77"/>
      <c r="C232" s="114"/>
      <c r="D232" s="114"/>
      <c r="E232" s="114"/>
      <c r="F232" s="114"/>
      <c r="G232" s="114"/>
      <c r="H232" s="114"/>
      <c r="I232" s="77"/>
      <c r="J232" s="77"/>
      <c r="K232" s="77"/>
      <c r="L232" s="77"/>
      <c r="M232" s="139"/>
      <c r="N232" s="69"/>
      <c r="O232" s="69"/>
    </row>
    <row r="233" spans="1:15" s="66" customFormat="1" x14ac:dyDescent="0.15">
      <c r="A233" s="70"/>
      <c r="B233" s="70"/>
      <c r="C233" s="113"/>
      <c r="D233" s="113"/>
      <c r="E233" s="113"/>
      <c r="F233" s="113"/>
      <c r="G233" s="113"/>
      <c r="H233" s="113"/>
      <c r="I233" s="70"/>
      <c r="J233" s="70"/>
      <c r="K233" s="70"/>
      <c r="L233" s="70"/>
      <c r="M233" s="139"/>
      <c r="N233" s="69"/>
      <c r="O233" s="69"/>
    </row>
    <row r="234" spans="1:15" s="66" customFormat="1" x14ac:dyDescent="0.15">
      <c r="A234" s="70"/>
      <c r="B234" s="70"/>
      <c r="C234" s="113"/>
      <c r="D234" s="113"/>
      <c r="E234" s="113"/>
      <c r="F234" s="113"/>
      <c r="G234" s="113"/>
      <c r="H234" s="113"/>
      <c r="I234" s="70"/>
      <c r="J234" s="70"/>
      <c r="K234" s="70"/>
      <c r="L234" s="70"/>
      <c r="M234" s="139"/>
      <c r="N234" s="69"/>
      <c r="O234" s="69"/>
    </row>
    <row r="235" spans="1:15" s="66" customFormat="1" x14ac:dyDescent="0.15">
      <c r="A235" s="70"/>
      <c r="B235" s="70"/>
      <c r="C235" s="113"/>
      <c r="D235" s="113"/>
      <c r="E235" s="113"/>
      <c r="F235" s="113"/>
      <c r="G235" s="113"/>
      <c r="H235" s="113"/>
      <c r="I235" s="70"/>
      <c r="J235" s="70"/>
      <c r="K235" s="70"/>
      <c r="L235" s="70"/>
      <c r="M235" s="139"/>
      <c r="N235" s="69"/>
      <c r="O235" s="69"/>
    </row>
    <row r="236" spans="1:15" s="66" customFormat="1" x14ac:dyDescent="0.15">
      <c r="A236" s="70"/>
      <c r="B236" s="70"/>
      <c r="C236" s="113"/>
      <c r="D236" s="113"/>
      <c r="E236" s="113"/>
      <c r="F236" s="113"/>
      <c r="G236" s="113"/>
      <c r="H236" s="113"/>
      <c r="I236" s="70"/>
      <c r="J236" s="70"/>
      <c r="K236" s="70"/>
      <c r="L236" s="70"/>
      <c r="M236" s="139"/>
      <c r="N236" s="69"/>
      <c r="O236" s="69"/>
    </row>
    <row r="237" spans="1:15" s="66" customFormat="1" x14ac:dyDescent="0.15">
      <c r="A237" s="70"/>
      <c r="B237" s="70"/>
      <c r="C237" s="113"/>
      <c r="D237" s="113"/>
      <c r="E237" s="113"/>
      <c r="F237" s="113"/>
      <c r="G237" s="113"/>
      <c r="H237" s="113"/>
      <c r="I237" s="70"/>
      <c r="J237" s="70"/>
      <c r="K237" s="70"/>
      <c r="L237" s="70"/>
      <c r="M237" s="139"/>
      <c r="N237" s="69"/>
      <c r="O237" s="69"/>
    </row>
    <row r="238" spans="1:15" s="66" customFormat="1" x14ac:dyDescent="0.15">
      <c r="A238" s="70"/>
      <c r="B238" s="70"/>
      <c r="C238" s="113"/>
      <c r="D238" s="113"/>
      <c r="E238" s="113"/>
      <c r="F238" s="113"/>
      <c r="G238" s="113"/>
      <c r="H238" s="113"/>
      <c r="I238" s="70"/>
      <c r="J238" s="70"/>
      <c r="K238" s="70"/>
      <c r="L238" s="70"/>
      <c r="M238" s="139"/>
      <c r="N238" s="69"/>
      <c r="O238" s="69"/>
    </row>
    <row r="239" spans="1:15" s="66" customFormat="1" x14ac:dyDescent="0.15">
      <c r="A239" s="70"/>
      <c r="B239" s="70"/>
      <c r="C239" s="113"/>
      <c r="D239" s="113"/>
      <c r="E239" s="113"/>
      <c r="F239" s="113"/>
      <c r="G239" s="113"/>
      <c r="H239" s="113"/>
      <c r="I239" s="70"/>
      <c r="J239" s="70"/>
      <c r="K239" s="70"/>
      <c r="L239" s="70"/>
      <c r="M239" s="139"/>
      <c r="N239" s="69"/>
      <c r="O239" s="69"/>
    </row>
    <row r="240" spans="1:15" s="66" customFormat="1" x14ac:dyDescent="0.15">
      <c r="A240" s="70"/>
      <c r="B240" s="70"/>
      <c r="C240" s="113"/>
      <c r="D240" s="113"/>
      <c r="E240" s="113"/>
      <c r="F240" s="113"/>
      <c r="G240" s="113"/>
      <c r="H240" s="113"/>
      <c r="I240" s="70"/>
      <c r="J240" s="70"/>
      <c r="K240" s="70"/>
      <c r="L240" s="70"/>
      <c r="M240" s="88"/>
      <c r="N240" s="69"/>
      <c r="O240" s="69"/>
    </row>
    <row r="241" spans="1:15" s="66" customFormat="1" x14ac:dyDescent="0.15">
      <c r="A241" s="70"/>
      <c r="B241" s="70"/>
      <c r="C241" s="113"/>
      <c r="D241" s="113"/>
      <c r="E241" s="113"/>
      <c r="F241" s="113"/>
      <c r="G241" s="113"/>
      <c r="H241" s="113"/>
      <c r="I241" s="70"/>
      <c r="J241" s="70"/>
      <c r="K241" s="70"/>
      <c r="L241" s="70"/>
      <c r="M241" s="88"/>
      <c r="N241" s="69"/>
      <c r="O241" s="69"/>
    </row>
    <row r="242" spans="1:15" s="66" customFormat="1" x14ac:dyDescent="0.15">
      <c r="A242" s="70"/>
      <c r="B242" s="70"/>
      <c r="C242" s="113"/>
      <c r="D242" s="113"/>
      <c r="E242" s="113"/>
      <c r="F242" s="113"/>
      <c r="G242" s="113"/>
      <c r="H242" s="113"/>
      <c r="I242" s="70"/>
      <c r="J242" s="70"/>
      <c r="K242" s="70"/>
      <c r="L242" s="70"/>
      <c r="M242" s="88"/>
      <c r="N242" s="69"/>
      <c r="O242" s="69"/>
    </row>
    <row r="243" spans="1:15" s="66" customFormat="1" x14ac:dyDescent="0.15">
      <c r="A243" s="70"/>
      <c r="B243" s="70"/>
      <c r="C243" s="113"/>
      <c r="D243" s="113"/>
      <c r="E243" s="113"/>
      <c r="F243" s="113"/>
      <c r="G243" s="113"/>
      <c r="H243" s="113"/>
      <c r="I243" s="70"/>
      <c r="J243" s="70"/>
      <c r="K243" s="70"/>
      <c r="L243" s="70"/>
      <c r="M243" s="88"/>
      <c r="N243" s="69"/>
      <c r="O243" s="69"/>
    </row>
    <row r="244" spans="1:15" s="66" customFormat="1" x14ac:dyDescent="0.15">
      <c r="A244" s="70"/>
      <c r="B244" s="70"/>
      <c r="C244" s="113"/>
      <c r="D244" s="113"/>
      <c r="E244" s="113"/>
      <c r="F244" s="113"/>
      <c r="G244" s="113"/>
      <c r="H244" s="113"/>
      <c r="I244" s="70"/>
      <c r="J244" s="70"/>
      <c r="K244" s="70"/>
      <c r="L244" s="70"/>
      <c r="M244" s="88"/>
      <c r="N244" s="69"/>
      <c r="O244" s="69"/>
    </row>
    <row r="245" spans="1:15" s="66" customFormat="1" x14ac:dyDescent="0.15">
      <c r="A245" s="70"/>
      <c r="B245" s="70"/>
      <c r="C245" s="113"/>
      <c r="D245" s="113"/>
      <c r="E245" s="113"/>
      <c r="F245" s="113"/>
      <c r="G245" s="113"/>
      <c r="H245" s="113"/>
      <c r="I245" s="70"/>
      <c r="J245" s="70"/>
      <c r="K245" s="70"/>
      <c r="L245" s="70"/>
      <c r="M245" s="88"/>
      <c r="N245" s="69"/>
      <c r="O245" s="69"/>
    </row>
    <row r="246" spans="1:15" s="66" customFormat="1" x14ac:dyDescent="0.15">
      <c r="A246" s="70"/>
      <c r="B246" s="70"/>
      <c r="C246" s="113"/>
      <c r="D246" s="113"/>
      <c r="E246" s="113"/>
      <c r="F246" s="113"/>
      <c r="G246" s="113"/>
      <c r="H246" s="113"/>
      <c r="I246" s="70"/>
      <c r="J246" s="70"/>
      <c r="K246" s="70"/>
      <c r="L246" s="70"/>
      <c r="M246" s="88"/>
      <c r="N246" s="69"/>
      <c r="O246" s="69"/>
    </row>
    <row r="247" spans="1:15" s="66" customFormat="1" x14ac:dyDescent="0.15">
      <c r="A247" s="70"/>
      <c r="B247" s="70"/>
      <c r="C247" s="113"/>
      <c r="D247" s="113"/>
      <c r="E247" s="113"/>
      <c r="F247" s="113"/>
      <c r="G247" s="113"/>
      <c r="H247" s="113"/>
      <c r="I247" s="70"/>
      <c r="J247" s="70"/>
      <c r="K247" s="70"/>
      <c r="L247" s="70"/>
      <c r="M247" s="88"/>
      <c r="N247" s="69"/>
      <c r="O247" s="69"/>
    </row>
    <row r="248" spans="1:15" s="66" customFormat="1" x14ac:dyDescent="0.15">
      <c r="A248" s="70"/>
      <c r="B248" s="70"/>
      <c r="C248" s="113"/>
      <c r="D248" s="113"/>
      <c r="E248" s="113"/>
      <c r="F248" s="113"/>
      <c r="G248" s="113"/>
      <c r="H248" s="113"/>
      <c r="I248" s="70"/>
      <c r="J248" s="70"/>
      <c r="K248" s="70"/>
      <c r="L248" s="70"/>
      <c r="M248" s="88"/>
      <c r="N248" s="69"/>
      <c r="O248" s="69"/>
    </row>
    <row r="249" spans="1:15" s="66" customFormat="1" x14ac:dyDescent="0.15">
      <c r="A249" s="70"/>
      <c r="B249" s="70"/>
      <c r="C249" s="113"/>
      <c r="D249" s="113"/>
      <c r="E249" s="113"/>
      <c r="F249" s="113"/>
      <c r="G249" s="113"/>
      <c r="H249" s="113"/>
      <c r="I249" s="70"/>
      <c r="J249" s="70"/>
      <c r="K249" s="70"/>
      <c r="L249" s="70"/>
      <c r="M249" s="88"/>
      <c r="N249" s="69"/>
      <c r="O249" s="69"/>
    </row>
    <row r="250" spans="1:15" s="66" customFormat="1" x14ac:dyDescent="0.15">
      <c r="A250" s="70"/>
      <c r="B250" s="70"/>
      <c r="C250" s="113"/>
      <c r="D250" s="113"/>
      <c r="E250" s="113"/>
      <c r="F250" s="113"/>
      <c r="G250" s="113"/>
      <c r="H250" s="113"/>
      <c r="I250" s="70"/>
      <c r="J250" s="70"/>
      <c r="K250" s="70"/>
      <c r="L250" s="70"/>
      <c r="M250" s="139"/>
      <c r="N250" s="69"/>
      <c r="O250" s="69"/>
    </row>
    <row r="251" spans="1:15" s="66" customFormat="1" x14ac:dyDescent="0.15">
      <c r="A251" s="70"/>
      <c r="B251" s="70"/>
      <c r="C251" s="113"/>
      <c r="D251" s="113"/>
      <c r="E251" s="113"/>
      <c r="F251" s="113"/>
      <c r="G251" s="113"/>
      <c r="H251" s="113"/>
      <c r="I251" s="70"/>
      <c r="J251" s="70"/>
      <c r="K251" s="70"/>
      <c r="L251" s="70"/>
      <c r="M251" s="139"/>
      <c r="N251" s="69"/>
      <c r="O251" s="69"/>
    </row>
    <row r="252" spans="1:15" s="66" customFormat="1" x14ac:dyDescent="0.15">
      <c r="A252" s="70"/>
      <c r="B252" s="70"/>
      <c r="C252" s="113"/>
      <c r="D252" s="113"/>
      <c r="E252" s="113"/>
      <c r="F252" s="113"/>
      <c r="G252" s="113"/>
      <c r="H252" s="113"/>
      <c r="I252" s="70"/>
      <c r="J252" s="70"/>
      <c r="K252" s="70"/>
      <c r="L252" s="70"/>
      <c r="M252" s="146"/>
      <c r="N252" s="69"/>
      <c r="O252" s="69"/>
    </row>
    <row r="253" spans="1:15" s="66" customFormat="1" x14ac:dyDescent="0.15">
      <c r="A253" s="70"/>
      <c r="B253" s="70"/>
      <c r="C253" s="113"/>
      <c r="D253" s="113"/>
      <c r="E253" s="113"/>
      <c r="F253" s="113"/>
      <c r="G253" s="113"/>
      <c r="H253" s="113"/>
      <c r="I253" s="70"/>
      <c r="J253" s="70"/>
      <c r="K253" s="70"/>
      <c r="L253" s="70"/>
      <c r="M253" s="88"/>
      <c r="N253" s="69"/>
      <c r="O253" s="69"/>
    </row>
    <row r="254" spans="1:15" s="66" customFormat="1" x14ac:dyDescent="0.15">
      <c r="A254" s="70"/>
      <c r="B254" s="70"/>
      <c r="C254" s="113"/>
      <c r="D254" s="113"/>
      <c r="E254" s="113"/>
      <c r="F254" s="113"/>
      <c r="G254" s="113"/>
      <c r="H254" s="113"/>
      <c r="I254" s="70"/>
      <c r="J254" s="70"/>
      <c r="K254" s="70"/>
      <c r="L254" s="70"/>
      <c r="M254" s="88"/>
      <c r="N254" s="69"/>
      <c r="O254" s="69"/>
    </row>
    <row r="255" spans="1:15" s="66" customFormat="1" x14ac:dyDescent="0.15">
      <c r="A255" s="70"/>
      <c r="B255" s="70"/>
      <c r="C255" s="113"/>
      <c r="D255" s="113"/>
      <c r="E255" s="113"/>
      <c r="F255" s="113"/>
      <c r="G255" s="113"/>
      <c r="H255" s="113"/>
      <c r="I255" s="70"/>
      <c r="J255" s="70"/>
      <c r="K255" s="70"/>
      <c r="L255" s="70"/>
      <c r="M255" s="88"/>
      <c r="N255" s="69"/>
      <c r="O255" s="69"/>
    </row>
    <row r="256" spans="1:15" s="66" customFormat="1" x14ac:dyDescent="0.15">
      <c r="A256" s="70"/>
      <c r="B256" s="70"/>
      <c r="C256" s="113"/>
      <c r="D256" s="113"/>
      <c r="E256" s="113"/>
      <c r="F256" s="113"/>
      <c r="G256" s="113"/>
      <c r="H256" s="113"/>
      <c r="I256" s="70"/>
      <c r="J256" s="70"/>
      <c r="K256" s="70"/>
      <c r="L256" s="70"/>
      <c r="M256" s="88"/>
      <c r="N256" s="69"/>
      <c r="O256" s="69"/>
    </row>
    <row r="257" spans="1:15" s="66" customFormat="1" x14ac:dyDescent="0.15">
      <c r="A257" s="70"/>
      <c r="B257" s="70"/>
      <c r="C257" s="113"/>
      <c r="D257" s="113"/>
      <c r="E257" s="113"/>
      <c r="F257" s="113"/>
      <c r="G257" s="113"/>
      <c r="H257" s="113"/>
      <c r="I257" s="70"/>
      <c r="J257" s="70"/>
      <c r="K257" s="70"/>
      <c r="L257" s="70"/>
      <c r="M257" s="88"/>
      <c r="N257" s="69"/>
      <c r="O257" s="69"/>
    </row>
    <row r="258" spans="1:15" s="66" customFormat="1" x14ac:dyDescent="0.15">
      <c r="C258" s="79"/>
      <c r="D258" s="79"/>
      <c r="E258" s="79"/>
      <c r="F258" s="79"/>
      <c r="G258" s="79"/>
      <c r="H258" s="79"/>
      <c r="M258" s="88"/>
      <c r="N258" s="69"/>
      <c r="O258" s="69"/>
    </row>
    <row r="259" spans="1:15" s="66" customFormat="1" x14ac:dyDescent="0.15">
      <c r="C259" s="79"/>
      <c r="D259" s="79"/>
      <c r="E259" s="79"/>
      <c r="F259" s="79"/>
      <c r="G259" s="79"/>
      <c r="H259" s="79"/>
      <c r="M259" s="88"/>
      <c r="N259" s="69"/>
      <c r="O259" s="69"/>
    </row>
    <row r="260" spans="1:15" s="66" customFormat="1" x14ac:dyDescent="0.15">
      <c r="C260" s="79"/>
      <c r="D260" s="79"/>
      <c r="E260" s="79"/>
      <c r="F260" s="79"/>
      <c r="G260" s="79"/>
      <c r="H260" s="79"/>
      <c r="M260" s="88"/>
      <c r="N260" s="69"/>
      <c r="O260" s="69"/>
    </row>
    <row r="261" spans="1:15" s="66" customFormat="1" x14ac:dyDescent="0.15">
      <c r="C261" s="79"/>
      <c r="D261" s="79"/>
      <c r="E261" s="79"/>
      <c r="F261" s="79"/>
      <c r="G261" s="79"/>
      <c r="H261" s="79"/>
      <c r="M261" s="88"/>
      <c r="N261" s="69"/>
      <c r="O261" s="69"/>
    </row>
    <row r="262" spans="1:15" s="66" customFormat="1" x14ac:dyDescent="0.15">
      <c r="C262" s="79"/>
      <c r="D262" s="79"/>
      <c r="E262" s="79"/>
      <c r="F262" s="79"/>
      <c r="G262" s="79"/>
      <c r="H262" s="79"/>
      <c r="M262" s="88"/>
      <c r="N262" s="69"/>
      <c r="O262" s="69"/>
    </row>
    <row r="263" spans="1:15" s="66" customFormat="1" x14ac:dyDescent="0.15">
      <c r="C263" s="79"/>
      <c r="D263" s="79"/>
      <c r="E263" s="79"/>
      <c r="F263" s="79"/>
      <c r="G263" s="79"/>
      <c r="H263" s="79"/>
      <c r="M263" s="88"/>
      <c r="N263" s="69"/>
      <c r="O263" s="69"/>
    </row>
    <row r="264" spans="1:15" s="66" customFormat="1" x14ac:dyDescent="0.15">
      <c r="C264" s="79"/>
      <c r="D264" s="79"/>
      <c r="E264" s="79"/>
      <c r="F264" s="79"/>
      <c r="G264" s="79"/>
      <c r="H264" s="79"/>
      <c r="M264" s="88"/>
      <c r="N264" s="69"/>
      <c r="O264" s="69"/>
    </row>
    <row r="265" spans="1:15" s="66" customFormat="1" x14ac:dyDescent="0.15">
      <c r="C265" s="79"/>
      <c r="D265" s="79"/>
      <c r="E265" s="79"/>
      <c r="F265" s="79"/>
      <c r="G265" s="79"/>
      <c r="H265" s="79"/>
      <c r="M265" s="88"/>
      <c r="N265" s="69"/>
      <c r="O265" s="69"/>
    </row>
    <row r="266" spans="1:15" s="66" customFormat="1" x14ac:dyDescent="0.15">
      <c r="C266" s="79"/>
      <c r="D266" s="79"/>
      <c r="E266" s="79"/>
      <c r="F266" s="79"/>
      <c r="G266" s="79"/>
      <c r="H266" s="79"/>
      <c r="M266" s="88"/>
      <c r="N266" s="69"/>
      <c r="O266" s="69"/>
    </row>
    <row r="267" spans="1:15" s="66" customFormat="1" x14ac:dyDescent="0.15">
      <c r="C267" s="79"/>
      <c r="D267" s="79"/>
      <c r="E267" s="79"/>
      <c r="F267" s="79"/>
      <c r="G267" s="79"/>
      <c r="H267" s="79"/>
      <c r="M267" s="146"/>
      <c r="N267" s="69"/>
      <c r="O267" s="69"/>
    </row>
    <row r="268" spans="1:15" s="66" customFormat="1" x14ac:dyDescent="0.15">
      <c r="C268" s="79"/>
      <c r="D268" s="79"/>
      <c r="E268" s="79"/>
      <c r="F268" s="79"/>
      <c r="G268" s="79"/>
      <c r="H268" s="79"/>
      <c r="M268" s="146"/>
      <c r="N268" s="69"/>
      <c r="O268" s="69"/>
    </row>
    <row r="269" spans="1:15" s="66" customFormat="1" x14ac:dyDescent="0.15">
      <c r="C269" s="79"/>
      <c r="D269" s="79"/>
      <c r="E269" s="79"/>
      <c r="F269" s="79"/>
      <c r="G269" s="79"/>
      <c r="H269" s="79"/>
      <c r="M269" s="146"/>
      <c r="N269" s="69"/>
      <c r="O269" s="69"/>
    </row>
    <row r="270" spans="1:15" s="66" customFormat="1" x14ac:dyDescent="0.15">
      <c r="C270" s="79"/>
      <c r="D270" s="79"/>
      <c r="E270" s="79"/>
      <c r="F270" s="79"/>
      <c r="G270" s="79"/>
      <c r="H270" s="79"/>
      <c r="M270" s="146"/>
      <c r="N270" s="69"/>
      <c r="O270" s="69"/>
    </row>
    <row r="271" spans="1:15" s="66" customFormat="1" x14ac:dyDescent="0.15">
      <c r="C271" s="79"/>
      <c r="D271" s="79"/>
      <c r="E271" s="79"/>
      <c r="F271" s="79"/>
      <c r="G271" s="79"/>
      <c r="H271" s="79"/>
      <c r="M271" s="146"/>
      <c r="N271" s="69"/>
      <c r="O271" s="69"/>
    </row>
    <row r="272" spans="1:15" s="66" customFormat="1" x14ac:dyDescent="0.15">
      <c r="C272" s="79"/>
      <c r="D272" s="79"/>
      <c r="E272" s="79"/>
      <c r="F272" s="79"/>
      <c r="G272" s="79"/>
      <c r="H272" s="79"/>
      <c r="M272" s="146"/>
      <c r="N272" s="69"/>
      <c r="O272" s="69"/>
    </row>
    <row r="273" spans="3:15" s="66" customFormat="1" x14ac:dyDescent="0.15">
      <c r="C273" s="79"/>
      <c r="D273" s="79"/>
      <c r="E273" s="79"/>
      <c r="F273" s="79"/>
      <c r="G273" s="79"/>
      <c r="H273" s="79"/>
      <c r="M273" s="146"/>
      <c r="N273" s="69"/>
      <c r="O273" s="69"/>
    </row>
    <row r="274" spans="3:15" s="66" customFormat="1" x14ac:dyDescent="0.15">
      <c r="C274" s="79"/>
      <c r="D274" s="79"/>
      <c r="E274" s="79"/>
      <c r="F274" s="79"/>
      <c r="G274" s="79"/>
      <c r="H274" s="79"/>
      <c r="M274" s="146"/>
      <c r="N274" s="69"/>
      <c r="O274" s="69"/>
    </row>
    <row r="275" spans="3:15" s="66" customFormat="1" x14ac:dyDescent="0.15">
      <c r="C275" s="79"/>
      <c r="D275" s="79"/>
      <c r="E275" s="79"/>
      <c r="F275" s="79"/>
      <c r="G275" s="79"/>
      <c r="H275" s="79"/>
      <c r="M275" s="146"/>
      <c r="N275" s="69"/>
      <c r="O275" s="69"/>
    </row>
    <row r="276" spans="3:15" s="66" customFormat="1" x14ac:dyDescent="0.15">
      <c r="C276" s="79"/>
      <c r="D276" s="79"/>
      <c r="E276" s="79"/>
      <c r="F276" s="79"/>
      <c r="G276" s="79"/>
      <c r="H276" s="79"/>
      <c r="M276" s="146"/>
      <c r="N276" s="69"/>
      <c r="O276" s="69"/>
    </row>
    <row r="277" spans="3:15" s="66" customFormat="1" x14ac:dyDescent="0.15">
      <c r="C277" s="79"/>
      <c r="D277" s="79"/>
      <c r="E277" s="79"/>
      <c r="F277" s="79"/>
      <c r="G277" s="79"/>
      <c r="H277" s="79"/>
      <c r="M277" s="146"/>
      <c r="N277" s="69"/>
      <c r="O277" s="69"/>
    </row>
    <row r="278" spans="3:15" s="66" customFormat="1" x14ac:dyDescent="0.15">
      <c r="C278" s="79"/>
      <c r="D278" s="79"/>
      <c r="E278" s="79"/>
      <c r="F278" s="79"/>
      <c r="G278" s="79"/>
      <c r="H278" s="79"/>
      <c r="M278" s="146"/>
      <c r="N278" s="69"/>
      <c r="O278" s="69"/>
    </row>
    <row r="279" spans="3:15" s="66" customFormat="1" x14ac:dyDescent="0.15">
      <c r="C279" s="79"/>
      <c r="D279" s="79"/>
      <c r="E279" s="79"/>
      <c r="F279" s="79"/>
      <c r="G279" s="79"/>
      <c r="H279" s="79"/>
      <c r="M279" s="146"/>
      <c r="N279" s="69"/>
      <c r="O279" s="69"/>
    </row>
    <row r="280" spans="3:15" s="66" customFormat="1" x14ac:dyDescent="0.15">
      <c r="C280" s="79"/>
      <c r="D280" s="79"/>
      <c r="E280" s="79"/>
      <c r="F280" s="79"/>
      <c r="G280" s="79"/>
      <c r="H280" s="79"/>
      <c r="M280" s="146"/>
      <c r="N280" s="69"/>
      <c r="O280" s="69"/>
    </row>
    <row r="281" spans="3:15" s="66" customFormat="1" x14ac:dyDescent="0.15">
      <c r="C281" s="79"/>
      <c r="D281" s="79"/>
      <c r="E281" s="79"/>
      <c r="F281" s="79"/>
      <c r="G281" s="79"/>
      <c r="H281" s="79"/>
      <c r="M281" s="146"/>
      <c r="N281" s="69"/>
      <c r="O281" s="69"/>
    </row>
    <row r="282" spans="3:15" s="66" customFormat="1" x14ac:dyDescent="0.15">
      <c r="C282" s="79"/>
      <c r="D282" s="79"/>
      <c r="E282" s="79"/>
      <c r="F282" s="79"/>
      <c r="G282" s="79"/>
      <c r="H282" s="79"/>
      <c r="M282" s="146"/>
      <c r="N282" s="69"/>
      <c r="O282" s="69"/>
    </row>
    <row r="283" spans="3:15" s="66" customFormat="1" x14ac:dyDescent="0.15">
      <c r="C283" s="79"/>
      <c r="D283" s="79"/>
      <c r="E283" s="79"/>
      <c r="F283" s="79"/>
      <c r="G283" s="79"/>
      <c r="H283" s="79"/>
      <c r="M283" s="146"/>
      <c r="N283" s="69"/>
      <c r="O283" s="69"/>
    </row>
    <row r="284" spans="3:15" s="66" customFormat="1" x14ac:dyDescent="0.15">
      <c r="C284" s="79"/>
      <c r="D284" s="79"/>
      <c r="E284" s="79"/>
      <c r="F284" s="79"/>
      <c r="G284" s="79"/>
      <c r="H284" s="79"/>
      <c r="M284" s="146"/>
      <c r="N284" s="69"/>
      <c r="O284" s="69"/>
    </row>
    <row r="285" spans="3:15" s="66" customFormat="1" x14ac:dyDescent="0.15">
      <c r="C285" s="79"/>
      <c r="D285" s="79"/>
      <c r="E285" s="79"/>
      <c r="F285" s="79"/>
      <c r="G285" s="79"/>
      <c r="H285" s="79"/>
      <c r="M285" s="146"/>
      <c r="N285" s="69"/>
      <c r="O285" s="69"/>
    </row>
    <row r="286" spans="3:15" s="66" customFormat="1" x14ac:dyDescent="0.15">
      <c r="C286" s="79"/>
      <c r="D286" s="79"/>
      <c r="E286" s="79"/>
      <c r="F286" s="79"/>
      <c r="G286" s="79"/>
      <c r="H286" s="79"/>
      <c r="M286" s="146"/>
      <c r="N286" s="69"/>
      <c r="O286" s="69"/>
    </row>
    <row r="287" spans="3:15" s="66" customFormat="1" x14ac:dyDescent="0.15">
      <c r="C287" s="79"/>
      <c r="D287" s="79"/>
      <c r="E287" s="79"/>
      <c r="F287" s="79"/>
      <c r="G287" s="79"/>
      <c r="H287" s="79"/>
      <c r="M287" s="146"/>
      <c r="N287" s="69"/>
      <c r="O287" s="69"/>
    </row>
    <row r="288" spans="3:15" s="66" customFormat="1" x14ac:dyDescent="0.15">
      <c r="C288" s="79"/>
      <c r="D288" s="79"/>
      <c r="E288" s="79"/>
      <c r="F288" s="79"/>
      <c r="G288" s="79"/>
      <c r="H288" s="79"/>
      <c r="M288" s="146"/>
      <c r="N288" s="69"/>
      <c r="O288" s="69"/>
    </row>
    <row r="289" spans="3:15" s="66" customFormat="1" x14ac:dyDescent="0.15">
      <c r="C289" s="79"/>
      <c r="D289" s="79"/>
      <c r="E289" s="79"/>
      <c r="F289" s="79"/>
      <c r="G289" s="79"/>
      <c r="H289" s="79"/>
      <c r="M289" s="146"/>
      <c r="N289" s="69"/>
      <c r="O289" s="69"/>
    </row>
    <row r="290" spans="3:15" s="66" customFormat="1" x14ac:dyDescent="0.15">
      <c r="C290" s="79"/>
      <c r="D290" s="79"/>
      <c r="E290" s="79"/>
      <c r="F290" s="79"/>
      <c r="G290" s="79"/>
      <c r="H290" s="79"/>
      <c r="M290" s="146"/>
      <c r="N290" s="69"/>
      <c r="O290" s="69"/>
    </row>
    <row r="291" spans="3:15" s="66" customFormat="1" x14ac:dyDescent="0.15">
      <c r="C291" s="79"/>
      <c r="D291" s="79"/>
      <c r="E291" s="79"/>
      <c r="F291" s="79"/>
      <c r="G291" s="79"/>
      <c r="H291" s="79"/>
      <c r="M291" s="146"/>
      <c r="N291" s="69"/>
      <c r="O291" s="69"/>
    </row>
    <row r="292" spans="3:15" s="66" customFormat="1" x14ac:dyDescent="0.15">
      <c r="C292" s="79"/>
      <c r="D292" s="79"/>
      <c r="E292" s="79"/>
      <c r="F292" s="79"/>
      <c r="G292" s="79"/>
      <c r="H292" s="79"/>
      <c r="M292" s="67"/>
      <c r="N292" s="69"/>
      <c r="O292" s="69"/>
    </row>
    <row r="293" spans="3:15" s="66" customFormat="1" x14ac:dyDescent="0.15">
      <c r="C293" s="79"/>
      <c r="D293" s="79"/>
      <c r="E293" s="79"/>
      <c r="F293" s="79"/>
      <c r="G293" s="79"/>
      <c r="H293" s="79"/>
      <c r="M293" s="67"/>
      <c r="N293" s="69"/>
      <c r="O293" s="69"/>
    </row>
    <row r="294" spans="3:15" s="66" customFormat="1" x14ac:dyDescent="0.15">
      <c r="C294" s="79"/>
      <c r="D294" s="79"/>
      <c r="E294" s="79"/>
      <c r="F294" s="79"/>
      <c r="G294" s="79"/>
      <c r="H294" s="79"/>
      <c r="M294" s="67"/>
      <c r="N294" s="69"/>
      <c r="O294" s="69"/>
    </row>
    <row r="295" spans="3:15" s="66" customFormat="1" x14ac:dyDescent="0.15">
      <c r="C295" s="79"/>
      <c r="D295" s="79"/>
      <c r="E295" s="79"/>
      <c r="F295" s="79"/>
      <c r="G295" s="79"/>
      <c r="H295" s="79"/>
      <c r="M295" s="67"/>
      <c r="N295" s="69"/>
      <c r="O295" s="69"/>
    </row>
    <row r="296" spans="3:15" s="66" customFormat="1" x14ac:dyDescent="0.15">
      <c r="C296" s="79"/>
      <c r="D296" s="79"/>
      <c r="E296" s="79"/>
      <c r="F296" s="79"/>
      <c r="G296" s="79"/>
      <c r="H296" s="79"/>
      <c r="M296" s="67"/>
      <c r="N296" s="69"/>
      <c r="O296" s="69"/>
    </row>
    <row r="297" spans="3:15" s="66" customFormat="1" x14ac:dyDescent="0.15">
      <c r="C297" s="79"/>
      <c r="D297" s="79"/>
      <c r="E297" s="79"/>
      <c r="F297" s="79"/>
      <c r="G297" s="79"/>
      <c r="H297" s="79"/>
      <c r="M297" s="67"/>
      <c r="N297" s="69"/>
      <c r="O297" s="69"/>
    </row>
    <row r="298" spans="3:15" s="66" customFormat="1" x14ac:dyDescent="0.15">
      <c r="C298" s="79"/>
      <c r="D298" s="79"/>
      <c r="E298" s="79"/>
      <c r="F298" s="79"/>
      <c r="G298" s="79"/>
      <c r="H298" s="79"/>
      <c r="M298" s="67"/>
      <c r="N298" s="69"/>
      <c r="O298" s="69"/>
    </row>
    <row r="299" spans="3:15" s="66" customFormat="1" x14ac:dyDescent="0.15">
      <c r="C299" s="79"/>
      <c r="D299" s="79"/>
      <c r="E299" s="79"/>
      <c r="F299" s="79"/>
      <c r="G299" s="79"/>
      <c r="H299" s="79"/>
      <c r="M299" s="67"/>
      <c r="N299" s="69"/>
      <c r="O299" s="69"/>
    </row>
    <row r="300" spans="3:15" s="66" customFormat="1" x14ac:dyDescent="0.15">
      <c r="C300" s="79"/>
      <c r="D300" s="79"/>
      <c r="E300" s="79"/>
      <c r="F300" s="79"/>
      <c r="G300" s="79"/>
      <c r="H300" s="79"/>
      <c r="M300" s="67"/>
      <c r="N300" s="69"/>
      <c r="O300" s="69"/>
    </row>
    <row r="301" spans="3:15" s="66" customFormat="1" x14ac:dyDescent="0.15">
      <c r="C301" s="79"/>
      <c r="D301" s="79"/>
      <c r="E301" s="79"/>
      <c r="F301" s="79"/>
      <c r="G301" s="79"/>
      <c r="H301" s="79"/>
      <c r="M301" s="67"/>
      <c r="N301" s="69"/>
      <c r="O301" s="69"/>
    </row>
    <row r="302" spans="3:15" s="66" customFormat="1" x14ac:dyDescent="0.15">
      <c r="C302" s="79"/>
      <c r="D302" s="79"/>
      <c r="E302" s="79"/>
      <c r="F302" s="79"/>
      <c r="G302" s="79"/>
      <c r="H302" s="79"/>
      <c r="M302" s="67"/>
      <c r="N302" s="69"/>
      <c r="O302" s="69"/>
    </row>
    <row r="303" spans="3:15" s="66" customFormat="1" x14ac:dyDescent="0.15">
      <c r="C303" s="79"/>
      <c r="D303" s="79"/>
      <c r="E303" s="79"/>
      <c r="F303" s="79"/>
      <c r="G303" s="79"/>
      <c r="H303" s="79"/>
      <c r="M303" s="67"/>
      <c r="N303" s="69"/>
      <c r="O303" s="69"/>
    </row>
    <row r="304" spans="3:15" s="66" customFormat="1" x14ac:dyDescent="0.15">
      <c r="C304" s="79"/>
      <c r="D304" s="79"/>
      <c r="E304" s="79"/>
      <c r="F304" s="79"/>
      <c r="G304" s="79"/>
      <c r="H304" s="79"/>
      <c r="M304" s="67"/>
      <c r="N304" s="69"/>
      <c r="O304" s="69"/>
    </row>
    <row r="305" spans="3:15" s="66" customFormat="1" x14ac:dyDescent="0.15">
      <c r="C305" s="79"/>
      <c r="D305" s="79"/>
      <c r="E305" s="79"/>
      <c r="F305" s="79"/>
      <c r="G305" s="79"/>
      <c r="H305" s="79"/>
      <c r="M305" s="67"/>
      <c r="N305" s="69"/>
      <c r="O305" s="69"/>
    </row>
    <row r="306" spans="3:15" s="66" customFormat="1" x14ac:dyDescent="0.15">
      <c r="C306" s="79"/>
      <c r="D306" s="79"/>
      <c r="E306" s="79"/>
      <c r="F306" s="79"/>
      <c r="G306" s="79"/>
      <c r="H306" s="79"/>
      <c r="M306" s="67"/>
      <c r="N306" s="69"/>
      <c r="O306" s="69"/>
    </row>
    <row r="307" spans="3:15" s="66" customFormat="1" x14ac:dyDescent="0.15">
      <c r="C307" s="79"/>
      <c r="D307" s="79"/>
      <c r="E307" s="79"/>
      <c r="F307" s="79"/>
      <c r="G307" s="79"/>
      <c r="H307" s="79"/>
      <c r="M307" s="67"/>
      <c r="N307" s="69"/>
      <c r="O307" s="69"/>
    </row>
    <row r="308" spans="3:15" s="66" customFormat="1" x14ac:dyDescent="0.15">
      <c r="C308" s="79"/>
      <c r="D308" s="79"/>
      <c r="E308" s="79"/>
      <c r="F308" s="79"/>
      <c r="G308" s="79"/>
      <c r="H308" s="79"/>
      <c r="M308" s="67"/>
      <c r="N308" s="69"/>
      <c r="O308" s="69"/>
    </row>
  </sheetData>
  <phoneticPr fontId="1"/>
  <pageMargins left="0.74803149606299213" right="0.74803149606299213" top="0.98425196850393704" bottom="0.98425196850393704" header="0.51181102362204722" footer="0.51181102362204722"/>
  <pageSetup paperSize="9" scale="5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はじめに</vt:lpstr>
      <vt:lpstr>適正口径50以下</vt:lpstr>
      <vt:lpstr>適正口径75以上</vt:lpstr>
      <vt:lpstr>はじめに!Print_Area</vt:lpstr>
      <vt:lpstr>適正口径50以下!Print_Area</vt:lpstr>
      <vt:lpstr>適正口径75以上!Print_Area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宜野湾市役所</dc:creator>
  <cp:lastModifiedBy>宜野湾市役所</cp:lastModifiedBy>
  <cp:lastPrinted>2023-05-29T04:12:53Z</cp:lastPrinted>
  <dcterms:created xsi:type="dcterms:W3CDTF">2012-04-09T05:11:11Z</dcterms:created>
  <dcterms:modified xsi:type="dcterms:W3CDTF">2023-05-29T04:31:46Z</dcterms:modified>
</cp:coreProperties>
</file>