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updateLinks="never" codeName="ThisWorkbook" defaultThemeVersion="124226"/>
  <mc:AlternateContent xmlns:mc="http://schemas.openxmlformats.org/markup-compatibility/2006">
    <mc:Choice Requires="x15">
      <x15ac:absPath xmlns:x15ac="http://schemas.microsoft.com/office/spreadsheetml/2010/11/ac" url="\\Ls520d508\契約検査課\⑭令和７年度\18_入札参加資格申請\③提出要領・様式関係(Ｒ7)\3.委託（追加１年）\"/>
    </mc:Choice>
  </mc:AlternateContent>
  <xr:revisionPtr revIDLastSave="0" documentId="13_ncr:1_{C9755E23-0155-42FE-A0F1-753F5E297136}" xr6:coauthVersionLast="47" xr6:coauthVersionMax="47" xr10:uidLastSave="{00000000-0000-0000-0000-000000000000}"/>
  <bookViews>
    <workbookView xWindow="-120" yWindow="-120" windowWidth="20730" windowHeight="11040" tabRatio="702" xr2:uid="{00000000-000D-0000-FFFF-FFFF00000000}"/>
  </bookViews>
  <sheets>
    <sheet name="業者カードＡ" sheetId="22" r:id="rId1"/>
    <sheet name="業者カードB" sheetId="36" r:id="rId2"/>
    <sheet name="技術職員有資格者名簿" sheetId="33" r:id="rId3"/>
    <sheet name="業者カードＡ (記入例)" sheetId="27" r:id="rId4"/>
    <sheet name="業者カード（B)における資格対照表" sheetId="35" r:id="rId5"/>
    <sheet name="非表示にする＿プルダウン用" sheetId="29" state="hidden" r:id="rId6"/>
    <sheet name="技術職員有資格者名簿 (見本)" sheetId="34" r:id="rId7"/>
  </sheets>
  <externalReferences>
    <externalReference r:id="rId8"/>
  </externalReferences>
  <definedNames>
    <definedName name="_xlnm.Print_Area" localSheetId="2">技術職員有資格者名簿!$A$1:$V$44</definedName>
    <definedName name="_xlnm.Print_Area" localSheetId="6">'技術職員有資格者名簿 (見本)'!$A$1:$V$27</definedName>
    <definedName name="_xlnm.Print_Area" localSheetId="4">'業者カード（B)における資格対照表'!$B$1:$E$140</definedName>
    <definedName name="_xlnm.Print_Area" localSheetId="0">業者カードＡ!$A$1:$W$39</definedName>
    <definedName name="_xlnm.Print_Area" localSheetId="3">'業者カードＡ (記入例)'!$A$1:$W$39</definedName>
    <definedName name="_xlnm.Print_Area" localSheetId="1">業者カードB!$A$1:$R$57</definedName>
    <definedName name="_xlnm.Print_Titles" localSheetId="2">技術職員有資格者名簿!$2:$9</definedName>
    <definedName name="_xlnm.Print_Titles" localSheetId="4">'業者カード（B)における資格対照表'!$1:$2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3" l="1"/>
  <c r="Q1" i="33"/>
  <c r="D11" i="34"/>
  <c r="D10" i="34"/>
  <c r="V11" i="33"/>
  <c r="V12" i="33"/>
  <c r="V13" i="33"/>
  <c r="V14" i="33"/>
  <c r="V15" i="33"/>
  <c r="V16" i="33"/>
  <c r="V17" i="33"/>
  <c r="V18" i="33"/>
  <c r="V19" i="33"/>
  <c r="V20" i="33"/>
  <c r="V21" i="33"/>
  <c r="V22" i="33"/>
  <c r="V23" i="33"/>
  <c r="V24" i="33"/>
  <c r="V25" i="33"/>
  <c r="V26" i="33"/>
  <c r="V27" i="33"/>
  <c r="V28" i="33"/>
  <c r="V29" i="33"/>
  <c r="V30" i="33"/>
  <c r="V31" i="33"/>
  <c r="V32" i="33"/>
  <c r="V33" i="33"/>
  <c r="V34" i="33"/>
  <c r="V35" i="33"/>
  <c r="V36" i="33"/>
  <c r="V37" i="33"/>
  <c r="V38" i="33"/>
  <c r="V39" i="33"/>
  <c r="V40" i="33"/>
  <c r="V41" i="33"/>
  <c r="V42" i="33"/>
  <c r="V43" i="33"/>
  <c r="V44" i="33"/>
  <c r="V10" i="33"/>
  <c r="T11" i="33"/>
  <c r="T12" i="33"/>
  <c r="T13" i="33"/>
  <c r="T14" i="33"/>
  <c r="T15" i="33"/>
  <c r="T16" i="33"/>
  <c r="T17" i="33"/>
  <c r="T18" i="33"/>
  <c r="T19" i="33"/>
  <c r="T20" i="33"/>
  <c r="T21" i="33"/>
  <c r="T22" i="33"/>
  <c r="T23" i="33"/>
  <c r="T24" i="33"/>
  <c r="T25" i="33"/>
  <c r="T26" i="33"/>
  <c r="T27" i="33"/>
  <c r="T28" i="33"/>
  <c r="T29" i="33"/>
  <c r="T30" i="33"/>
  <c r="T31" i="33"/>
  <c r="T32" i="33"/>
  <c r="T33" i="33"/>
  <c r="T34" i="33"/>
  <c r="T35" i="33"/>
  <c r="T36" i="33"/>
  <c r="T37" i="33"/>
  <c r="T38" i="33"/>
  <c r="T39" i="33"/>
  <c r="T40" i="33"/>
  <c r="T41" i="33"/>
  <c r="T42" i="33"/>
  <c r="T43" i="33"/>
  <c r="T44" i="33"/>
  <c r="T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10" i="33"/>
  <c r="P11" i="33"/>
  <c r="P12" i="33"/>
  <c r="P13" i="33"/>
  <c r="P14" i="33"/>
  <c r="P15" i="33"/>
  <c r="P16" i="33"/>
  <c r="P17" i="33"/>
  <c r="P18" i="33"/>
  <c r="P19" i="33"/>
  <c r="P20" i="33"/>
  <c r="P21" i="33"/>
  <c r="P22" i="33"/>
  <c r="P23" i="33"/>
  <c r="P24" i="33"/>
  <c r="P25" i="33"/>
  <c r="P26" i="33"/>
  <c r="P27" i="33"/>
  <c r="P28" i="33"/>
  <c r="P29" i="33"/>
  <c r="P30" i="33"/>
  <c r="P31" i="33"/>
  <c r="P32" i="33"/>
  <c r="P33" i="33"/>
  <c r="P34" i="33"/>
  <c r="P35" i="33"/>
  <c r="P36" i="33"/>
  <c r="P37" i="33"/>
  <c r="P38" i="33"/>
  <c r="P39" i="33"/>
  <c r="P40" i="33"/>
  <c r="P41" i="33"/>
  <c r="P42" i="33"/>
  <c r="P43" i="33"/>
  <c r="P44" i="33"/>
  <c r="P10" i="33"/>
  <c r="N11" i="33"/>
  <c r="N12" i="33"/>
  <c r="N13" i="33"/>
  <c r="N14" i="33"/>
  <c r="N15" i="33"/>
  <c r="N16" i="33"/>
  <c r="N17" i="33"/>
  <c r="N18" i="33"/>
  <c r="N19" i="33"/>
  <c r="N20" i="33"/>
  <c r="N21" i="33"/>
  <c r="N22" i="33"/>
  <c r="N23" i="33"/>
  <c r="N24" i="33"/>
  <c r="N25" i="33"/>
  <c r="N26" i="33"/>
  <c r="N27" i="33"/>
  <c r="N28" i="33"/>
  <c r="N29" i="33"/>
  <c r="N30" i="33"/>
  <c r="N31" i="33"/>
  <c r="N32" i="33"/>
  <c r="N33" i="33"/>
  <c r="N34" i="33"/>
  <c r="N35" i="33"/>
  <c r="N36" i="33"/>
  <c r="N37" i="33"/>
  <c r="N38" i="33"/>
  <c r="N39" i="33"/>
  <c r="N40" i="33"/>
  <c r="N41" i="33"/>
  <c r="N42" i="33"/>
  <c r="N43" i="33"/>
  <c r="N44" i="33"/>
  <c r="N10" i="33"/>
  <c r="L11" i="33"/>
  <c r="L12" i="33"/>
  <c r="L13" i="33"/>
  <c r="L14" i="33"/>
  <c r="L15" i="33"/>
  <c r="L16" i="33"/>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42" i="33"/>
  <c r="L43" i="33"/>
  <c r="L44" i="33"/>
  <c r="L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10" i="33"/>
  <c r="H11" i="33"/>
  <c r="H12" i="33"/>
  <c r="H13" i="33"/>
  <c r="H14" i="33"/>
  <c r="H15" i="33"/>
  <c r="H16" i="33"/>
  <c r="H17" i="33"/>
  <c r="H18" i="33"/>
  <c r="H19" i="33"/>
  <c r="H20" i="33"/>
  <c r="H21" i="33"/>
  <c r="H22" i="33"/>
  <c r="H23" i="33"/>
  <c r="H24" i="33"/>
  <c r="H25" i="33"/>
  <c r="H26" i="33"/>
  <c r="H27" i="33"/>
  <c r="H28" i="33"/>
  <c r="H29" i="33"/>
  <c r="H30" i="33"/>
  <c r="H31" i="33"/>
  <c r="H32" i="33"/>
  <c r="H33" i="33"/>
  <c r="H34" i="33"/>
  <c r="H35" i="33"/>
  <c r="H36" i="33"/>
  <c r="H37" i="33"/>
  <c r="H38" i="33"/>
  <c r="H39" i="33"/>
  <c r="H40" i="33"/>
  <c r="H41" i="33"/>
  <c r="H42" i="33"/>
  <c r="H43" i="33"/>
  <c r="H44" i="33"/>
  <c r="H10" i="33"/>
  <c r="F10" i="33" l="1"/>
  <c r="D11" i="33"/>
  <c r="D12" i="33"/>
  <c r="D13" i="33"/>
  <c r="D14" i="33"/>
  <c r="D15" i="33"/>
  <c r="D16" i="33"/>
  <c r="D17" i="33"/>
  <c r="D18" i="33"/>
  <c r="D19" i="33"/>
  <c r="D20" i="33"/>
  <c r="D21" i="33"/>
  <c r="D22" i="33"/>
  <c r="D23" i="33"/>
  <c r="D24" i="33"/>
  <c r="D25" i="33"/>
  <c r="D26" i="33"/>
  <c r="D27" i="33"/>
  <c r="D28" i="33"/>
  <c r="D29" i="33"/>
  <c r="D30" i="33"/>
  <c r="D31" i="33"/>
  <c r="D32" i="33"/>
  <c r="D33" i="33"/>
  <c r="D34" i="33"/>
  <c r="D35" i="33"/>
  <c r="D36" i="33"/>
  <c r="D37" i="33"/>
  <c r="D38" i="33"/>
  <c r="D39" i="33"/>
  <c r="D40" i="33"/>
  <c r="D41" i="33"/>
  <c r="D42" i="33"/>
  <c r="D43" i="33"/>
  <c r="D44" i="33"/>
  <c r="F44" i="33" l="1"/>
  <c r="F43" i="33"/>
  <c r="F42" i="33"/>
  <c r="F41" i="33"/>
  <c r="F40" i="33"/>
  <c r="F39" i="33"/>
  <c r="F38" i="33"/>
  <c r="F37" i="33"/>
  <c r="F32" i="33"/>
  <c r="F31" i="33"/>
  <c r="F30" i="33"/>
  <c r="F29" i="33"/>
  <c r="F28" i="33"/>
  <c r="F27" i="33"/>
  <c r="F26" i="33"/>
  <c r="F19" i="33"/>
  <c r="F20" i="33"/>
  <c r="F21" i="33"/>
  <c r="F22" i="33"/>
  <c r="F23" i="33"/>
  <c r="F24" i="33"/>
  <c r="F25" i="33"/>
  <c r="AD32" i="33" l="1"/>
  <c r="AE32" i="33" s="1"/>
  <c r="AF32" i="33" s="1"/>
  <c r="AI37" i="33"/>
  <c r="AI39" i="33"/>
  <c r="AO41" i="33"/>
  <c r="AI42" i="33"/>
  <c r="AI44" i="33"/>
  <c r="AD23" i="33"/>
  <c r="AE23" i="33" s="1"/>
  <c r="AO43" i="33"/>
  <c r="AO26" i="33"/>
  <c r="AL28" i="33"/>
  <c r="AO30" i="33"/>
  <c r="X22" i="33"/>
  <c r="Y22" i="33" s="1"/>
  <c r="AO38" i="33"/>
  <c r="AO40" i="33"/>
  <c r="X41" i="33"/>
  <c r="AD42" i="33"/>
  <c r="AL42" i="33"/>
  <c r="X43" i="33"/>
  <c r="AD44" i="33"/>
  <c r="AL44" i="33"/>
  <c r="AL23" i="33"/>
  <c r="AD19" i="33"/>
  <c r="AE19" i="33" s="1"/>
  <c r="AL19" i="33"/>
  <c r="AO27" i="33"/>
  <c r="AD29" i="33"/>
  <c r="AE29" i="33" s="1"/>
  <c r="AF29" i="33" s="1"/>
  <c r="AI31" i="33"/>
  <c r="AI41" i="33"/>
  <c r="AA42" i="33"/>
  <c r="AO42" i="33"/>
  <c r="AI43" i="33"/>
  <c r="AA44" i="33"/>
  <c r="AO44" i="33"/>
  <c r="AD41" i="33"/>
  <c r="AL41" i="33"/>
  <c r="X42" i="33"/>
  <c r="AD43" i="33"/>
  <c r="AL43" i="33"/>
  <c r="X44" i="33"/>
  <c r="X20" i="33"/>
  <c r="Y20" i="33" s="1"/>
  <c r="AA41" i="33"/>
  <c r="AA43" i="33"/>
  <c r="AD25" i="33"/>
  <c r="AE25" i="33" s="1"/>
  <c r="AF25" i="33" s="1"/>
  <c r="AI22" i="33"/>
  <c r="AI20" i="33"/>
  <c r="AD26" i="33"/>
  <c r="AE26" i="33" s="1"/>
  <c r="AF26" i="33" s="1"/>
  <c r="AD27" i="33"/>
  <c r="AE27" i="33" s="1"/>
  <c r="AF27" i="33" s="1"/>
  <c r="AO28" i="33"/>
  <c r="AI29" i="33"/>
  <c r="AD30" i="33"/>
  <c r="AE30" i="33" s="1"/>
  <c r="AF30" i="33" s="1"/>
  <c r="AL31" i="33"/>
  <c r="X32" i="33"/>
  <c r="Y32" i="33" s="1"/>
  <c r="Z32" i="33" s="1"/>
  <c r="AI32" i="33"/>
  <c r="AD37" i="33"/>
  <c r="AL37" i="33"/>
  <c r="X38" i="33"/>
  <c r="AD39" i="33"/>
  <c r="AL39" i="33"/>
  <c r="X40" i="33"/>
  <c r="X26" i="33"/>
  <c r="Y26" i="33" s="1"/>
  <c r="Z26" i="33" s="1"/>
  <c r="AI26" i="33"/>
  <c r="AI27" i="33"/>
  <c r="AD28" i="33"/>
  <c r="AE28" i="33" s="1"/>
  <c r="AF28" i="33" s="1"/>
  <c r="AL29" i="33"/>
  <c r="X30" i="33"/>
  <c r="Y30" i="33" s="1"/>
  <c r="Z30" i="33" s="1"/>
  <c r="AI30" i="33"/>
  <c r="AA31" i="33"/>
  <c r="AB31" i="33" s="1"/>
  <c r="AC31" i="33" s="1"/>
  <c r="AO31" i="33"/>
  <c r="AA32" i="33"/>
  <c r="AL32" i="33"/>
  <c r="AA37" i="33"/>
  <c r="AO37" i="33"/>
  <c r="AI38" i="33"/>
  <c r="AA39" i="33"/>
  <c r="AO39" i="33"/>
  <c r="AI40" i="33"/>
  <c r="X24" i="33"/>
  <c r="Y24" i="33" s="1"/>
  <c r="Z24" i="33" s="1"/>
  <c r="AA19" i="33"/>
  <c r="AB19" i="33" s="1"/>
  <c r="AC19" i="33" s="1"/>
  <c r="X19" i="33"/>
  <c r="Y19" i="33" s="1"/>
  <c r="Z19" i="33" s="1"/>
  <c r="AA26" i="33"/>
  <c r="AL26" i="33"/>
  <c r="X27" i="33"/>
  <c r="Y27" i="33" s="1"/>
  <c r="Z27" i="33" s="1"/>
  <c r="AL27" i="33"/>
  <c r="X28" i="33"/>
  <c r="Y28" i="33" s="1"/>
  <c r="Z28" i="33" s="1"/>
  <c r="AI28" i="33"/>
  <c r="AA29" i="33"/>
  <c r="AO29" i="33"/>
  <c r="AA30" i="33"/>
  <c r="AL30" i="33"/>
  <c r="X31" i="33"/>
  <c r="AD31" i="33"/>
  <c r="AE31" i="33" s="1"/>
  <c r="AF31" i="33" s="1"/>
  <c r="AO32" i="33"/>
  <c r="X37" i="33"/>
  <c r="AD38" i="33"/>
  <c r="AL38" i="33"/>
  <c r="X39" i="33"/>
  <c r="AD40" i="33"/>
  <c r="AL40" i="33"/>
  <c r="AA23" i="33"/>
  <c r="AB23" i="33" s="1"/>
  <c r="AC23" i="33" s="1"/>
  <c r="X23" i="33"/>
  <c r="Y23" i="33" s="1"/>
  <c r="Z23" i="33" s="1"/>
  <c r="AA27" i="33"/>
  <c r="AA28" i="33"/>
  <c r="X29" i="33"/>
  <c r="AD21" i="33"/>
  <c r="AE21" i="33" s="1"/>
  <c r="AA38" i="33"/>
  <c r="AA40" i="33"/>
  <c r="AA21" i="33"/>
  <c r="AB21" i="33" s="1"/>
  <c r="AC21" i="33" s="1"/>
  <c r="X21" i="33"/>
  <c r="Y21" i="33" s="1"/>
  <c r="Z21" i="33" s="1"/>
  <c r="AL21" i="33"/>
  <c r="AO24" i="33"/>
  <c r="AA25" i="33"/>
  <c r="AB25" i="33" s="1"/>
  <c r="AC25" i="33" s="1"/>
  <c r="AA24" i="33"/>
  <c r="AB24" i="33" s="1"/>
  <c r="AI24" i="33"/>
  <c r="AI25" i="33"/>
  <c r="AI23" i="33"/>
  <c r="AO22" i="33"/>
  <c r="AA22" i="33"/>
  <c r="AI21" i="33"/>
  <c r="AO20" i="33"/>
  <c r="AA20" i="33"/>
  <c r="AI19" i="33"/>
  <c r="AL24" i="33"/>
  <c r="AD24" i="33"/>
  <c r="AL22" i="33"/>
  <c r="AD22" i="33"/>
  <c r="AL20" i="33"/>
  <c r="AD20" i="33"/>
  <c r="X25" i="33"/>
  <c r="AO25" i="33"/>
  <c r="AO23" i="33"/>
  <c r="AO21" i="33"/>
  <c r="AO19" i="33"/>
  <c r="AL25" i="33"/>
  <c r="Z20" i="33" l="1"/>
  <c r="Z22" i="33"/>
  <c r="AF19" i="33"/>
  <c r="AF21" i="33"/>
  <c r="AF23" i="33"/>
  <c r="Y42" i="33"/>
  <c r="Z42" i="33" s="1"/>
  <c r="AB44" i="33"/>
  <c r="AC44" i="33" s="1"/>
  <c r="AE44" i="33"/>
  <c r="AF44" i="33" s="1"/>
  <c r="Y41" i="33"/>
  <c r="Z41" i="33" s="1"/>
  <c r="AB43" i="33"/>
  <c r="AC43" i="33" s="1"/>
  <c r="Y44" i="33"/>
  <c r="Z44" i="33" s="1"/>
  <c r="Y43" i="33"/>
  <c r="Z43" i="33" s="1"/>
  <c r="AB41" i="33"/>
  <c r="AC41" i="33" s="1"/>
  <c r="AE41" i="33"/>
  <c r="AF41" i="33" s="1"/>
  <c r="AB27" i="33"/>
  <c r="AC27" i="33" s="1"/>
  <c r="AE43" i="33"/>
  <c r="AF43" i="33" s="1"/>
  <c r="AB42" i="33"/>
  <c r="AC42" i="33" s="1"/>
  <c r="AE42" i="33"/>
  <c r="AF42" i="33" s="1"/>
  <c r="AB40" i="33"/>
  <c r="AC40" i="33" s="1"/>
  <c r="AB28" i="33"/>
  <c r="AC28" i="33" s="1"/>
  <c r="AE38" i="33"/>
  <c r="AF38" i="33" s="1"/>
  <c r="Y31" i="33"/>
  <c r="Z31" i="33" s="1"/>
  <c r="AB39" i="33"/>
  <c r="AC39" i="33" s="1"/>
  <c r="AE37" i="33"/>
  <c r="AF37" i="33" s="1"/>
  <c r="AB29" i="33"/>
  <c r="AC29" i="33" s="1"/>
  <c r="AB38" i="33"/>
  <c r="AC38" i="33" s="1"/>
  <c r="AE40" i="33"/>
  <c r="AF40" i="33" s="1"/>
  <c r="Y37" i="33"/>
  <c r="Z37" i="33" s="1"/>
  <c r="AB32" i="33"/>
  <c r="AC32" i="33" s="1"/>
  <c r="AE39" i="33"/>
  <c r="AF39" i="33" s="1"/>
  <c r="AC24" i="33"/>
  <c r="Y39" i="33"/>
  <c r="Z39" i="33" s="1"/>
  <c r="AB30" i="33"/>
  <c r="AC30" i="33" s="1"/>
  <c r="AB26" i="33"/>
  <c r="AC26" i="33" s="1"/>
  <c r="Y38" i="33"/>
  <c r="Z38" i="33" s="1"/>
  <c r="Y29" i="33"/>
  <c r="Z29" i="33" s="1"/>
  <c r="AB37" i="33"/>
  <c r="AC37" i="33" s="1"/>
  <c r="Y40" i="33"/>
  <c r="Z40" i="33" s="1"/>
  <c r="AB20" i="33"/>
  <c r="AC20" i="33" s="1"/>
  <c r="AE24" i="33"/>
  <c r="AF24" i="33" s="1"/>
  <c r="AE20" i="33"/>
  <c r="AF20" i="33" s="1"/>
  <c r="AE22" i="33"/>
  <c r="AF22" i="33" s="1"/>
  <c r="Y25" i="33"/>
  <c r="Z25" i="33" s="1"/>
  <c r="AB22" i="33"/>
  <c r="AC22" i="33" s="1"/>
  <c r="AN28" i="34" l="1"/>
  <c r="AM28" i="34"/>
  <c r="AK28" i="34"/>
  <c r="AJ28" i="34"/>
  <c r="AH28" i="34"/>
  <c r="AG28" i="34"/>
  <c r="V26" i="34"/>
  <c r="T26" i="34"/>
  <c r="R26" i="34"/>
  <c r="P26" i="34"/>
  <c r="N26" i="34"/>
  <c r="L26" i="34"/>
  <c r="J26" i="34"/>
  <c r="H26" i="34"/>
  <c r="F26" i="34"/>
  <c r="D26" i="34"/>
  <c r="V25" i="34"/>
  <c r="T25" i="34"/>
  <c r="R25" i="34"/>
  <c r="P25" i="34"/>
  <c r="N25" i="34"/>
  <c r="L25" i="34"/>
  <c r="J25" i="34"/>
  <c r="H25" i="34"/>
  <c r="F25" i="34"/>
  <c r="D25" i="34"/>
  <c r="V24" i="34"/>
  <c r="T24" i="34"/>
  <c r="R24" i="34"/>
  <c r="P24" i="34"/>
  <c r="N24" i="34"/>
  <c r="L24" i="34"/>
  <c r="J24" i="34"/>
  <c r="H24" i="34"/>
  <c r="F24" i="34"/>
  <c r="D24" i="34"/>
  <c r="V23" i="34"/>
  <c r="T23" i="34"/>
  <c r="R23" i="34"/>
  <c r="P23" i="34"/>
  <c r="N23" i="34"/>
  <c r="L23" i="34"/>
  <c r="J23" i="34"/>
  <c r="H23" i="34"/>
  <c r="F23" i="34"/>
  <c r="D23" i="34"/>
  <c r="V22" i="34"/>
  <c r="T22" i="34"/>
  <c r="R22" i="34"/>
  <c r="P22" i="34"/>
  <c r="N22" i="34"/>
  <c r="L22" i="34"/>
  <c r="J22" i="34"/>
  <c r="H22" i="34"/>
  <c r="F22" i="34"/>
  <c r="D22" i="34"/>
  <c r="V21" i="34"/>
  <c r="T21" i="34"/>
  <c r="R21" i="34"/>
  <c r="P21" i="34"/>
  <c r="N21" i="34"/>
  <c r="L21" i="34"/>
  <c r="J21" i="34"/>
  <c r="H21" i="34"/>
  <c r="F21" i="34"/>
  <c r="D21" i="34"/>
  <c r="V20" i="34"/>
  <c r="T20" i="34"/>
  <c r="R20" i="34"/>
  <c r="P20" i="34"/>
  <c r="N20" i="34"/>
  <c r="L20" i="34"/>
  <c r="J20" i="34"/>
  <c r="H20" i="34"/>
  <c r="F20" i="34"/>
  <c r="D20" i="34"/>
  <c r="V19" i="34"/>
  <c r="T19" i="34"/>
  <c r="R19" i="34"/>
  <c r="P19" i="34"/>
  <c r="N19" i="34"/>
  <c r="L19" i="34"/>
  <c r="J19" i="34"/>
  <c r="H19" i="34"/>
  <c r="F19" i="34"/>
  <c r="D19" i="34"/>
  <c r="V18" i="34"/>
  <c r="T18" i="34"/>
  <c r="R18" i="34"/>
  <c r="P18" i="34"/>
  <c r="N18" i="34"/>
  <c r="L18" i="34"/>
  <c r="J18" i="34"/>
  <c r="H18" i="34"/>
  <c r="F18" i="34"/>
  <c r="D18" i="34"/>
  <c r="V17" i="34"/>
  <c r="T17" i="34"/>
  <c r="R17" i="34"/>
  <c r="P17" i="34"/>
  <c r="N17" i="34"/>
  <c r="L17" i="34"/>
  <c r="J17" i="34"/>
  <c r="H17" i="34"/>
  <c r="F17" i="34"/>
  <c r="D17" i="34"/>
  <c r="V16" i="34"/>
  <c r="T16" i="34"/>
  <c r="R16" i="34"/>
  <c r="P16" i="34"/>
  <c r="N16" i="34"/>
  <c r="L16" i="34"/>
  <c r="J16" i="34"/>
  <c r="H16" i="34"/>
  <c r="F16" i="34"/>
  <c r="D16" i="34"/>
  <c r="V15" i="34"/>
  <c r="T15" i="34"/>
  <c r="R15" i="34"/>
  <c r="P15" i="34"/>
  <c r="N15" i="34"/>
  <c r="L15" i="34"/>
  <c r="J15" i="34"/>
  <c r="H15" i="34"/>
  <c r="F15" i="34"/>
  <c r="D15" i="34"/>
  <c r="V14" i="34"/>
  <c r="T14" i="34"/>
  <c r="R14" i="34"/>
  <c r="P14" i="34"/>
  <c r="N14" i="34"/>
  <c r="L14" i="34"/>
  <c r="J14" i="34"/>
  <c r="H14" i="34"/>
  <c r="F14" i="34"/>
  <c r="D14" i="34"/>
  <c r="V13" i="34"/>
  <c r="T13" i="34"/>
  <c r="R13" i="34"/>
  <c r="P13" i="34"/>
  <c r="N13" i="34"/>
  <c r="L13" i="34"/>
  <c r="J13" i="34"/>
  <c r="H13" i="34"/>
  <c r="F13" i="34"/>
  <c r="D13" i="34"/>
  <c r="V12" i="34"/>
  <c r="T12" i="34"/>
  <c r="R12" i="34"/>
  <c r="P12" i="34"/>
  <c r="N12" i="34"/>
  <c r="L12" i="34"/>
  <c r="J12" i="34"/>
  <c r="H12" i="34"/>
  <c r="F12" i="34"/>
  <c r="D12" i="34"/>
  <c r="V11" i="34"/>
  <c r="T11" i="34"/>
  <c r="R11" i="34"/>
  <c r="P11" i="34"/>
  <c r="N11" i="34"/>
  <c r="L11" i="34"/>
  <c r="J11" i="34"/>
  <c r="H11" i="34"/>
  <c r="F11" i="34"/>
  <c r="V10" i="34"/>
  <c r="T10" i="34"/>
  <c r="R10" i="34"/>
  <c r="P10" i="34"/>
  <c r="N10" i="34"/>
  <c r="L10" i="34"/>
  <c r="J10" i="34"/>
  <c r="H10" i="34"/>
  <c r="F10" i="34"/>
  <c r="AN46" i="33"/>
  <c r="AM46" i="33"/>
  <c r="AK46" i="33"/>
  <c r="AJ46" i="33"/>
  <c r="AH46" i="33"/>
  <c r="AG46" i="33"/>
  <c r="F36" i="33"/>
  <c r="F35" i="33"/>
  <c r="F34" i="33"/>
  <c r="F33" i="33"/>
  <c r="F18" i="33"/>
  <c r="F17" i="33"/>
  <c r="F16" i="33"/>
  <c r="F15" i="33"/>
  <c r="F14" i="33"/>
  <c r="F13" i="33"/>
  <c r="F12" i="33"/>
  <c r="F11" i="33"/>
  <c r="AA14" i="34" l="1"/>
  <c r="AA15" i="34"/>
  <c r="AO17" i="34"/>
  <c r="AL33" i="33"/>
  <c r="AI17" i="33"/>
  <c r="AI17" i="34"/>
  <c r="X21" i="34"/>
  <c r="Y21" i="34" s="1"/>
  <c r="X23" i="34"/>
  <c r="X25" i="34"/>
  <c r="Y25" i="34" s="1"/>
  <c r="Z25" i="34" s="1"/>
  <c r="AI11" i="34"/>
  <c r="AA10" i="33"/>
  <c r="AB10" i="33" s="1"/>
  <c r="AA15" i="33"/>
  <c r="AB15" i="33" s="1"/>
  <c r="AL34" i="33"/>
  <c r="X35" i="33"/>
  <c r="Y35" i="33" s="1"/>
  <c r="Z35" i="33" s="1"/>
  <c r="AO12" i="33"/>
  <c r="AO14" i="33"/>
  <c r="AO15" i="33"/>
  <c r="AO35" i="33"/>
  <c r="AI33" i="33"/>
  <c r="X11" i="34"/>
  <c r="Y11" i="34" s="1"/>
  <c r="Z11" i="34" s="1"/>
  <c r="AL12" i="34"/>
  <c r="AO13" i="34"/>
  <c r="AL14" i="34"/>
  <c r="X17" i="34"/>
  <c r="Y17" i="34" s="1"/>
  <c r="Z17" i="34" s="1"/>
  <c r="AI15" i="33"/>
  <c r="AO16" i="33"/>
  <c r="AA18" i="33"/>
  <c r="AB18" i="33" s="1"/>
  <c r="AC18" i="33" s="1"/>
  <c r="AA33" i="33"/>
  <c r="AB33" i="33" s="1"/>
  <c r="AC33" i="33" s="1"/>
  <c r="AL10" i="34"/>
  <c r="AA13" i="34"/>
  <c r="AB13" i="34" s="1"/>
  <c r="AC13" i="34" s="1"/>
  <c r="AO14" i="34"/>
  <c r="AA16" i="34"/>
  <c r="AB16" i="34" s="1"/>
  <c r="AC16" i="34" s="1"/>
  <c r="X19" i="34"/>
  <c r="Y19" i="34" s="1"/>
  <c r="AL22" i="34"/>
  <c r="AL24" i="34"/>
  <c r="AL26" i="34"/>
  <c r="AA11" i="33"/>
  <c r="AB11" i="33" s="1"/>
  <c r="AC11" i="33" s="1"/>
  <c r="AO13" i="33"/>
  <c r="AI10" i="33"/>
  <c r="AL13" i="34"/>
  <c r="AL15" i="34"/>
  <c r="AL17" i="34"/>
  <c r="AO18" i="34"/>
  <c r="AI19" i="34"/>
  <c r="AA20" i="34"/>
  <c r="AB20" i="34" s="1"/>
  <c r="AC20" i="34" s="1"/>
  <c r="AI21" i="34"/>
  <c r="AO22" i="34"/>
  <c r="AI23" i="34"/>
  <c r="AO24" i="34"/>
  <c r="AI25" i="34"/>
  <c r="AO26" i="34"/>
  <c r="AO10" i="33"/>
  <c r="AO11" i="33"/>
  <c r="AA16" i="33"/>
  <c r="AA17" i="33"/>
  <c r="AO17" i="33"/>
  <c r="AI11" i="33"/>
  <c r="AI12" i="33"/>
  <c r="AI13" i="33"/>
  <c r="AI14" i="33"/>
  <c r="AI16" i="33"/>
  <c r="AO11" i="34"/>
  <c r="AO12" i="34"/>
  <c r="AD12" i="34"/>
  <c r="AB14" i="34"/>
  <c r="AC14" i="34" s="1"/>
  <c r="AB15" i="34"/>
  <c r="AC15" i="34" s="1"/>
  <c r="X10" i="33"/>
  <c r="AL11" i="33"/>
  <c r="AL15" i="33"/>
  <c r="AL17" i="33"/>
  <c r="AA12" i="33"/>
  <c r="AA13" i="33"/>
  <c r="AA14" i="33"/>
  <c r="X12" i="33"/>
  <c r="AL13" i="33"/>
  <c r="X14" i="33"/>
  <c r="X16" i="33"/>
  <c r="X18" i="33"/>
  <c r="AO36" i="33"/>
  <c r="AD36" i="33"/>
  <c r="X11" i="33"/>
  <c r="X13" i="33"/>
  <c r="X15" i="33"/>
  <c r="X17" i="33"/>
  <c r="AI18" i="33"/>
  <c r="AO18" i="33"/>
  <c r="AI35" i="33"/>
  <c r="AL36" i="33"/>
  <c r="X33" i="33"/>
  <c r="AO33" i="33"/>
  <c r="AL35" i="33"/>
  <c r="AA35" i="33"/>
  <c r="AL11" i="34"/>
  <c r="AA11" i="34"/>
  <c r="AI13" i="34"/>
  <c r="AI14" i="34"/>
  <c r="AI15" i="34"/>
  <c r="AL19" i="34"/>
  <c r="Y23" i="34"/>
  <c r="Z23" i="34" s="1"/>
  <c r="AD10" i="33"/>
  <c r="AL10" i="33"/>
  <c r="AD12" i="33"/>
  <c r="AL12" i="33"/>
  <c r="AD14" i="33"/>
  <c r="AL14" i="33"/>
  <c r="AD16" i="33"/>
  <c r="AL16" i="33"/>
  <c r="AD18" i="33"/>
  <c r="AL18" i="33"/>
  <c r="X34" i="33"/>
  <c r="AA34" i="33"/>
  <c r="AI34" i="33"/>
  <c r="X10" i="34"/>
  <c r="AA10" i="34"/>
  <c r="AI10" i="34"/>
  <c r="AL16" i="34"/>
  <c r="AO16" i="34"/>
  <c r="AA18" i="34"/>
  <c r="AO19" i="34"/>
  <c r="AL20" i="34"/>
  <c r="AO20" i="34"/>
  <c r="AD11" i="33"/>
  <c r="AD13" i="33"/>
  <c r="AD15" i="33"/>
  <c r="AD17" i="33"/>
  <c r="AD34" i="33"/>
  <c r="AO34" i="33"/>
  <c r="X36" i="33"/>
  <c r="AA36" i="33"/>
  <c r="AI36" i="33"/>
  <c r="AD10" i="34"/>
  <c r="AO10" i="34"/>
  <c r="X12" i="34"/>
  <c r="AA12" i="34"/>
  <c r="AI12" i="34"/>
  <c r="X13" i="34"/>
  <c r="X15" i="34"/>
  <c r="AO15" i="34"/>
  <c r="AL18" i="34"/>
  <c r="AD33" i="33"/>
  <c r="AD35" i="33"/>
  <c r="AD11" i="34"/>
  <c r="AD13" i="34"/>
  <c r="X14" i="34"/>
  <c r="AD15" i="34"/>
  <c r="X16" i="34"/>
  <c r="AD17" i="34"/>
  <c r="X18" i="34"/>
  <c r="AD19" i="34"/>
  <c r="X20" i="34"/>
  <c r="AD21" i="34"/>
  <c r="AL21" i="34"/>
  <c r="X22" i="34"/>
  <c r="AD23" i="34"/>
  <c r="AL23" i="34"/>
  <c r="X24" i="34"/>
  <c r="AD25" i="34"/>
  <c r="AL25" i="34"/>
  <c r="X26" i="34"/>
  <c r="AI16" i="34"/>
  <c r="AA17" i="34"/>
  <c r="AI18" i="34"/>
  <c r="AA19" i="34"/>
  <c r="AI20" i="34"/>
  <c r="AA21" i="34"/>
  <c r="AO21" i="34"/>
  <c r="AI22" i="34"/>
  <c r="AA23" i="34"/>
  <c r="AO23" i="34"/>
  <c r="AI24" i="34"/>
  <c r="AA25" i="34"/>
  <c r="AO25" i="34"/>
  <c r="AI26" i="34"/>
  <c r="AD14" i="34"/>
  <c r="AD16" i="34"/>
  <c r="AD18" i="34"/>
  <c r="AD20" i="34"/>
  <c r="AD22" i="34"/>
  <c r="AD24" i="34"/>
  <c r="AD26" i="34"/>
  <c r="AA22" i="34"/>
  <c r="AA24" i="34"/>
  <c r="AA26" i="34"/>
  <c r="Z21" i="34" l="1"/>
  <c r="Z19" i="34"/>
  <c r="AC15" i="33"/>
  <c r="AO28" i="34"/>
  <c r="X28" i="34"/>
  <c r="AD28" i="34"/>
  <c r="AI28" i="34"/>
  <c r="AI46" i="33"/>
  <c r="AA28" i="34"/>
  <c r="AL28" i="34"/>
  <c r="AE22" i="34"/>
  <c r="AF22" i="34" s="1"/>
  <c r="Y24" i="34"/>
  <c r="Z24" i="34" s="1"/>
  <c r="Y18" i="34"/>
  <c r="Z18" i="34" s="1"/>
  <c r="AB35" i="33"/>
  <c r="AC35" i="33" s="1"/>
  <c r="Y13" i="33"/>
  <c r="Z13" i="33" s="1"/>
  <c r="AB26" i="34"/>
  <c r="AC26" i="34" s="1"/>
  <c r="AE20" i="34"/>
  <c r="AF20" i="34" s="1"/>
  <c r="AE21" i="34"/>
  <c r="AF21" i="34" s="1"/>
  <c r="AE17" i="34"/>
  <c r="AF17" i="34" s="1"/>
  <c r="AE13" i="34"/>
  <c r="AF13" i="34" s="1"/>
  <c r="Y13" i="34"/>
  <c r="Z13" i="34" s="1"/>
  <c r="Y36" i="33"/>
  <c r="Z36" i="33" s="1"/>
  <c r="AE11" i="33"/>
  <c r="AF11" i="33" s="1"/>
  <c r="Y10" i="34"/>
  <c r="Z10" i="34" s="1"/>
  <c r="AE16" i="33"/>
  <c r="AF16" i="33" s="1"/>
  <c r="AE12" i="33"/>
  <c r="AF12" i="33" s="1"/>
  <c r="Y11" i="33"/>
  <c r="Z11" i="33" s="1"/>
  <c r="Y14" i="33"/>
  <c r="Z14" i="33" s="1"/>
  <c r="AC10" i="33"/>
  <c r="AE12" i="34"/>
  <c r="AF12" i="34" s="1"/>
  <c r="AO46" i="33"/>
  <c r="AE14" i="34"/>
  <c r="AF14" i="34" s="1"/>
  <c r="AB25" i="34"/>
  <c r="AC25" i="34" s="1"/>
  <c r="AB19" i="34"/>
  <c r="AC19" i="34" s="1"/>
  <c r="Y14" i="34"/>
  <c r="Z14" i="34" s="1"/>
  <c r="AE33" i="33"/>
  <c r="AF33" i="33" s="1"/>
  <c r="Y15" i="34"/>
  <c r="Z15" i="34" s="1"/>
  <c r="Y12" i="34"/>
  <c r="Z12" i="34" s="1"/>
  <c r="AB36" i="33"/>
  <c r="AC36" i="33" s="1"/>
  <c r="AE13" i="33"/>
  <c r="AF13" i="33" s="1"/>
  <c r="AB18" i="34"/>
  <c r="AC18" i="34" s="1"/>
  <c r="AB10" i="34"/>
  <c r="AC10" i="34" s="1"/>
  <c r="Y34" i="33"/>
  <c r="Z34" i="33" s="1"/>
  <c r="AL46" i="33"/>
  <c r="AB11" i="34"/>
  <c r="AC11" i="34" s="1"/>
  <c r="Y17" i="33"/>
  <c r="Z17" i="33" s="1"/>
  <c r="AE36" i="33"/>
  <c r="AF36" i="33" s="1"/>
  <c r="Y18" i="33"/>
  <c r="Z18" i="33" s="1"/>
  <c r="AB14" i="33"/>
  <c r="AC14" i="33" s="1"/>
  <c r="X46" i="33"/>
  <c r="Y10" i="33"/>
  <c r="AB17" i="33"/>
  <c r="AC17" i="33" s="1"/>
  <c r="AB12" i="33"/>
  <c r="AC12" i="33" s="1"/>
  <c r="Y26" i="34"/>
  <c r="Z26" i="34" s="1"/>
  <c r="AB24" i="34"/>
  <c r="AC24" i="34" s="1"/>
  <c r="AE26" i="34"/>
  <c r="AF26" i="34" s="1"/>
  <c r="AE18" i="34"/>
  <c r="AF18" i="34" s="1"/>
  <c r="AB21" i="34"/>
  <c r="AC21" i="34" s="1"/>
  <c r="AB17" i="34"/>
  <c r="AC17" i="34" s="1"/>
  <c r="AE23" i="34"/>
  <c r="AF23" i="34" s="1"/>
  <c r="Y20" i="34"/>
  <c r="Z20" i="34" s="1"/>
  <c r="Y16" i="34"/>
  <c r="Z16" i="34" s="1"/>
  <c r="AE11" i="34"/>
  <c r="AF11" i="34" s="1"/>
  <c r="AE10" i="34"/>
  <c r="AE17" i="33"/>
  <c r="AF17" i="33" s="1"/>
  <c r="AB22" i="34"/>
  <c r="AC22" i="34" s="1"/>
  <c r="AE24" i="34"/>
  <c r="AF24" i="34" s="1"/>
  <c r="AE16" i="34"/>
  <c r="AF16" i="34" s="1"/>
  <c r="AB23" i="34"/>
  <c r="AC23" i="34" s="1"/>
  <c r="AE25" i="34"/>
  <c r="AF25" i="34" s="1"/>
  <c r="Y22" i="34"/>
  <c r="Z22" i="34" s="1"/>
  <c r="AE19" i="34"/>
  <c r="AF19" i="34" s="1"/>
  <c r="AE15" i="34"/>
  <c r="AF15" i="34" s="1"/>
  <c r="AE35" i="33"/>
  <c r="AF35" i="33" s="1"/>
  <c r="AB12" i="34"/>
  <c r="AC12" i="34" s="1"/>
  <c r="AE34" i="33"/>
  <c r="AF34" i="33" s="1"/>
  <c r="AE15" i="33"/>
  <c r="AF15" i="33" s="1"/>
  <c r="AB34" i="33"/>
  <c r="AC34" i="33" s="1"/>
  <c r="AE18" i="33"/>
  <c r="AF18" i="33" s="1"/>
  <c r="AE14" i="33"/>
  <c r="AF14" i="33" s="1"/>
  <c r="AE10" i="33"/>
  <c r="AD46" i="33"/>
  <c r="Y33" i="33"/>
  <c r="Z33" i="33" s="1"/>
  <c r="Y15" i="33"/>
  <c r="Z15" i="33" s="1"/>
  <c r="Y16" i="33"/>
  <c r="Z16" i="33" s="1"/>
  <c r="Y12" i="33"/>
  <c r="Z12" i="33" s="1"/>
  <c r="AB13" i="33"/>
  <c r="AC13" i="33" s="1"/>
  <c r="AA46" i="33"/>
  <c r="AB16" i="33"/>
  <c r="AC16" i="33" s="1"/>
  <c r="AE46" i="33" l="1"/>
  <c r="Z28" i="34"/>
  <c r="AE28" i="34"/>
  <c r="AC28" i="34"/>
  <c r="AB46" i="33"/>
  <c r="AB28" i="34"/>
  <c r="Y28" i="34"/>
  <c r="AC46" i="33"/>
  <c r="AF10" i="33"/>
  <c r="AF46" i="33" s="1"/>
  <c r="Y46" i="33"/>
  <c r="AF10" i="34"/>
  <c r="AF28" i="34" s="1"/>
  <c r="Z10" i="33"/>
  <c r="Z46" i="33" s="1"/>
  <c r="M9" i="29" l="1"/>
  <c r="L9" i="29"/>
  <c r="M8" i="29"/>
  <c r="L8" i="29"/>
  <c r="M7" i="29"/>
  <c r="L7" i="29"/>
  <c r="T8" i="29" l="1"/>
  <c r="R4" i="29"/>
  <c r="R5" i="29"/>
  <c r="S5" i="29"/>
  <c r="T7" i="29"/>
  <c r="R6" i="29"/>
  <c r="T6" i="29"/>
  <c r="S6" i="29"/>
  <c r="T5" i="29"/>
  <c r="T9" i="29"/>
  <c r="T4" i="29"/>
  <c r="S4" i="29"/>
  <c r="L5" i="29" l="1"/>
  <c r="L4" i="29"/>
  <c r="L6" i="29"/>
  <c r="N9" i="29" l="1"/>
  <c r="N7" i="29"/>
  <c r="N8" i="29"/>
  <c r="N6" i="29"/>
  <c r="M4" i="29"/>
  <c r="M6" i="29"/>
  <c r="M5" i="29"/>
  <c r="N5" i="29" l="1"/>
  <c r="N4"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00000000-0006-0000-0000-000001000000}">
      <text>
        <r>
          <rPr>
            <sz val="9"/>
            <color indexed="81"/>
            <rFont val="MS P ゴシック"/>
            <family val="3"/>
            <charset val="128"/>
          </rPr>
          <t>省略等せずに登記簿どおりご記入ください。
例：「（株）」ではなく「株式会社」</t>
        </r>
      </text>
    </comment>
    <comment ref="D6" authorId="0" shapeId="0" xr:uid="{28C8D7F9-8145-4C73-A435-2FBA85A30264}">
      <text>
        <r>
          <rPr>
            <b/>
            <sz val="12"/>
            <color indexed="81"/>
            <rFont val="MS P ゴシック"/>
            <family val="3"/>
            <charset val="128"/>
          </rPr>
          <t>オンライン申請の場合、提出不要です。</t>
        </r>
      </text>
    </comment>
    <comment ref="D7" authorId="0" shapeId="0" xr:uid="{00000000-0006-0000-0000-000002000000}">
      <text>
        <r>
          <rPr>
            <sz val="9"/>
            <color indexed="81"/>
            <rFont val="MS P ゴシック"/>
            <family val="3"/>
            <charset val="128"/>
          </rPr>
          <t>省略等せずに登記簿どおりご記入ください。
例：「代表取締役社長」ではなく「代表取締役」
また、個人事業主の場合の代表者肩書は「代表者」とご記入ください。</t>
        </r>
      </text>
    </comment>
    <comment ref="K8" authorId="0" shapeId="0" xr:uid="{00000000-0006-0000-0000-000003000000}">
      <text>
        <r>
          <rPr>
            <sz val="9"/>
            <color indexed="81"/>
            <rFont val="MS P ゴシック"/>
            <family val="3"/>
            <charset val="128"/>
          </rPr>
          <t>省略等せずに登記簿どおりにご記入ください。
例：「１－１－１」ではなく、「一丁目１番１号」</t>
        </r>
      </text>
    </comment>
    <comment ref="S9" authorId="0" shapeId="0" xr:uid="{00000000-0006-0000-0000-000004000000}">
      <text>
        <r>
          <rPr>
            <sz val="9"/>
            <color indexed="81"/>
            <rFont val="MS P ゴシック"/>
            <family val="3"/>
            <charset val="128"/>
          </rPr>
          <t>代表者又は役員を含む人数を記入ください。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 authorId="0" shapeId="0" xr:uid="{00000000-0006-0000-0500-000001000000}">
      <text>
        <r>
          <rPr>
            <b/>
            <sz val="9"/>
            <color indexed="81"/>
            <rFont val="MS P ゴシック"/>
            <family val="3"/>
            <charset val="128"/>
          </rPr>
          <t>追加年度は③をプルダウンに追加する。</t>
        </r>
      </text>
    </comment>
  </commentList>
</comments>
</file>

<file path=xl/sharedStrings.xml><?xml version="1.0" encoding="utf-8"?>
<sst xmlns="http://schemas.openxmlformats.org/spreadsheetml/2006/main" count="750" uniqueCount="445">
  <si>
    <t>業種区分</t>
    <rPh sb="0" eb="2">
      <t>ギョウシュ</t>
    </rPh>
    <rPh sb="2" eb="4">
      <t>クブン</t>
    </rPh>
    <phoneticPr fontId="11"/>
  </si>
  <si>
    <t>千円</t>
    <rPh sb="0" eb="2">
      <t>センエン</t>
    </rPh>
    <phoneticPr fontId="11"/>
  </si>
  <si>
    <t>その他</t>
    <rPh sb="2" eb="3">
      <t>タ</t>
    </rPh>
    <phoneticPr fontId="11"/>
  </si>
  <si>
    <t>コード</t>
    <phoneticPr fontId="11"/>
  </si>
  <si>
    <t>電算入力用業者カード（Ｂ）</t>
    <rPh sb="0" eb="2">
      <t>デンサン</t>
    </rPh>
    <rPh sb="2" eb="5">
      <t>ニュウリョクヨウ</t>
    </rPh>
    <rPh sb="5" eb="7">
      <t>ギョウシャ</t>
    </rPh>
    <phoneticPr fontId="11"/>
  </si>
  <si>
    <t>測量</t>
    <rPh sb="0" eb="2">
      <t>ソクリョウ</t>
    </rPh>
    <phoneticPr fontId="11"/>
  </si>
  <si>
    <t>地質調査</t>
    <rPh sb="0" eb="2">
      <t>チシツ</t>
    </rPh>
    <rPh sb="2" eb="4">
      <t>チョウサ</t>
    </rPh>
    <phoneticPr fontId="11"/>
  </si>
  <si>
    <t>種目</t>
    <rPh sb="0" eb="2">
      <t>シュモク</t>
    </rPh>
    <phoneticPr fontId="11"/>
  </si>
  <si>
    <t>測量一般</t>
    <rPh sb="0" eb="2">
      <t>ソクリョウ</t>
    </rPh>
    <rPh sb="2" eb="4">
      <t>イッパン</t>
    </rPh>
    <phoneticPr fontId="11"/>
  </si>
  <si>
    <t>地図の調整</t>
    <rPh sb="0" eb="2">
      <t>チズ</t>
    </rPh>
    <rPh sb="3" eb="5">
      <t>チョウセイ</t>
    </rPh>
    <phoneticPr fontId="11"/>
  </si>
  <si>
    <t>航空測量</t>
    <rPh sb="0" eb="2">
      <t>コウクウ</t>
    </rPh>
    <rPh sb="2" eb="4">
      <t>ソクリョウ</t>
    </rPh>
    <phoneticPr fontId="11"/>
  </si>
  <si>
    <t>建築一般</t>
    <rPh sb="0" eb="2">
      <t>ケンチク</t>
    </rPh>
    <rPh sb="2" eb="4">
      <t>イッパン</t>
    </rPh>
    <phoneticPr fontId="11"/>
  </si>
  <si>
    <t>構造</t>
    <rPh sb="0" eb="2">
      <t>コウゾウ</t>
    </rPh>
    <phoneticPr fontId="11"/>
  </si>
  <si>
    <t>暖冷房</t>
    <rPh sb="0" eb="1">
      <t>ダン</t>
    </rPh>
    <rPh sb="1" eb="3">
      <t>レイボウ</t>
    </rPh>
    <phoneticPr fontId="11"/>
  </si>
  <si>
    <t>衛生</t>
    <rPh sb="0" eb="2">
      <t>エイセイ</t>
    </rPh>
    <phoneticPr fontId="11"/>
  </si>
  <si>
    <t>建築積算</t>
    <rPh sb="0" eb="2">
      <t>ケンチク</t>
    </rPh>
    <rPh sb="2" eb="4">
      <t>セキサン</t>
    </rPh>
    <phoneticPr fontId="11"/>
  </si>
  <si>
    <t>機械設備積算</t>
    <rPh sb="0" eb="2">
      <t>キカイ</t>
    </rPh>
    <rPh sb="2" eb="4">
      <t>セツビ</t>
    </rPh>
    <rPh sb="4" eb="6">
      <t>セキサン</t>
    </rPh>
    <phoneticPr fontId="11"/>
  </si>
  <si>
    <t>電気設備積算</t>
    <rPh sb="0" eb="2">
      <t>デンキ</t>
    </rPh>
    <rPh sb="2" eb="4">
      <t>セツビ</t>
    </rPh>
    <rPh sb="4" eb="6">
      <t>セキサン</t>
    </rPh>
    <phoneticPr fontId="11"/>
  </si>
  <si>
    <t>調査</t>
    <rPh sb="0" eb="2">
      <t>チョウサ</t>
    </rPh>
    <phoneticPr fontId="11"/>
  </si>
  <si>
    <t>土質及び基礎</t>
    <rPh sb="0" eb="2">
      <t>ドシツ</t>
    </rPh>
    <rPh sb="2" eb="3">
      <t>オヨ</t>
    </rPh>
    <rPh sb="4" eb="6">
      <t>キソ</t>
    </rPh>
    <phoneticPr fontId="11"/>
  </si>
  <si>
    <t>電力土木</t>
    <rPh sb="0" eb="2">
      <t>デンリョク</t>
    </rPh>
    <rPh sb="2" eb="4">
      <t>ドボク</t>
    </rPh>
    <phoneticPr fontId="11"/>
  </si>
  <si>
    <t>道路</t>
    <rPh sb="0" eb="2">
      <t>ドウロ</t>
    </rPh>
    <phoneticPr fontId="11"/>
  </si>
  <si>
    <t>施工計画施工設備及び積算</t>
    <rPh sb="0" eb="2">
      <t>セコウ</t>
    </rPh>
    <rPh sb="2" eb="4">
      <t>ケイカク</t>
    </rPh>
    <rPh sb="4" eb="6">
      <t>セコウ</t>
    </rPh>
    <rPh sb="6" eb="8">
      <t>セツビ</t>
    </rPh>
    <rPh sb="8" eb="9">
      <t>オヨ</t>
    </rPh>
    <rPh sb="10" eb="12">
      <t>セキサン</t>
    </rPh>
    <phoneticPr fontId="11"/>
  </si>
  <si>
    <t>機械</t>
    <rPh sb="0" eb="2">
      <t>キカイ</t>
    </rPh>
    <phoneticPr fontId="11"/>
  </si>
  <si>
    <t>地質</t>
    <rPh sb="0" eb="2">
      <t>チシツ</t>
    </rPh>
    <phoneticPr fontId="11"/>
  </si>
  <si>
    <t>廃棄物</t>
    <rPh sb="0" eb="3">
      <t>ハイキブツ</t>
    </rPh>
    <phoneticPr fontId="11"/>
  </si>
  <si>
    <t>造園</t>
    <rPh sb="0" eb="2">
      <t>ゾウエン</t>
    </rPh>
    <phoneticPr fontId="11"/>
  </si>
  <si>
    <t>鉄道</t>
    <rPh sb="0" eb="2">
      <t>テツドウ</t>
    </rPh>
    <phoneticPr fontId="11"/>
  </si>
  <si>
    <t>下水道</t>
    <rPh sb="0" eb="3">
      <t>ゲスイドウ</t>
    </rPh>
    <phoneticPr fontId="11"/>
  </si>
  <si>
    <t>森林土木</t>
    <rPh sb="0" eb="2">
      <t>シンリン</t>
    </rPh>
    <rPh sb="2" eb="4">
      <t>ドボク</t>
    </rPh>
    <phoneticPr fontId="11"/>
  </si>
  <si>
    <t>都市計画及び地方計画</t>
    <rPh sb="0" eb="2">
      <t>トシ</t>
    </rPh>
    <rPh sb="2" eb="4">
      <t>ケイカク</t>
    </rPh>
    <rPh sb="4" eb="5">
      <t>オヨ</t>
    </rPh>
    <rPh sb="6" eb="8">
      <t>チホウ</t>
    </rPh>
    <rPh sb="8" eb="10">
      <t>ケイカク</t>
    </rPh>
    <phoneticPr fontId="11"/>
  </si>
  <si>
    <t>建設環境</t>
    <rPh sb="0" eb="2">
      <t>ケンセツ</t>
    </rPh>
    <rPh sb="2" eb="4">
      <t>カンキョウ</t>
    </rPh>
    <phoneticPr fontId="11"/>
  </si>
  <si>
    <t>電気電子</t>
    <rPh sb="0" eb="2">
      <t>デンキ</t>
    </rPh>
    <rPh sb="2" eb="4">
      <t>デンシ</t>
    </rPh>
    <phoneticPr fontId="11"/>
  </si>
  <si>
    <t>地質探査</t>
    <rPh sb="0" eb="2">
      <t>チシツ</t>
    </rPh>
    <rPh sb="2" eb="4">
      <t>タンサ</t>
    </rPh>
    <phoneticPr fontId="11"/>
  </si>
  <si>
    <t>土地調査</t>
    <rPh sb="0" eb="2">
      <t>トチ</t>
    </rPh>
    <rPh sb="2" eb="4">
      <t>チョウサ</t>
    </rPh>
    <phoneticPr fontId="11"/>
  </si>
  <si>
    <t>土地評価</t>
    <rPh sb="0" eb="2">
      <t>トチ</t>
    </rPh>
    <rPh sb="2" eb="4">
      <t>ヒョウカ</t>
    </rPh>
    <phoneticPr fontId="11"/>
  </si>
  <si>
    <t>物件</t>
    <rPh sb="0" eb="2">
      <t>ブッケン</t>
    </rPh>
    <phoneticPr fontId="11"/>
  </si>
  <si>
    <t>機械工作物</t>
    <rPh sb="0" eb="2">
      <t>キカイ</t>
    </rPh>
    <rPh sb="2" eb="5">
      <t>コウサクブツ</t>
    </rPh>
    <phoneticPr fontId="11"/>
  </si>
  <si>
    <t>営業・特殊補償</t>
    <rPh sb="0" eb="2">
      <t>エイギョウ</t>
    </rPh>
    <rPh sb="3" eb="5">
      <t>トクシュ</t>
    </rPh>
    <rPh sb="5" eb="7">
      <t>ホショウ</t>
    </rPh>
    <phoneticPr fontId="11"/>
  </si>
  <si>
    <t>事業損失</t>
    <rPh sb="0" eb="2">
      <t>ジギョウ</t>
    </rPh>
    <rPh sb="2" eb="4">
      <t>ソンシツ</t>
    </rPh>
    <phoneticPr fontId="11"/>
  </si>
  <si>
    <t>補償関連</t>
    <rPh sb="0" eb="2">
      <t>ホショウ</t>
    </rPh>
    <rPh sb="2" eb="4">
      <t>カンレン</t>
    </rPh>
    <phoneticPr fontId="11"/>
  </si>
  <si>
    <t>不動産鑑定</t>
    <rPh sb="0" eb="3">
      <t>フドウサン</t>
    </rPh>
    <rPh sb="3" eb="5">
      <t>カンテイ</t>
    </rPh>
    <phoneticPr fontId="11"/>
  </si>
  <si>
    <t>磁気調査</t>
    <rPh sb="0" eb="2">
      <t>ジキ</t>
    </rPh>
    <rPh sb="2" eb="4">
      <t>チョウサ</t>
    </rPh>
    <phoneticPr fontId="11"/>
  </si>
  <si>
    <t>環境関係</t>
    <rPh sb="0" eb="2">
      <t>カンキョウ</t>
    </rPh>
    <rPh sb="2" eb="4">
      <t>カンケイ</t>
    </rPh>
    <phoneticPr fontId="11"/>
  </si>
  <si>
    <t>専門</t>
    <rPh sb="0" eb="2">
      <t>センモン</t>
    </rPh>
    <phoneticPr fontId="11"/>
  </si>
  <si>
    <t>２級技術者</t>
    <rPh sb="1" eb="2">
      <t>キュウ</t>
    </rPh>
    <rPh sb="2" eb="4">
      <t>ギジュツ</t>
    </rPh>
    <rPh sb="4" eb="5">
      <t>シャ</t>
    </rPh>
    <phoneticPr fontId="11"/>
  </si>
  <si>
    <t>１級技術者</t>
    <rPh sb="1" eb="2">
      <t>キュウ</t>
    </rPh>
    <rPh sb="2" eb="5">
      <t>ギジュツシャ</t>
    </rPh>
    <phoneticPr fontId="11"/>
  </si>
  <si>
    <t>005</t>
  </si>
  <si>
    <t>河川砂妨及び海岸・海洋</t>
    <rPh sb="0" eb="2">
      <t>カセン</t>
    </rPh>
    <rPh sb="2" eb="3">
      <t>スナ</t>
    </rPh>
    <rPh sb="3" eb="4">
      <t>ボウ</t>
    </rPh>
    <rPh sb="4" eb="5">
      <t>オヨ</t>
    </rPh>
    <rPh sb="6" eb="8">
      <t>カイガン</t>
    </rPh>
    <rPh sb="9" eb="11">
      <t>カイヨウ</t>
    </rPh>
    <phoneticPr fontId="11"/>
  </si>
  <si>
    <t>港湾及び空港</t>
    <rPh sb="0" eb="2">
      <t>コウワン</t>
    </rPh>
    <rPh sb="2" eb="3">
      <t>オヨ</t>
    </rPh>
    <rPh sb="4" eb="6">
      <t>クウコウ</t>
    </rPh>
    <phoneticPr fontId="11"/>
  </si>
  <si>
    <t>その他技術者</t>
    <rPh sb="2" eb="3">
      <t>タ</t>
    </rPh>
    <rPh sb="3" eb="6">
      <t>ギジュツシャ</t>
    </rPh>
    <phoneticPr fontId="11"/>
  </si>
  <si>
    <t>001</t>
    <phoneticPr fontId="11"/>
  </si>
  <si>
    <t>002</t>
    <phoneticPr fontId="11"/>
  </si>
  <si>
    <t>意匠</t>
    <rPh sb="0" eb="1">
      <t>イ</t>
    </rPh>
    <rPh sb="1" eb="2">
      <t>タクミ</t>
    </rPh>
    <phoneticPr fontId="11"/>
  </si>
  <si>
    <t>電気　</t>
    <rPh sb="0" eb="2">
      <t>デンキ</t>
    </rPh>
    <phoneticPr fontId="11"/>
  </si>
  <si>
    <t>003</t>
    <phoneticPr fontId="11"/>
  </si>
  <si>
    <t>鋼構造及びコンクリート</t>
    <rPh sb="0" eb="1">
      <t>コウ</t>
    </rPh>
    <rPh sb="1" eb="3">
      <t>コウゾウ</t>
    </rPh>
    <rPh sb="3" eb="4">
      <t>オヨ</t>
    </rPh>
    <phoneticPr fontId="11"/>
  </si>
  <si>
    <t>トンネル</t>
    <phoneticPr fontId="11"/>
  </si>
  <si>
    <t>上水道及び工業用水道</t>
    <rPh sb="0" eb="3">
      <t>ジョウスイドウ</t>
    </rPh>
    <rPh sb="3" eb="4">
      <t>オヨ</t>
    </rPh>
    <rPh sb="5" eb="8">
      <t>コウギョウヨウ</t>
    </rPh>
    <rPh sb="8" eb="10">
      <t>スイドウ</t>
    </rPh>
    <phoneticPr fontId="11"/>
  </si>
  <si>
    <t>004</t>
    <phoneticPr fontId="11"/>
  </si>
  <si>
    <t>006</t>
    <phoneticPr fontId="11"/>
  </si>
  <si>
    <t>建築関係
コンサルタント</t>
    <rPh sb="0" eb="2">
      <t>ケンチク</t>
    </rPh>
    <rPh sb="2" eb="4">
      <t>カンケイ</t>
    </rPh>
    <phoneticPr fontId="11"/>
  </si>
  <si>
    <t>土木関係
コンサルタント</t>
    <rPh sb="0" eb="2">
      <t>ドボク</t>
    </rPh>
    <rPh sb="2" eb="4">
      <t>カンケイ</t>
    </rPh>
    <phoneticPr fontId="11"/>
  </si>
  <si>
    <t>補償関係
コンサルタント</t>
    <rPh sb="0" eb="2">
      <t>ホショウ</t>
    </rPh>
    <rPh sb="2" eb="4">
      <t>カンケイ</t>
    </rPh>
    <phoneticPr fontId="11"/>
  </si>
  <si>
    <t>電算入力用業者カード（Ａ）</t>
    <rPh sb="0" eb="2">
      <t>デンサン</t>
    </rPh>
    <rPh sb="2" eb="5">
      <t>ニュウリョクヨウ</t>
    </rPh>
    <rPh sb="5" eb="7">
      <t>ギョウシャ</t>
    </rPh>
    <phoneticPr fontId="16"/>
  </si>
  <si>
    <t>（フリガナ）</t>
    <phoneticPr fontId="16"/>
  </si>
  <si>
    <t>商号</t>
    <rPh sb="0" eb="2">
      <t>ショウゴウ</t>
    </rPh>
    <phoneticPr fontId="16"/>
  </si>
  <si>
    <t>代表者
（肩書要）</t>
    <rPh sb="0" eb="3">
      <t>ダイヒョウシャ</t>
    </rPh>
    <rPh sb="5" eb="7">
      <t>カタガキ</t>
    </rPh>
    <rPh sb="7" eb="8">
      <t>ヨウ</t>
    </rPh>
    <phoneticPr fontId="16"/>
  </si>
  <si>
    <t>郵便番号</t>
    <rPh sb="0" eb="4">
      <t>ユウビンバンゴウ</t>
    </rPh>
    <phoneticPr fontId="16"/>
  </si>
  <si>
    <t>所在地</t>
    <rPh sb="0" eb="3">
      <t>ショザイチ</t>
    </rPh>
    <phoneticPr fontId="16"/>
  </si>
  <si>
    <t>ＴＥＬ</t>
    <phoneticPr fontId="16"/>
  </si>
  <si>
    <t>ＦＡＸ</t>
    <phoneticPr fontId="16"/>
  </si>
  <si>
    <t>総従業員数</t>
    <rPh sb="0" eb="1">
      <t>ソウ</t>
    </rPh>
    <rPh sb="1" eb="4">
      <t>ジュウギョウイン</t>
    </rPh>
    <rPh sb="4" eb="5">
      <t>スウ</t>
    </rPh>
    <phoneticPr fontId="16"/>
  </si>
  <si>
    <t>人</t>
    <rPh sb="0" eb="1">
      <t>ヒト</t>
    </rPh>
    <phoneticPr fontId="16"/>
  </si>
  <si>
    <t>地域区分</t>
    <rPh sb="0" eb="2">
      <t>チイキ</t>
    </rPh>
    <rPh sb="2" eb="4">
      <t>クブン</t>
    </rPh>
    <phoneticPr fontId="16"/>
  </si>
  <si>
    <t>営業年数</t>
    <rPh sb="0" eb="2">
      <t>エイギョウ</t>
    </rPh>
    <rPh sb="2" eb="4">
      <t>ネンスウ</t>
    </rPh>
    <phoneticPr fontId="16"/>
  </si>
  <si>
    <t>年</t>
    <rPh sb="0" eb="1">
      <t>ネン</t>
    </rPh>
    <phoneticPr fontId="16"/>
  </si>
  <si>
    <t>資本金</t>
    <rPh sb="0" eb="3">
      <t>シホンキン</t>
    </rPh>
    <phoneticPr fontId="16"/>
  </si>
  <si>
    <t>自己資本</t>
    <rPh sb="0" eb="2">
      <t>ジコ</t>
    </rPh>
    <rPh sb="2" eb="4">
      <t>シホン</t>
    </rPh>
    <phoneticPr fontId="16"/>
  </si>
  <si>
    <t>（フリガナ）</t>
    <phoneticPr fontId="16"/>
  </si>
  <si>
    <t>ＴＥＬ</t>
    <phoneticPr fontId="16"/>
  </si>
  <si>
    <t>ＦＡＸ</t>
    <phoneticPr fontId="16"/>
  </si>
  <si>
    <t>人</t>
    <rPh sb="0" eb="1">
      <t>ニン</t>
    </rPh>
    <phoneticPr fontId="16"/>
  </si>
  <si>
    <t>建築</t>
    <rPh sb="0" eb="2">
      <t>ケンチク</t>
    </rPh>
    <phoneticPr fontId="11"/>
  </si>
  <si>
    <t>その他資格者</t>
    <rPh sb="2" eb="3">
      <t>タ</t>
    </rPh>
    <rPh sb="3" eb="6">
      <t>シカクシャ</t>
    </rPh>
    <phoneticPr fontId="11"/>
  </si>
  <si>
    <t>測量士</t>
    <rPh sb="0" eb="2">
      <t>ソクリョウ</t>
    </rPh>
    <rPh sb="2" eb="3">
      <t>シ</t>
    </rPh>
    <phoneticPr fontId="11"/>
  </si>
  <si>
    <t>測量士補</t>
    <rPh sb="0" eb="2">
      <t>ソクリョウ</t>
    </rPh>
    <rPh sb="2" eb="3">
      <t>シ</t>
    </rPh>
    <rPh sb="3" eb="4">
      <t>ホ</t>
    </rPh>
    <phoneticPr fontId="11"/>
  </si>
  <si>
    <t>土木</t>
    <rPh sb="0" eb="2">
      <t>ドボク</t>
    </rPh>
    <phoneticPr fontId="11"/>
  </si>
  <si>
    <t>技術士</t>
    <rPh sb="0" eb="3">
      <t>ギジュツシ</t>
    </rPh>
    <phoneticPr fontId="11"/>
  </si>
  <si>
    <t>電気系資格者</t>
    <rPh sb="0" eb="2">
      <t>デンキ</t>
    </rPh>
    <rPh sb="2" eb="3">
      <t>ケイ</t>
    </rPh>
    <rPh sb="3" eb="6">
      <t>シカクシャ</t>
    </rPh>
    <phoneticPr fontId="11"/>
  </si>
  <si>
    <t>補償</t>
    <rPh sb="0" eb="2">
      <t>ホショウ</t>
    </rPh>
    <phoneticPr fontId="11"/>
  </si>
  <si>
    <t>不動産鑑定士</t>
    <rPh sb="0" eb="3">
      <t>フドウサン</t>
    </rPh>
    <rPh sb="3" eb="6">
      <t>カンテイシ</t>
    </rPh>
    <phoneticPr fontId="11"/>
  </si>
  <si>
    <t>補償業務管理士</t>
    <rPh sb="0" eb="2">
      <t>ホショウ</t>
    </rPh>
    <rPh sb="2" eb="4">
      <t>ギョウム</t>
    </rPh>
    <rPh sb="4" eb="6">
      <t>カンリ</t>
    </rPh>
    <rPh sb="6" eb="7">
      <t>シ</t>
    </rPh>
    <phoneticPr fontId="11"/>
  </si>
  <si>
    <t>土地区画整理士</t>
    <rPh sb="0" eb="2">
      <t>トチ</t>
    </rPh>
    <rPh sb="2" eb="4">
      <t>クカク</t>
    </rPh>
    <rPh sb="4" eb="6">
      <t>セイリ</t>
    </rPh>
    <rPh sb="6" eb="7">
      <t>シ</t>
    </rPh>
    <phoneticPr fontId="11"/>
  </si>
  <si>
    <t>公共用地取得実務経験者</t>
    <rPh sb="0" eb="2">
      <t>コウキョウ</t>
    </rPh>
    <rPh sb="2" eb="4">
      <t>ヨウチ</t>
    </rPh>
    <rPh sb="4" eb="6">
      <t>シュトク</t>
    </rPh>
    <rPh sb="6" eb="8">
      <t>ジツム</t>
    </rPh>
    <rPh sb="8" eb="10">
      <t>ケイケン</t>
    </rPh>
    <rPh sb="10" eb="11">
      <t>シャ</t>
    </rPh>
    <phoneticPr fontId="11"/>
  </si>
  <si>
    <t>地質調査技士</t>
    <rPh sb="0" eb="2">
      <t>チシツ</t>
    </rPh>
    <rPh sb="2" eb="4">
      <t>チョウサ</t>
    </rPh>
    <rPh sb="4" eb="6">
      <t>ギシ</t>
    </rPh>
    <phoneticPr fontId="11"/>
  </si>
  <si>
    <t>環境計量士</t>
    <rPh sb="0" eb="2">
      <t>カンキョウ</t>
    </rPh>
    <rPh sb="2" eb="4">
      <t>ケイリョウ</t>
    </rPh>
    <rPh sb="4" eb="5">
      <t>シ</t>
    </rPh>
    <phoneticPr fontId="11"/>
  </si>
  <si>
    <t>資格名</t>
    <rPh sb="0" eb="2">
      <t>シカク</t>
    </rPh>
    <rPh sb="2" eb="3">
      <t>メイ</t>
    </rPh>
    <phoneticPr fontId="11"/>
  </si>
  <si>
    <t>登記手続等</t>
    <rPh sb="0" eb="2">
      <t>トウキ</t>
    </rPh>
    <rPh sb="2" eb="4">
      <t>テツヅ</t>
    </rPh>
    <rPh sb="4" eb="5">
      <t>トウ</t>
    </rPh>
    <phoneticPr fontId="11"/>
  </si>
  <si>
    <t>港湾海洋調査士
（危険物探査）</t>
    <rPh sb="0" eb="2">
      <t>コウワン</t>
    </rPh>
    <rPh sb="2" eb="4">
      <t>カイヨウ</t>
    </rPh>
    <rPh sb="4" eb="6">
      <t>チョウサ</t>
    </rPh>
    <rPh sb="6" eb="7">
      <t>シ</t>
    </rPh>
    <rPh sb="9" eb="12">
      <t>キケンブツ</t>
    </rPh>
    <rPh sb="12" eb="14">
      <t>タンサ</t>
    </rPh>
    <phoneticPr fontId="11"/>
  </si>
  <si>
    <t>ギノワンシ</t>
  </si>
  <si>
    <t>農業土木</t>
    <rPh sb="0" eb="2">
      <t>ノウギョウ</t>
    </rPh>
    <rPh sb="2" eb="4">
      <t>ドボク</t>
    </rPh>
    <phoneticPr fontId="11"/>
  </si>
  <si>
    <t>水産土木</t>
    <rPh sb="0" eb="2">
      <t>スイサン</t>
    </rPh>
    <rPh sb="2" eb="4">
      <t>ドボク</t>
    </rPh>
    <phoneticPr fontId="11"/>
  </si>
  <si>
    <t>総合補償</t>
    <rPh sb="0" eb="2">
      <t>ソウゴウ</t>
    </rPh>
    <rPh sb="2" eb="4">
      <t>ホショウ</t>
    </rPh>
    <phoneticPr fontId="11"/>
  </si>
  <si>
    <t>株式会社宜野湾市</t>
    <rPh sb="0" eb="2">
      <t>カブシキ</t>
    </rPh>
    <rPh sb="2" eb="4">
      <t>カイシャ</t>
    </rPh>
    <rPh sb="4" eb="8">
      <t>ギノワンシ</t>
    </rPh>
    <phoneticPr fontId="16"/>
  </si>
  <si>
    <t>代表取締役　宜野湾　太郎</t>
    <rPh sb="0" eb="2">
      <t>ダイヒョウ</t>
    </rPh>
    <rPh sb="2" eb="5">
      <t>トリシマリヤク</t>
    </rPh>
    <rPh sb="6" eb="9">
      <t>ギノワン</t>
    </rPh>
    <rPh sb="10" eb="12">
      <t>タロウ</t>
    </rPh>
    <phoneticPr fontId="16"/>
  </si>
  <si>
    <t>ギノワンタロウ</t>
    <phoneticPr fontId="11"/>
  </si>
  <si>
    <t>＊＊＊－＊＊＊＊</t>
    <phoneticPr fontId="11"/>
  </si>
  <si>
    <t>＊＊＊－＊＊＊－＊＊＊＊</t>
    <phoneticPr fontId="11"/>
  </si>
  <si>
    <t>＊＊</t>
    <phoneticPr fontId="11"/>
  </si>
  <si>
    <t>＊＊</t>
    <phoneticPr fontId="11"/>
  </si>
  <si>
    <t>＊＊＊＊</t>
    <phoneticPr fontId="11"/>
  </si>
  <si>
    <t>＊＊＊＊</t>
    <phoneticPr fontId="11"/>
  </si>
  <si>
    <t>磁気探査技士</t>
    <rPh sb="0" eb="2">
      <t>ジキ</t>
    </rPh>
    <rPh sb="2" eb="4">
      <t>タンサ</t>
    </rPh>
    <rPh sb="4" eb="6">
      <t>ギシ</t>
    </rPh>
    <phoneticPr fontId="11"/>
  </si>
  <si>
    <t>支店・営業所の従業員数</t>
    <rPh sb="0" eb="2">
      <t>シテン</t>
    </rPh>
    <rPh sb="3" eb="6">
      <t>エイギョウショ</t>
    </rPh>
    <rPh sb="7" eb="10">
      <t>ジュウギョウイン</t>
    </rPh>
    <rPh sb="10" eb="11">
      <t>スウ</t>
    </rPh>
    <phoneticPr fontId="16"/>
  </si>
  <si>
    <t>＊</t>
  </si>
  <si>
    <r>
      <t>登録番号</t>
    </r>
    <r>
      <rPr>
        <b/>
        <sz val="11"/>
        <color theme="1"/>
        <rFont val="ＭＳ Ｐゴシック"/>
        <family val="3"/>
        <charset val="128"/>
        <scheme val="minor"/>
      </rPr>
      <t>（コンサル）</t>
    </r>
    <rPh sb="0" eb="2">
      <t>トウロク</t>
    </rPh>
    <rPh sb="2" eb="4">
      <t>バンゴウ</t>
    </rPh>
    <phoneticPr fontId="16"/>
  </si>
  <si>
    <t>←提出要領の「9.地域区分について」参照</t>
    <rPh sb="1" eb="3">
      <t>テイシュツ</t>
    </rPh>
    <rPh sb="3" eb="5">
      <t>ヨウリョウ</t>
    </rPh>
    <rPh sb="9" eb="11">
      <t>チイキ</t>
    </rPh>
    <rPh sb="11" eb="13">
      <t>クブン</t>
    </rPh>
    <rPh sb="18" eb="20">
      <t>サンショウ</t>
    </rPh>
    <phoneticPr fontId="16"/>
  </si>
  <si>
    <t>※登記簿どおり記入すること。また、個人営業主の場合、肩書を「代表者」としてください。</t>
    <rPh sb="1" eb="4">
      <t>トウキボ</t>
    </rPh>
    <rPh sb="7" eb="9">
      <t>キニュウ</t>
    </rPh>
    <rPh sb="17" eb="19">
      <t>コジン</t>
    </rPh>
    <rPh sb="19" eb="21">
      <t>エイギョウ</t>
    </rPh>
    <rPh sb="21" eb="22">
      <t>ヌシ</t>
    </rPh>
    <rPh sb="23" eb="25">
      <t>バアイ</t>
    </rPh>
    <rPh sb="26" eb="28">
      <t>カタガキ</t>
    </rPh>
    <rPh sb="30" eb="33">
      <t>ダイヒョウシャ</t>
    </rPh>
    <phoneticPr fontId="16"/>
  </si>
  <si>
    <t>人</t>
    <rPh sb="0" eb="1">
      <t>ニン</t>
    </rPh>
    <phoneticPr fontId="11"/>
  </si>
  <si>
    <t>(総数)</t>
    <phoneticPr fontId="11"/>
  </si>
  <si>
    <t>(総数)</t>
    <rPh sb="1" eb="3">
      <t>ソウスウ</t>
    </rPh>
    <phoneticPr fontId="11"/>
  </si>
  <si>
    <t>※登録を希望する業種の項目のみ記入してください。（希望しない場合は空欄としてください。）</t>
    <rPh sb="1" eb="3">
      <t>トウロク</t>
    </rPh>
    <rPh sb="4" eb="6">
      <t>キボウ</t>
    </rPh>
    <rPh sb="8" eb="10">
      <t>ギョウシュ</t>
    </rPh>
    <rPh sb="11" eb="13">
      <t>コウモク</t>
    </rPh>
    <rPh sb="15" eb="17">
      <t>キニュウ</t>
    </rPh>
    <rPh sb="25" eb="27">
      <t>キボウ</t>
    </rPh>
    <rPh sb="30" eb="32">
      <t>バアイ</t>
    </rPh>
    <rPh sb="33" eb="35">
      <t>クウラン</t>
    </rPh>
    <phoneticPr fontId="11"/>
  </si>
  <si>
    <t>業種</t>
    <rPh sb="0" eb="2">
      <t>ギョウシュ</t>
    </rPh>
    <phoneticPr fontId="11"/>
  </si>
  <si>
    <t>資格名</t>
  </si>
  <si>
    <t>資格名</t>
    <rPh sb="0" eb="2">
      <t>シカク</t>
    </rPh>
    <rPh sb="2" eb="3">
      <t>メイ</t>
    </rPh>
    <phoneticPr fontId="11"/>
  </si>
  <si>
    <t>資格数</t>
  </si>
  <si>
    <t>資格数</t>
    <rPh sb="0" eb="2">
      <t>シカク</t>
    </rPh>
    <rPh sb="2" eb="3">
      <t>スウ</t>
    </rPh>
    <phoneticPr fontId="11"/>
  </si>
  <si>
    <t>機械系資格者</t>
    <phoneticPr fontId="11"/>
  </si>
  <si>
    <t>RCCM</t>
    <phoneticPr fontId="11"/>
  </si>
  <si>
    <t>＊</t>
    <phoneticPr fontId="11"/>
  </si>
  <si>
    <t>土地家屋調査士</t>
    <rPh sb="0" eb="7">
      <t>トチカオクチョウサシ</t>
    </rPh>
    <phoneticPr fontId="11"/>
  </si>
  <si>
    <t>職員の保有資格（重複記載可能）</t>
    <rPh sb="0" eb="2">
      <t>ショクイン</t>
    </rPh>
    <rPh sb="3" eb="5">
      <t>ホユウ</t>
    </rPh>
    <rPh sb="5" eb="7">
      <t>シカク</t>
    </rPh>
    <rPh sb="8" eb="10">
      <t>ジュウフク</t>
    </rPh>
    <rPh sb="10" eb="12">
      <t>キサイ</t>
    </rPh>
    <rPh sb="12" eb="14">
      <t>カノウ</t>
    </rPh>
    <phoneticPr fontId="11"/>
  </si>
  <si>
    <t>技術職員数（同業種内重複不可）</t>
    <rPh sb="0" eb="2">
      <t>ギジュツ</t>
    </rPh>
    <rPh sb="2" eb="5">
      <t>ショクインスウ</t>
    </rPh>
    <rPh sb="6" eb="8">
      <t>ドウギョウ</t>
    </rPh>
    <rPh sb="8" eb="10">
      <t>シュナイ</t>
    </rPh>
    <rPh sb="10" eb="12">
      <t>ジュウフク</t>
    </rPh>
    <rPh sb="12" eb="14">
      <t>フカ</t>
    </rPh>
    <phoneticPr fontId="11"/>
  </si>
  <si>
    <t>１級土木施工管理技士</t>
    <rPh sb="1" eb="2">
      <t>キュウ</t>
    </rPh>
    <rPh sb="2" eb="4">
      <t>ドボク</t>
    </rPh>
    <rPh sb="4" eb="6">
      <t>セコウ</t>
    </rPh>
    <rPh sb="6" eb="8">
      <t>カンリ</t>
    </rPh>
    <rPh sb="8" eb="10">
      <t>ギシ</t>
    </rPh>
    <phoneticPr fontId="11"/>
  </si>
  <si>
    <t>２級土木施工管理技士</t>
    <rPh sb="1" eb="2">
      <t>キュウ</t>
    </rPh>
    <rPh sb="2" eb="4">
      <t>ドボク</t>
    </rPh>
    <rPh sb="4" eb="6">
      <t>セコウ</t>
    </rPh>
    <rPh sb="6" eb="8">
      <t>カンリ</t>
    </rPh>
    <rPh sb="8" eb="10">
      <t>ギシ</t>
    </rPh>
    <phoneticPr fontId="11"/>
  </si>
  <si>
    <t>構造設計１級建築士</t>
    <rPh sb="0" eb="2">
      <t>コウゾウ</t>
    </rPh>
    <rPh sb="2" eb="4">
      <t>セッケイ</t>
    </rPh>
    <rPh sb="5" eb="6">
      <t>キュウ</t>
    </rPh>
    <rPh sb="6" eb="9">
      <t>ケンチクシ</t>
    </rPh>
    <phoneticPr fontId="11"/>
  </si>
  <si>
    <t>１級建築士</t>
    <rPh sb="1" eb="2">
      <t>キュウ</t>
    </rPh>
    <rPh sb="2" eb="4">
      <t>ケンチク</t>
    </rPh>
    <rPh sb="4" eb="5">
      <t>シ</t>
    </rPh>
    <phoneticPr fontId="11"/>
  </si>
  <si>
    <t>２級建築士</t>
    <rPh sb="1" eb="2">
      <t>キュウ</t>
    </rPh>
    <rPh sb="2" eb="5">
      <t>ケンチクシ</t>
    </rPh>
    <phoneticPr fontId="11"/>
  </si>
  <si>
    <t>設備設計１級建築士</t>
    <rPh sb="0" eb="2">
      <t>セツビ</t>
    </rPh>
    <rPh sb="2" eb="4">
      <t>セッケイ</t>
    </rPh>
    <rPh sb="5" eb="6">
      <t>キュウ</t>
    </rPh>
    <rPh sb="6" eb="9">
      <t>ケンチクシ</t>
    </rPh>
    <phoneticPr fontId="11"/>
  </si>
  <si>
    <t>申請区分・プルダウン用</t>
    <rPh sb="0" eb="2">
      <t>シンセイ</t>
    </rPh>
    <rPh sb="2" eb="4">
      <t>クブン</t>
    </rPh>
    <rPh sb="10" eb="11">
      <t>ヨウ</t>
    </rPh>
    <phoneticPr fontId="16"/>
  </si>
  <si>
    <t>①新規（宜野湾市への登録が初めての場合）</t>
    <phoneticPr fontId="16"/>
  </si>
  <si>
    <t>②継続（過去に宜野湾市へ登録したことがある場合）</t>
    <rPh sb="1" eb="3">
      <t>ケイゾク</t>
    </rPh>
    <rPh sb="4" eb="6">
      <t>カコ</t>
    </rPh>
    <rPh sb="7" eb="11">
      <t>ギノワンシ</t>
    </rPh>
    <rPh sb="12" eb="14">
      <t>トウロク</t>
    </rPh>
    <rPh sb="21" eb="23">
      <t>バアイ</t>
    </rPh>
    <phoneticPr fontId="16"/>
  </si>
  <si>
    <t>申請区分</t>
    <rPh sb="0" eb="4">
      <t>シンセイクブン</t>
    </rPh>
    <phoneticPr fontId="11"/>
  </si>
  <si>
    <r>
      <t>支店・営業所情報</t>
    </r>
    <r>
      <rPr>
        <sz val="11"/>
        <rFont val="ＭＳ Ｐゴシック"/>
        <family val="3"/>
        <charset val="128"/>
        <scheme val="minor"/>
      </rPr>
      <t>（本店が県外にある業者で沖縄県内に支店・営業所がある場合、また地域区分が準市内の業者は宜野湾市内の支店・営業所の情報を記入）</t>
    </r>
    <rPh sb="0" eb="2">
      <t>シテン</t>
    </rPh>
    <rPh sb="3" eb="6">
      <t>エイギョウショ</t>
    </rPh>
    <rPh sb="6" eb="8">
      <t>ジョウホウ</t>
    </rPh>
    <phoneticPr fontId="16"/>
  </si>
  <si>
    <t>その他</t>
    <rPh sb="2" eb="3">
      <t>タ</t>
    </rPh>
    <phoneticPr fontId="16"/>
  </si>
  <si>
    <t>測量士</t>
  </si>
  <si>
    <t>測量士補</t>
  </si>
  <si>
    <t>業者カード（B)における資格対照表</t>
    <rPh sb="0" eb="2">
      <t>ギョウシャ</t>
    </rPh>
    <rPh sb="12" eb="14">
      <t>シカク</t>
    </rPh>
    <rPh sb="14" eb="17">
      <t>タイショウヒョウ</t>
    </rPh>
    <phoneticPr fontId="11"/>
  </si>
  <si>
    <t>技術者区分</t>
    <rPh sb="0" eb="3">
      <t>ギジュツシャ</t>
    </rPh>
    <rPh sb="3" eb="5">
      <t>クブン</t>
    </rPh>
    <phoneticPr fontId="11"/>
  </si>
  <si>
    <t>２級技術者</t>
    <rPh sb="1" eb="2">
      <t>キュウ</t>
    </rPh>
    <rPh sb="2" eb="5">
      <t>ギジュツシャ</t>
    </rPh>
    <phoneticPr fontId="11"/>
  </si>
  <si>
    <t>078</t>
  </si>
  <si>
    <t>079</t>
  </si>
  <si>
    <t>062</t>
  </si>
  <si>
    <t>064</t>
  </si>
  <si>
    <t>076</t>
  </si>
  <si>
    <t>１級土木施工管理技士</t>
    <rPh sb="1" eb="2">
      <t>キュウ</t>
    </rPh>
    <rPh sb="2" eb="10">
      <t>ドボクセコウカンリギシ</t>
    </rPh>
    <phoneticPr fontId="11"/>
  </si>
  <si>
    <t>２級土木施工管理技士(土木)</t>
    <rPh sb="1" eb="2">
      <t>キュウ</t>
    </rPh>
    <rPh sb="2" eb="4">
      <t>ドボク</t>
    </rPh>
    <rPh sb="4" eb="6">
      <t>セコウ</t>
    </rPh>
    <rPh sb="6" eb="8">
      <t>カンリ</t>
    </rPh>
    <rPh sb="8" eb="10">
      <t>ギシ</t>
    </rPh>
    <rPh sb="11" eb="13">
      <t>ドボク</t>
    </rPh>
    <phoneticPr fontId="11"/>
  </si>
  <si>
    <t>２級土木施工管理技士(鋼構造物塗装)</t>
    <rPh sb="1" eb="2">
      <t>キュウ</t>
    </rPh>
    <rPh sb="2" eb="4">
      <t>ドボク</t>
    </rPh>
    <rPh sb="4" eb="6">
      <t>セコウ</t>
    </rPh>
    <rPh sb="6" eb="8">
      <t>カンリ</t>
    </rPh>
    <rPh sb="8" eb="10">
      <t>ギシ</t>
    </rPh>
    <rPh sb="11" eb="12">
      <t>コウ</t>
    </rPh>
    <rPh sb="12" eb="14">
      <t>コウゾウ</t>
    </rPh>
    <rPh sb="14" eb="15">
      <t>ブツ</t>
    </rPh>
    <rPh sb="15" eb="17">
      <t>トソウ</t>
    </rPh>
    <phoneticPr fontId="11"/>
  </si>
  <si>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1"/>
  </si>
  <si>
    <t>補償業務管理士：土地調査部門</t>
    <rPh sb="0" eb="2">
      <t>ホショウ</t>
    </rPh>
    <rPh sb="2" eb="4">
      <t>ギョウム</t>
    </rPh>
    <rPh sb="4" eb="6">
      <t>カンリ</t>
    </rPh>
    <rPh sb="6" eb="7">
      <t>シ</t>
    </rPh>
    <rPh sb="8" eb="10">
      <t>トチ</t>
    </rPh>
    <rPh sb="10" eb="12">
      <t>チョウサ</t>
    </rPh>
    <rPh sb="12" eb="14">
      <t>ブモン</t>
    </rPh>
    <phoneticPr fontId="11"/>
  </si>
  <si>
    <t>補償業務管理士：土地評価部門</t>
    <rPh sb="8" eb="10">
      <t>トチ</t>
    </rPh>
    <rPh sb="10" eb="12">
      <t>ヒョウカ</t>
    </rPh>
    <rPh sb="12" eb="14">
      <t>ブモン</t>
    </rPh>
    <phoneticPr fontId="11"/>
  </si>
  <si>
    <t>補償業務管理士：物件部門</t>
    <rPh sb="8" eb="10">
      <t>ブッケン</t>
    </rPh>
    <rPh sb="10" eb="12">
      <t>ブモン</t>
    </rPh>
    <phoneticPr fontId="11"/>
  </si>
  <si>
    <t>補償業務管理士：機械工作物部門</t>
    <rPh sb="8" eb="10">
      <t>キカイ</t>
    </rPh>
    <rPh sb="10" eb="13">
      <t>コウサクブツ</t>
    </rPh>
    <rPh sb="13" eb="15">
      <t>ブモン</t>
    </rPh>
    <phoneticPr fontId="11"/>
  </si>
  <si>
    <t>補償業務管理士：営業補償・特殊補償部門</t>
    <rPh sb="8" eb="10">
      <t>エイギョウ</t>
    </rPh>
    <rPh sb="10" eb="12">
      <t>ホショウ</t>
    </rPh>
    <rPh sb="13" eb="15">
      <t>トクシュ</t>
    </rPh>
    <rPh sb="15" eb="17">
      <t>ホショウ</t>
    </rPh>
    <rPh sb="17" eb="19">
      <t>ブモン</t>
    </rPh>
    <phoneticPr fontId="11"/>
  </si>
  <si>
    <t>補償業務管理士：事業損失部門</t>
    <rPh sb="8" eb="10">
      <t>ジギョウ</t>
    </rPh>
    <rPh sb="10" eb="12">
      <t>ソンシツ</t>
    </rPh>
    <rPh sb="12" eb="14">
      <t>ブモン</t>
    </rPh>
    <phoneticPr fontId="11"/>
  </si>
  <si>
    <t>補償業務管理士：補償関連部門</t>
    <rPh sb="8" eb="10">
      <t>ホショウ</t>
    </rPh>
    <rPh sb="10" eb="12">
      <t>カンレン</t>
    </rPh>
    <rPh sb="12" eb="14">
      <t>ブモン</t>
    </rPh>
    <phoneticPr fontId="11"/>
  </si>
  <si>
    <t>補償業務管理士：総合補償部門</t>
    <rPh sb="8" eb="10">
      <t>ソウゴウ</t>
    </rPh>
    <rPh sb="10" eb="12">
      <t>ホショウ</t>
    </rPh>
    <rPh sb="12" eb="14">
      <t>ブモン</t>
    </rPh>
    <phoneticPr fontId="11"/>
  </si>
  <si>
    <t>土地家屋調査士</t>
    <rPh sb="0" eb="2">
      <t>トチ</t>
    </rPh>
    <rPh sb="2" eb="4">
      <t>カオク</t>
    </rPh>
    <rPh sb="4" eb="7">
      <t>チョウサシ</t>
    </rPh>
    <phoneticPr fontId="11"/>
  </si>
  <si>
    <t>環境計量士</t>
    <rPh sb="0" eb="2">
      <t>カンキョウ</t>
    </rPh>
    <rPh sb="2" eb="5">
      <t>ケイリョウシ</t>
    </rPh>
    <phoneticPr fontId="11"/>
  </si>
  <si>
    <t>港湾海洋調査士（危険物探査）</t>
    <rPh sb="0" eb="2">
      <t>コウワン</t>
    </rPh>
    <rPh sb="2" eb="4">
      <t>カイヨウ</t>
    </rPh>
    <rPh sb="4" eb="6">
      <t>チョウサ</t>
    </rPh>
    <rPh sb="6" eb="7">
      <t>シ</t>
    </rPh>
    <rPh sb="8" eb="11">
      <t>キケンブツ</t>
    </rPh>
    <rPh sb="11" eb="13">
      <t>タンサ</t>
    </rPh>
    <phoneticPr fontId="11"/>
  </si>
  <si>
    <t>080</t>
  </si>
  <si>
    <t>061</t>
  </si>
  <si>
    <t>081</t>
  </si>
  <si>
    <t>051</t>
  </si>
  <si>
    <t>052</t>
  </si>
  <si>
    <t>053</t>
  </si>
  <si>
    <t>074</t>
  </si>
  <si>
    <t>073</t>
  </si>
  <si>
    <t>082</t>
  </si>
  <si>
    <t>075</t>
  </si>
  <si>
    <t>077</t>
  </si>
  <si>
    <t>072</t>
  </si>
  <si>
    <t>１級電気工事施工管理技士</t>
    <rPh sb="1" eb="2">
      <t>キュウ</t>
    </rPh>
    <rPh sb="2" eb="4">
      <t>デンキ</t>
    </rPh>
    <rPh sb="4" eb="6">
      <t>コウジ</t>
    </rPh>
    <rPh sb="6" eb="8">
      <t>セコウ</t>
    </rPh>
    <rPh sb="8" eb="10">
      <t>カンリ</t>
    </rPh>
    <rPh sb="10" eb="12">
      <t>ギシ</t>
    </rPh>
    <phoneticPr fontId="11"/>
  </si>
  <si>
    <t>２級電気工事施工管理技士</t>
    <rPh sb="1" eb="2">
      <t>キュウ</t>
    </rPh>
    <rPh sb="2" eb="4">
      <t>デンキ</t>
    </rPh>
    <rPh sb="4" eb="6">
      <t>コウジ</t>
    </rPh>
    <rPh sb="6" eb="8">
      <t>セコウ</t>
    </rPh>
    <rPh sb="8" eb="10">
      <t>カンリ</t>
    </rPh>
    <rPh sb="10" eb="12">
      <t>ギシ</t>
    </rPh>
    <phoneticPr fontId="11"/>
  </si>
  <si>
    <t>第１種電気工事士</t>
    <rPh sb="0" eb="1">
      <t>ダイ</t>
    </rPh>
    <rPh sb="2" eb="3">
      <t>シュ</t>
    </rPh>
    <rPh sb="3" eb="5">
      <t>デンキ</t>
    </rPh>
    <rPh sb="5" eb="8">
      <t>コウジシ</t>
    </rPh>
    <phoneticPr fontId="11"/>
  </si>
  <si>
    <t>第２種電気工事士</t>
    <rPh sb="0" eb="1">
      <t>ダイ</t>
    </rPh>
    <rPh sb="2" eb="3">
      <t>シュ</t>
    </rPh>
    <rPh sb="3" eb="5">
      <t>デンキ</t>
    </rPh>
    <rPh sb="5" eb="8">
      <t>コウジシ</t>
    </rPh>
    <phoneticPr fontId="11"/>
  </si>
  <si>
    <t>電気主任技術者(第1種～第3種)</t>
    <rPh sb="0" eb="2">
      <t>デンキ</t>
    </rPh>
    <rPh sb="2" eb="4">
      <t>シュニン</t>
    </rPh>
    <rPh sb="4" eb="7">
      <t>ギジュツシャ</t>
    </rPh>
    <rPh sb="8" eb="9">
      <t>ダイ</t>
    </rPh>
    <rPh sb="10" eb="11">
      <t>シュ</t>
    </rPh>
    <rPh sb="12" eb="13">
      <t>ダイ</t>
    </rPh>
    <rPh sb="14" eb="15">
      <t>シュ</t>
    </rPh>
    <phoneticPr fontId="11"/>
  </si>
  <si>
    <t>甲種消防設備士(第四類)</t>
    <rPh sb="0" eb="2">
      <t>コウシュ</t>
    </rPh>
    <rPh sb="2" eb="4">
      <t>ショウボウ</t>
    </rPh>
    <rPh sb="4" eb="6">
      <t>セツビ</t>
    </rPh>
    <rPh sb="6" eb="7">
      <t>シ</t>
    </rPh>
    <rPh sb="8" eb="9">
      <t>ダイ</t>
    </rPh>
    <rPh sb="9" eb="10">
      <t>ヨン</t>
    </rPh>
    <rPh sb="10" eb="11">
      <t>ルイ</t>
    </rPh>
    <phoneticPr fontId="11"/>
  </si>
  <si>
    <t>乙種消防設備士(第四類及び第七類)</t>
    <rPh sb="0" eb="2">
      <t>オツシュ</t>
    </rPh>
    <rPh sb="2" eb="4">
      <t>ショウボウ</t>
    </rPh>
    <rPh sb="4" eb="6">
      <t>セツビ</t>
    </rPh>
    <rPh sb="6" eb="7">
      <t>シ</t>
    </rPh>
    <rPh sb="8" eb="9">
      <t>ダイ</t>
    </rPh>
    <rPh sb="9" eb="10">
      <t>ヨン</t>
    </rPh>
    <rPh sb="10" eb="11">
      <t>ルイ</t>
    </rPh>
    <rPh sb="11" eb="12">
      <t>オヨ</t>
    </rPh>
    <rPh sb="13" eb="14">
      <t>ダイ</t>
    </rPh>
    <rPh sb="14" eb="15">
      <t>ナナ</t>
    </rPh>
    <rPh sb="15" eb="16">
      <t>ルイ</t>
    </rPh>
    <phoneticPr fontId="11"/>
  </si>
  <si>
    <t>（電気系資格者）</t>
    <rPh sb="1" eb="4">
      <t>デンキケイ</t>
    </rPh>
    <rPh sb="4" eb="7">
      <t>シカクシャ</t>
    </rPh>
    <phoneticPr fontId="11"/>
  </si>
  <si>
    <t>（機械系資格者）</t>
    <rPh sb="1" eb="4">
      <t>キカイケイ</t>
    </rPh>
    <rPh sb="4" eb="7">
      <t>シカクシャ</t>
    </rPh>
    <phoneticPr fontId="11"/>
  </si>
  <si>
    <t>１級管工事施工管理技士</t>
    <rPh sb="1" eb="2">
      <t>キュウ</t>
    </rPh>
    <rPh sb="2" eb="3">
      <t>カン</t>
    </rPh>
    <rPh sb="3" eb="5">
      <t>コウジ</t>
    </rPh>
    <rPh sb="5" eb="7">
      <t>セコウ</t>
    </rPh>
    <rPh sb="7" eb="9">
      <t>カンリ</t>
    </rPh>
    <rPh sb="9" eb="11">
      <t>ギシ</t>
    </rPh>
    <phoneticPr fontId="11"/>
  </si>
  <si>
    <t>２級管工事施工管理技士</t>
    <rPh sb="1" eb="2">
      <t>キュウ</t>
    </rPh>
    <rPh sb="2" eb="3">
      <t>カン</t>
    </rPh>
    <rPh sb="3" eb="5">
      <t>コウジ</t>
    </rPh>
    <rPh sb="5" eb="7">
      <t>セコウ</t>
    </rPh>
    <rPh sb="7" eb="9">
      <t>カンリ</t>
    </rPh>
    <rPh sb="9" eb="11">
      <t>ギシ</t>
    </rPh>
    <phoneticPr fontId="11"/>
  </si>
  <si>
    <t>甲種消防設備士(第四類除く)</t>
    <rPh sb="0" eb="2">
      <t>コウシュ</t>
    </rPh>
    <rPh sb="2" eb="4">
      <t>ショウボウ</t>
    </rPh>
    <rPh sb="4" eb="6">
      <t>セツビ</t>
    </rPh>
    <rPh sb="6" eb="7">
      <t>シ</t>
    </rPh>
    <rPh sb="8" eb="9">
      <t>ダイ</t>
    </rPh>
    <rPh sb="9" eb="10">
      <t>ヨン</t>
    </rPh>
    <rPh sb="10" eb="11">
      <t>ルイ</t>
    </rPh>
    <rPh sb="11" eb="12">
      <t>ノゾ</t>
    </rPh>
    <phoneticPr fontId="11"/>
  </si>
  <si>
    <t>乙種消防設備士(第四類及び第七類除く)</t>
    <rPh sb="0" eb="2">
      <t>オツシュ</t>
    </rPh>
    <rPh sb="2" eb="4">
      <t>ショウボウ</t>
    </rPh>
    <rPh sb="4" eb="6">
      <t>セツビ</t>
    </rPh>
    <rPh sb="6" eb="7">
      <t>シ</t>
    </rPh>
    <rPh sb="7" eb="8">
      <t>ダイ</t>
    </rPh>
    <rPh sb="8" eb="9">
      <t>ヨン</t>
    </rPh>
    <rPh sb="9" eb="10">
      <t>ルイ</t>
    </rPh>
    <rPh sb="10" eb="11">
      <t>オヨ</t>
    </rPh>
    <rPh sb="12" eb="13">
      <t>ダイ</t>
    </rPh>
    <rPh sb="13" eb="14">
      <t>ナナ</t>
    </rPh>
    <rPh sb="14" eb="15">
      <t>ルイ</t>
    </rPh>
    <rPh sb="15" eb="16">
      <t>ノゾ</t>
    </rPh>
    <phoneticPr fontId="11"/>
  </si>
  <si>
    <t>給水装置工事主任技術者</t>
    <rPh sb="0" eb="2">
      <t>キュウスイ</t>
    </rPh>
    <rPh sb="2" eb="4">
      <t>ソウチ</t>
    </rPh>
    <rPh sb="4" eb="6">
      <t>コウジ</t>
    </rPh>
    <rPh sb="6" eb="8">
      <t>シュニン</t>
    </rPh>
    <rPh sb="8" eb="11">
      <t>ギジュツシャ</t>
    </rPh>
    <phoneticPr fontId="11"/>
  </si>
  <si>
    <t>（その他資格者）</t>
    <rPh sb="3" eb="4">
      <t>タ</t>
    </rPh>
    <rPh sb="4" eb="7">
      <t>シカクシャ</t>
    </rPh>
    <phoneticPr fontId="11"/>
  </si>
  <si>
    <t>建築構造士</t>
    <rPh sb="0" eb="2">
      <t>ケンチク</t>
    </rPh>
    <rPh sb="2" eb="4">
      <t>コウゾウ</t>
    </rPh>
    <rPh sb="4" eb="5">
      <t>シ</t>
    </rPh>
    <phoneticPr fontId="11"/>
  </si>
  <si>
    <t>建築積算士（建築積算資格者）</t>
    <rPh sb="0" eb="2">
      <t>ケンチク</t>
    </rPh>
    <rPh sb="2" eb="4">
      <t>セキサン</t>
    </rPh>
    <rPh sb="4" eb="5">
      <t>シ</t>
    </rPh>
    <rPh sb="6" eb="8">
      <t>ケンチク</t>
    </rPh>
    <rPh sb="8" eb="10">
      <t>セキサン</t>
    </rPh>
    <rPh sb="10" eb="12">
      <t>シカク</t>
    </rPh>
    <rPh sb="12" eb="13">
      <t>シャ</t>
    </rPh>
    <phoneticPr fontId="11"/>
  </si>
  <si>
    <t>建築コスト管理士</t>
    <rPh sb="0" eb="2">
      <t>ケンチク</t>
    </rPh>
    <rPh sb="5" eb="7">
      <t>カンリ</t>
    </rPh>
    <rPh sb="7" eb="8">
      <t>シ</t>
    </rPh>
    <phoneticPr fontId="11"/>
  </si>
  <si>
    <t xml:space="preserve"> 地すべり防止工事士</t>
    <rPh sb="1" eb="2">
      <t>ジ</t>
    </rPh>
    <rPh sb="5" eb="7">
      <t>ボウシ</t>
    </rPh>
    <rPh sb="7" eb="9">
      <t>コウジ</t>
    </rPh>
    <rPh sb="9" eb="10">
      <t>シ</t>
    </rPh>
    <phoneticPr fontId="11"/>
  </si>
  <si>
    <t>コンクリート診断士</t>
    <rPh sb="6" eb="9">
      <t>シンダンシ</t>
    </rPh>
    <phoneticPr fontId="11"/>
  </si>
  <si>
    <t>土木学会認定技術者（特別上級土木技術者）</t>
    <rPh sb="0" eb="2">
      <t>ドボク</t>
    </rPh>
    <rPh sb="2" eb="4">
      <t>ガッカイ</t>
    </rPh>
    <rPh sb="4" eb="6">
      <t>ニンテイ</t>
    </rPh>
    <rPh sb="6" eb="9">
      <t>ギジュツシャ</t>
    </rPh>
    <rPh sb="10" eb="12">
      <t>トクベツ</t>
    </rPh>
    <rPh sb="12" eb="14">
      <t>ジョウキュウ</t>
    </rPh>
    <rPh sb="14" eb="16">
      <t>ドボク</t>
    </rPh>
    <rPh sb="16" eb="19">
      <t>ギジュツシャ</t>
    </rPh>
    <phoneticPr fontId="11"/>
  </si>
  <si>
    <t>土木学会認定技術者（上級土木技術者）</t>
    <rPh sb="0" eb="2">
      <t>ドボク</t>
    </rPh>
    <rPh sb="2" eb="4">
      <t>ガッカイ</t>
    </rPh>
    <rPh sb="4" eb="6">
      <t>ニンテイ</t>
    </rPh>
    <rPh sb="6" eb="9">
      <t>ギジュツシャ</t>
    </rPh>
    <rPh sb="10" eb="12">
      <t>ジョウキュウ</t>
    </rPh>
    <rPh sb="12" eb="14">
      <t>ドボク</t>
    </rPh>
    <rPh sb="14" eb="17">
      <t>ギジュツシャ</t>
    </rPh>
    <phoneticPr fontId="11"/>
  </si>
  <si>
    <t>土木学会認定技術者（１級土木技術者）</t>
    <rPh sb="0" eb="2">
      <t>ドボク</t>
    </rPh>
    <rPh sb="2" eb="4">
      <t>ガッカイ</t>
    </rPh>
    <rPh sb="4" eb="6">
      <t>ニンテイ</t>
    </rPh>
    <rPh sb="6" eb="9">
      <t>ギジュツシャ</t>
    </rPh>
    <rPh sb="11" eb="12">
      <t>キュウ</t>
    </rPh>
    <rPh sb="12" eb="14">
      <t>ドボク</t>
    </rPh>
    <rPh sb="14" eb="17">
      <t>ギジュツシャ</t>
    </rPh>
    <phoneticPr fontId="11"/>
  </si>
  <si>
    <t>１級</t>
    <rPh sb="1" eb="2">
      <t>キュウ</t>
    </rPh>
    <phoneticPr fontId="16"/>
  </si>
  <si>
    <t>２級</t>
    <rPh sb="1" eb="2">
      <t>キュウ</t>
    </rPh>
    <phoneticPr fontId="16"/>
  </si>
  <si>
    <t>測量</t>
    <rPh sb="0" eb="2">
      <t>ソクリョウ</t>
    </rPh>
    <phoneticPr fontId="16"/>
  </si>
  <si>
    <t>建築</t>
    <rPh sb="0" eb="2">
      <t>ケンチク</t>
    </rPh>
    <phoneticPr fontId="16"/>
  </si>
  <si>
    <t>土木</t>
    <rPh sb="0" eb="2">
      <t>ドボク</t>
    </rPh>
    <phoneticPr fontId="16"/>
  </si>
  <si>
    <t>地質</t>
    <rPh sb="0" eb="2">
      <t>チシツ</t>
    </rPh>
    <phoneticPr fontId="16"/>
  </si>
  <si>
    <t>補償</t>
    <rPh sb="0" eb="2">
      <t>ホショウ</t>
    </rPh>
    <phoneticPr fontId="16"/>
  </si>
  <si>
    <t>調査</t>
    <rPh sb="0" eb="2">
      <t>チョウサ</t>
    </rPh>
    <phoneticPr fontId="16"/>
  </si>
  <si>
    <t>業者カードB</t>
    <rPh sb="0" eb="2">
      <t>ギョウシャ</t>
    </rPh>
    <phoneticPr fontId="11"/>
  </si>
  <si>
    <t>業者カードA</t>
    <rPh sb="0" eb="2">
      <t>ギョウシャ</t>
    </rPh>
    <phoneticPr fontId="11"/>
  </si>
  <si>
    <t>１級建築士</t>
    <rPh sb="1" eb="2">
      <t>キュウ</t>
    </rPh>
    <rPh sb="2" eb="5">
      <t>ケンチクシ</t>
    </rPh>
    <phoneticPr fontId="11"/>
  </si>
  <si>
    <t>不動産鑑定士</t>
    <rPh sb="0" eb="6">
      <t>フドウサンカンテイシ</t>
    </rPh>
    <phoneticPr fontId="11"/>
  </si>
  <si>
    <r>
      <t>　　例：宜野湾太郎が同じ土木の業種である１級土木施工管理技士とRCCMの資格を所持している場合、</t>
    </r>
    <r>
      <rPr>
        <u/>
        <sz val="11"/>
        <color theme="1"/>
        <rFont val="ＭＳ Ｐゴシック"/>
        <family val="3"/>
        <charset val="128"/>
        <scheme val="minor"/>
      </rPr>
      <t>それぞれの資格でカウントできます。</t>
    </r>
    <rPh sb="10" eb="11">
      <t>オナ</t>
    </rPh>
    <rPh sb="12" eb="14">
      <t>ドボク</t>
    </rPh>
    <rPh sb="15" eb="17">
      <t>ギョウシュ</t>
    </rPh>
    <rPh sb="21" eb="22">
      <t>キュウ</t>
    </rPh>
    <rPh sb="22" eb="24">
      <t>ドボク</t>
    </rPh>
    <rPh sb="24" eb="26">
      <t>セコウ</t>
    </rPh>
    <rPh sb="26" eb="28">
      <t>カンリ</t>
    </rPh>
    <rPh sb="28" eb="30">
      <t>ギシ</t>
    </rPh>
    <phoneticPr fontId="11"/>
  </si>
  <si>
    <t>※同業種内重複不可とは、同一人物が同業種内で複数資格を所持している場合、１つの資格のみカウント可能ということであり、技術職員数には上位の級の技術者のみカウントしてください。</t>
    <rPh sb="1" eb="3">
      <t>ドウギョウ</t>
    </rPh>
    <rPh sb="3" eb="5">
      <t>シュナイ</t>
    </rPh>
    <rPh sb="5" eb="7">
      <t>チョウフク</t>
    </rPh>
    <rPh sb="7" eb="9">
      <t>フカ</t>
    </rPh>
    <phoneticPr fontId="11"/>
  </si>
  <si>
    <t>※ 重複記載可能とは、同一人物が複数資格を所持している場合、各資格ごとにカウント可能ということです。</t>
    <rPh sb="2" eb="4">
      <t>ジュウフク</t>
    </rPh>
    <rPh sb="4" eb="6">
      <t>キサイ</t>
    </rPh>
    <rPh sb="6" eb="8">
      <t>カノウ</t>
    </rPh>
    <rPh sb="40" eb="42">
      <t>カノウ</t>
    </rPh>
    <phoneticPr fontId="11"/>
  </si>
  <si>
    <t>沖縄県宜野湾市野嵩＊丁目＊番＊号</t>
    <rPh sb="0" eb="3">
      <t>オキナワケン</t>
    </rPh>
    <rPh sb="3" eb="7">
      <t>ギノワンシ</t>
    </rPh>
    <rPh sb="7" eb="9">
      <t>ノダケ</t>
    </rPh>
    <rPh sb="10" eb="12">
      <t>チョウメ</t>
    </rPh>
    <rPh sb="13" eb="14">
      <t>バン</t>
    </rPh>
    <rPh sb="15" eb="16">
      <t>ゴウ</t>
    </rPh>
    <phoneticPr fontId="16"/>
  </si>
  <si>
    <t>(県内)</t>
    <rPh sb="1" eb="3">
      <t>ケンナイ</t>
    </rPh>
    <phoneticPr fontId="11"/>
  </si>
  <si>
    <t>※重複記載可能とは、同一人物が複数資格を所持している場合、各資格ごとにカウント可能ということです。</t>
    <rPh sb="1" eb="3">
      <t>ジュウフク</t>
    </rPh>
    <rPh sb="3" eb="5">
      <t>キサイ</t>
    </rPh>
    <rPh sb="5" eb="7">
      <t>カノウ</t>
    </rPh>
    <rPh sb="39" eb="41">
      <t>カノウ</t>
    </rPh>
    <phoneticPr fontId="11"/>
  </si>
  <si>
    <t>※ピンクのセル（申請区分、地域区分）はプルダウンから選択し、それ以外（水色のセル）は手入力してください。(提出の際は白黒印刷で構いません。)</t>
    <rPh sb="8" eb="12">
      <t>シンセイクブン</t>
    </rPh>
    <rPh sb="13" eb="15">
      <t>チイキ</t>
    </rPh>
    <rPh sb="15" eb="17">
      <t>クブン</t>
    </rPh>
    <rPh sb="26" eb="28">
      <t>センタク</t>
    </rPh>
    <rPh sb="32" eb="34">
      <t>イガイ</t>
    </rPh>
    <rPh sb="35" eb="37">
      <t>ミズイロ</t>
    </rPh>
    <rPh sb="42" eb="45">
      <t>テニュウリョク</t>
    </rPh>
    <rPh sb="53" eb="55">
      <t>テイシュツ</t>
    </rPh>
    <rPh sb="56" eb="57">
      <t>サイ</t>
    </rPh>
    <rPh sb="58" eb="60">
      <t>シロクロ</t>
    </rPh>
    <rPh sb="60" eb="62">
      <t>インサツ</t>
    </rPh>
    <rPh sb="63" eb="64">
      <t>カマ</t>
    </rPh>
    <phoneticPr fontId="16"/>
  </si>
  <si>
    <t>※ピンクのセル（申請区分、地域区分）はプルダウンから選択し、それ以外（水色のセル）は手入力してください。(提出の際は白黒印刷で構いません。)</t>
    <rPh sb="8" eb="12">
      <t>シンセイクブン</t>
    </rPh>
    <rPh sb="13" eb="17">
      <t>チイキクブン</t>
    </rPh>
    <rPh sb="26" eb="28">
      <t>センタク</t>
    </rPh>
    <rPh sb="32" eb="34">
      <t>イガイ</t>
    </rPh>
    <rPh sb="35" eb="37">
      <t>ミズイロ</t>
    </rPh>
    <rPh sb="42" eb="45">
      <t>テニュウリョク</t>
    </rPh>
    <rPh sb="53" eb="55">
      <t>テイシュツ</t>
    </rPh>
    <rPh sb="56" eb="57">
      <t>サイ</t>
    </rPh>
    <rPh sb="58" eb="60">
      <t>シロクロ</t>
    </rPh>
    <rPh sb="60" eb="62">
      <t>インサツ</t>
    </rPh>
    <rPh sb="63" eb="64">
      <t>カマ</t>
    </rPh>
    <phoneticPr fontId="16"/>
  </si>
  <si>
    <t>商号又は名称：</t>
    <rPh sb="0" eb="2">
      <t>ショウゴウ</t>
    </rPh>
    <rPh sb="2" eb="3">
      <t>マタ</t>
    </rPh>
    <rPh sb="4" eb="6">
      <t>メイショウ</t>
    </rPh>
    <phoneticPr fontId="16"/>
  </si>
  <si>
    <t>技　術　職　員　有　資　格　者　名　簿</t>
    <rPh sb="0" eb="1">
      <t>ワザ</t>
    </rPh>
    <rPh sb="2" eb="3">
      <t>ジュツ</t>
    </rPh>
    <rPh sb="4" eb="5">
      <t>ショク</t>
    </rPh>
    <rPh sb="6" eb="7">
      <t>イン</t>
    </rPh>
    <rPh sb="8" eb="9">
      <t>ユウ</t>
    </rPh>
    <rPh sb="10" eb="11">
      <t>シ</t>
    </rPh>
    <rPh sb="12" eb="13">
      <t>カク</t>
    </rPh>
    <rPh sb="14" eb="15">
      <t>シャ</t>
    </rPh>
    <rPh sb="16" eb="17">
      <t>メイ</t>
    </rPh>
    <rPh sb="18" eb="19">
      <t>ボ</t>
    </rPh>
    <phoneticPr fontId="11"/>
  </si>
  <si>
    <t>1.測量</t>
    <rPh sb="2" eb="4">
      <t>ソクリョウ</t>
    </rPh>
    <phoneticPr fontId="16"/>
  </si>
  <si>
    <t>2.建築</t>
    <rPh sb="2" eb="4">
      <t>ケンチク</t>
    </rPh>
    <phoneticPr fontId="16"/>
  </si>
  <si>
    <t>3.土木</t>
    <rPh sb="2" eb="4">
      <t>ドボク</t>
    </rPh>
    <phoneticPr fontId="16"/>
  </si>
  <si>
    <t>4.地質</t>
    <rPh sb="2" eb="4">
      <t>チシツ</t>
    </rPh>
    <phoneticPr fontId="16"/>
  </si>
  <si>
    <t>5.補償</t>
    <rPh sb="2" eb="4">
      <t>ホショウ</t>
    </rPh>
    <phoneticPr fontId="16"/>
  </si>
  <si>
    <t>6.調査</t>
    <rPh sb="2" eb="4">
      <t>チョウサ</t>
    </rPh>
    <phoneticPr fontId="16"/>
  </si>
  <si>
    <t>№</t>
    <phoneticPr fontId="11"/>
  </si>
  <si>
    <t>氏　　　名</t>
    <rPh sb="0" eb="1">
      <t>シ</t>
    </rPh>
    <rPh sb="4" eb="5">
      <t>メイ</t>
    </rPh>
    <phoneticPr fontId="11"/>
  </si>
  <si>
    <t>有資格者区分コード
※別紙「業者カード（B)における資格対照表」に記載されているコードのみ対象</t>
    <rPh sb="0" eb="4">
      <t>ユウシカクシャ</t>
    </rPh>
    <rPh sb="4" eb="6">
      <t>クブン</t>
    </rPh>
    <rPh sb="11" eb="13">
      <t>ベッシ</t>
    </rPh>
    <rPh sb="14" eb="16">
      <t>ギョウシャ</t>
    </rPh>
    <rPh sb="26" eb="28">
      <t>シカク</t>
    </rPh>
    <rPh sb="28" eb="31">
      <t>タイショウヒョウ</t>
    </rPh>
    <rPh sb="33" eb="35">
      <t>キサイ</t>
    </rPh>
    <rPh sb="45" eb="47">
      <t>タイショウ</t>
    </rPh>
    <phoneticPr fontId="11"/>
  </si>
  <si>
    <t>※申請できる資格については、技術者一人につき、10資格以内とします。</t>
    <rPh sb="1" eb="3">
      <t>シンセイ</t>
    </rPh>
    <rPh sb="6" eb="8">
      <t>シカク</t>
    </rPh>
    <rPh sb="14" eb="17">
      <t>ギジュツシャ</t>
    </rPh>
    <rPh sb="17" eb="19">
      <t>ヒトリ</t>
    </rPh>
    <rPh sb="25" eb="27">
      <t>シカク</t>
    </rPh>
    <rPh sb="27" eb="29">
      <t>イナイ</t>
    </rPh>
    <phoneticPr fontId="16"/>
  </si>
  <si>
    <t>※申請する資格の資格証・免状等の写しを添付してください。　同一人が同業種で複数の資格を所有している場合は上位のみを提出してください。</t>
    <rPh sb="1" eb="3">
      <t>シンセイ</t>
    </rPh>
    <rPh sb="5" eb="7">
      <t>シカク</t>
    </rPh>
    <phoneticPr fontId="11"/>
  </si>
  <si>
    <t>宜野湾　太郎</t>
    <rPh sb="0" eb="3">
      <t>ギノワン</t>
    </rPh>
    <rPh sb="4" eb="6">
      <t>タロウ</t>
    </rPh>
    <phoneticPr fontId="11"/>
  </si>
  <si>
    <t>宜野湾　次郎</t>
    <rPh sb="0" eb="3">
      <t>ギノワン</t>
    </rPh>
    <rPh sb="4" eb="6">
      <t>ジロウ</t>
    </rPh>
    <phoneticPr fontId="11"/>
  </si>
  <si>
    <t>宜野湾　三郎</t>
    <rPh sb="0" eb="3">
      <t>ギノワン</t>
    </rPh>
    <rPh sb="4" eb="6">
      <t>サブロウ</t>
    </rPh>
    <phoneticPr fontId="11"/>
  </si>
  <si>
    <t>宜野湾　花子</t>
    <rPh sb="0" eb="3">
      <t>ギノワン</t>
    </rPh>
    <rPh sb="4" eb="6">
      <t>ハナコ</t>
    </rPh>
    <phoneticPr fontId="11"/>
  </si>
  <si>
    <t>宜野湾　羽衣</t>
    <rPh sb="0" eb="3">
      <t>ギノワン</t>
    </rPh>
    <rPh sb="4" eb="6">
      <t>ハゴロモ</t>
    </rPh>
    <phoneticPr fontId="11"/>
  </si>
  <si>
    <t>3　県内（本社が沖縄県外）</t>
  </si>
  <si>
    <t>074</t>
    <phoneticPr fontId="11"/>
  </si>
  <si>
    <t>電気主任技術者(第1～第3)</t>
    <rPh sb="0" eb="2">
      <t>デンキ</t>
    </rPh>
    <rPh sb="2" eb="4">
      <t>シュニン</t>
    </rPh>
    <rPh sb="4" eb="7">
      <t>ギジュツシャ</t>
    </rPh>
    <rPh sb="8" eb="9">
      <t>ダイ</t>
    </rPh>
    <rPh sb="11" eb="12">
      <t>ダイ</t>
    </rPh>
    <phoneticPr fontId="11"/>
  </si>
  <si>
    <t>甲 消防設備士(第四)</t>
    <rPh sb="0" eb="1">
      <t>コウ</t>
    </rPh>
    <rPh sb="2" eb="4">
      <t>ショウボウ</t>
    </rPh>
    <rPh sb="4" eb="6">
      <t>セツビ</t>
    </rPh>
    <rPh sb="6" eb="7">
      <t>シ</t>
    </rPh>
    <rPh sb="8" eb="9">
      <t>ダイ</t>
    </rPh>
    <rPh sb="9" eb="10">
      <t>ヨン</t>
    </rPh>
    <phoneticPr fontId="11"/>
  </si>
  <si>
    <t>乙 消防設備士(第四、第七)</t>
    <rPh sb="0" eb="1">
      <t>オツ</t>
    </rPh>
    <rPh sb="2" eb="4">
      <t>ショウボウ</t>
    </rPh>
    <rPh sb="4" eb="6">
      <t>セツビ</t>
    </rPh>
    <rPh sb="6" eb="7">
      <t>シ</t>
    </rPh>
    <rPh sb="8" eb="9">
      <t>ダイ</t>
    </rPh>
    <rPh sb="9" eb="10">
      <t>ヨン</t>
    </rPh>
    <rPh sb="11" eb="12">
      <t>ダイ</t>
    </rPh>
    <rPh sb="12" eb="13">
      <t>ナナ</t>
    </rPh>
    <phoneticPr fontId="11"/>
  </si>
  <si>
    <t>甲 消防設備士(第四除く)</t>
    <rPh sb="0" eb="1">
      <t>コウ</t>
    </rPh>
    <rPh sb="2" eb="4">
      <t>ショウボウ</t>
    </rPh>
    <rPh sb="4" eb="6">
      <t>セツビ</t>
    </rPh>
    <rPh sb="6" eb="7">
      <t>シ</t>
    </rPh>
    <rPh sb="8" eb="9">
      <t>ダイ</t>
    </rPh>
    <rPh sb="9" eb="10">
      <t>ヨン</t>
    </rPh>
    <rPh sb="10" eb="11">
      <t>ノゾ</t>
    </rPh>
    <phoneticPr fontId="11"/>
  </si>
  <si>
    <t>乙 消防設備士(第四、第七除く)</t>
    <rPh sb="0" eb="1">
      <t>オツ</t>
    </rPh>
    <rPh sb="2" eb="4">
      <t>ショウボウ</t>
    </rPh>
    <rPh sb="4" eb="6">
      <t>セツビ</t>
    </rPh>
    <rPh sb="6" eb="7">
      <t>シ</t>
    </rPh>
    <rPh sb="7" eb="8">
      <t>ダイ</t>
    </rPh>
    <rPh sb="8" eb="9">
      <t>ヨン</t>
    </rPh>
    <rPh sb="9" eb="10">
      <t>ルイ</t>
    </rPh>
    <rPh sb="11" eb="12">
      <t>ナナ</t>
    </rPh>
    <rPh sb="12" eb="13">
      <t>ルイ</t>
    </rPh>
    <phoneticPr fontId="11"/>
  </si>
  <si>
    <t>080</t>
    <phoneticPr fontId="11"/>
  </si>
  <si>
    <t xml:space="preserve">技術士：船舶・海洋部門 </t>
    <phoneticPr fontId="11"/>
  </si>
  <si>
    <t>技：船舶・海洋</t>
    <phoneticPr fontId="11"/>
  </si>
  <si>
    <t xml:space="preserve">技術士：航空・宇宙部門 </t>
    <phoneticPr fontId="11"/>
  </si>
  <si>
    <t>技：航空・宇宙</t>
    <phoneticPr fontId="11"/>
  </si>
  <si>
    <t xml:space="preserve">技術士：電気電子部門 </t>
    <phoneticPr fontId="11"/>
  </si>
  <si>
    <t>技：電気電子</t>
    <phoneticPr fontId="11"/>
  </si>
  <si>
    <t xml:space="preserve">技術士：化学部門 </t>
    <phoneticPr fontId="11"/>
  </si>
  <si>
    <t xml:space="preserve">技：化学 </t>
    <phoneticPr fontId="11"/>
  </si>
  <si>
    <t>技術士：繊維部門</t>
    <phoneticPr fontId="11"/>
  </si>
  <si>
    <t>技：繊維</t>
    <phoneticPr fontId="11"/>
  </si>
  <si>
    <t xml:space="preserve">技術士：金属部門 </t>
    <phoneticPr fontId="11"/>
  </si>
  <si>
    <t>技：金属</t>
    <phoneticPr fontId="11"/>
  </si>
  <si>
    <t>技術士：資源工学部門</t>
    <phoneticPr fontId="11"/>
  </si>
  <si>
    <t>技：資源工学</t>
    <phoneticPr fontId="11"/>
  </si>
  <si>
    <t xml:space="preserve">技術士：建設部門（土質及び基礎） </t>
    <phoneticPr fontId="11"/>
  </si>
  <si>
    <t xml:space="preserve">技：建設（土質、基礎） </t>
    <phoneticPr fontId="11"/>
  </si>
  <si>
    <t xml:space="preserve">技術士：建設部門（鋼構造及びコンクリート） </t>
    <phoneticPr fontId="11"/>
  </si>
  <si>
    <t xml:space="preserve">技：建設（鋼構造、コンクリート） </t>
    <phoneticPr fontId="11"/>
  </si>
  <si>
    <t xml:space="preserve">技術士：建設部門（都市及び地方計画） </t>
    <phoneticPr fontId="11"/>
  </si>
  <si>
    <t xml:space="preserve">技：建設（都市、地方計画） </t>
    <phoneticPr fontId="11"/>
  </si>
  <si>
    <t xml:space="preserve">技術士：建設部門（河川、砂防及び海岸・海洋） </t>
    <phoneticPr fontId="11"/>
  </si>
  <si>
    <t xml:space="preserve">技：建設（河川、砂防、海岸・海洋） </t>
    <phoneticPr fontId="11"/>
  </si>
  <si>
    <t xml:space="preserve">技術士：建設部門（港湾及び空港） </t>
    <phoneticPr fontId="11"/>
  </si>
  <si>
    <t xml:space="preserve">技：建設（港湾、空港） </t>
    <phoneticPr fontId="11"/>
  </si>
  <si>
    <t xml:space="preserve">技術士：建設部門（電力土木） </t>
    <phoneticPr fontId="11"/>
  </si>
  <si>
    <t xml:space="preserve">技：建設（電力土木） </t>
    <phoneticPr fontId="11"/>
  </si>
  <si>
    <t xml:space="preserve">技術士：建設部門（道路） </t>
    <phoneticPr fontId="11"/>
  </si>
  <si>
    <t xml:space="preserve">技：建設（道路） </t>
    <phoneticPr fontId="11"/>
  </si>
  <si>
    <t xml:space="preserve">技術士：建設部門（鉄道） </t>
    <phoneticPr fontId="11"/>
  </si>
  <si>
    <t xml:space="preserve">技：建設（鉄道） </t>
    <phoneticPr fontId="11"/>
  </si>
  <si>
    <t xml:space="preserve">技術士：建設部門（トンネル） </t>
    <phoneticPr fontId="11"/>
  </si>
  <si>
    <t xml:space="preserve">技：建設（トンネル） </t>
    <phoneticPr fontId="11"/>
  </si>
  <si>
    <t xml:space="preserve">技術士：建設部門（施工計画、施工設備及び積算） </t>
    <phoneticPr fontId="11"/>
  </si>
  <si>
    <t xml:space="preserve">技：建設（施工計画、施工設備、積算） </t>
    <phoneticPr fontId="11"/>
  </si>
  <si>
    <t xml:space="preserve">技術士：建設部門（建設環境） </t>
    <phoneticPr fontId="11"/>
  </si>
  <si>
    <t xml:space="preserve">技：建設（建設環境） </t>
    <phoneticPr fontId="11"/>
  </si>
  <si>
    <t xml:space="preserve">技術士：上下水道部門 </t>
    <phoneticPr fontId="11"/>
  </si>
  <si>
    <t>技：上下水道</t>
    <phoneticPr fontId="11"/>
  </si>
  <si>
    <t xml:space="preserve">技術士：衛生工学部門 </t>
    <phoneticPr fontId="11"/>
  </si>
  <si>
    <t>技：衛生工学</t>
    <phoneticPr fontId="11"/>
  </si>
  <si>
    <t xml:space="preserve">技術士：農業部門 </t>
    <phoneticPr fontId="11"/>
  </si>
  <si>
    <t xml:space="preserve">技：農業 </t>
    <phoneticPr fontId="11"/>
  </si>
  <si>
    <t xml:space="preserve">技術士：森林部門 </t>
    <phoneticPr fontId="11"/>
  </si>
  <si>
    <t>技：森林</t>
    <phoneticPr fontId="11"/>
  </si>
  <si>
    <t xml:space="preserve">技術士：水産部門 </t>
    <phoneticPr fontId="11"/>
  </si>
  <si>
    <t>技：水産</t>
    <phoneticPr fontId="11"/>
  </si>
  <si>
    <t xml:space="preserve">技術士：経営工学部門 </t>
    <phoneticPr fontId="11"/>
  </si>
  <si>
    <t xml:space="preserve">技：経営工学 </t>
    <phoneticPr fontId="11"/>
  </si>
  <si>
    <t xml:space="preserve">技術士：情報工学部門 </t>
    <phoneticPr fontId="11"/>
  </si>
  <si>
    <t>技：情報工学</t>
    <phoneticPr fontId="11"/>
  </si>
  <si>
    <t xml:space="preserve">技術士：応用理学部門 </t>
    <phoneticPr fontId="11"/>
  </si>
  <si>
    <t>技：応用理学</t>
    <phoneticPr fontId="11"/>
  </si>
  <si>
    <t xml:space="preserve">技術士：生物工学部門 </t>
    <phoneticPr fontId="11"/>
  </si>
  <si>
    <t>技：生物工学</t>
    <phoneticPr fontId="11"/>
  </si>
  <si>
    <t xml:space="preserve">技術士：環境部門 </t>
    <phoneticPr fontId="11"/>
  </si>
  <si>
    <t>技：環境</t>
    <phoneticPr fontId="11"/>
  </si>
  <si>
    <t xml:space="preserve">技術士：原子力・放射線部門 </t>
    <phoneticPr fontId="11"/>
  </si>
  <si>
    <t xml:space="preserve">技：原子力・放射線 </t>
    <phoneticPr fontId="11"/>
  </si>
  <si>
    <t xml:space="preserve">RCCM：河川、砂防及び海岸・海洋部門 </t>
    <phoneticPr fontId="11"/>
  </si>
  <si>
    <t>RCCM：河川、砂防、海岸・海洋</t>
    <phoneticPr fontId="11"/>
  </si>
  <si>
    <t xml:space="preserve">RCCM：港湾及び空港部門 </t>
    <phoneticPr fontId="11"/>
  </si>
  <si>
    <t>RCCM：港湾、空港</t>
    <phoneticPr fontId="11"/>
  </si>
  <si>
    <t xml:space="preserve">RCCM：電力土木部門 </t>
    <phoneticPr fontId="11"/>
  </si>
  <si>
    <t>RCCM：電力土木</t>
    <phoneticPr fontId="11"/>
  </si>
  <si>
    <t xml:space="preserve">RCCM：道路部門 </t>
    <phoneticPr fontId="11"/>
  </si>
  <si>
    <t>RCCM：道路</t>
    <phoneticPr fontId="11"/>
  </si>
  <si>
    <t xml:space="preserve">RCCM：鉄道部門 </t>
    <phoneticPr fontId="11"/>
  </si>
  <si>
    <t>RCCM：鉄道</t>
    <phoneticPr fontId="11"/>
  </si>
  <si>
    <t xml:space="preserve">RCCM：上水道及び工業用水道部門 </t>
    <phoneticPr fontId="11"/>
  </si>
  <si>
    <t>RCCM：上水道、工業用水道</t>
    <phoneticPr fontId="11"/>
  </si>
  <si>
    <t xml:space="preserve">RCCM：下水道部門 </t>
    <phoneticPr fontId="11"/>
  </si>
  <si>
    <t>RCCM：下水道</t>
    <phoneticPr fontId="11"/>
  </si>
  <si>
    <t>RCCM：農業土木部門</t>
    <phoneticPr fontId="11"/>
  </si>
  <si>
    <t>RCCM：農業土木</t>
    <phoneticPr fontId="11"/>
  </si>
  <si>
    <t>RCCM：森林土木部門</t>
    <phoneticPr fontId="11"/>
  </si>
  <si>
    <t>RCCM：森林土木</t>
    <phoneticPr fontId="11"/>
  </si>
  <si>
    <t>RCCM：水産土木部門</t>
    <phoneticPr fontId="11"/>
  </si>
  <si>
    <t>RCCM：水産土木</t>
    <phoneticPr fontId="11"/>
  </si>
  <si>
    <t>RCCM：廃棄物部門</t>
    <phoneticPr fontId="11"/>
  </si>
  <si>
    <t>RCCM：廃棄物</t>
    <phoneticPr fontId="11"/>
  </si>
  <si>
    <t>RCCM：造園部門</t>
    <phoneticPr fontId="11"/>
  </si>
  <si>
    <t>RCCM：造園</t>
    <phoneticPr fontId="11"/>
  </si>
  <si>
    <t>RCCM：都市計画及び地方計画部門</t>
    <phoneticPr fontId="11"/>
  </si>
  <si>
    <t>RCCM：都市計画、地方計画</t>
    <phoneticPr fontId="11"/>
  </si>
  <si>
    <t xml:space="preserve">RCCM：地質部門 </t>
    <phoneticPr fontId="11"/>
  </si>
  <si>
    <t>RCCM：地質</t>
    <phoneticPr fontId="11"/>
  </si>
  <si>
    <t xml:space="preserve">RCCM：土質及び基礎部門 </t>
    <phoneticPr fontId="11"/>
  </si>
  <si>
    <t xml:space="preserve">RCCM：土質、基礎 </t>
    <phoneticPr fontId="11"/>
  </si>
  <si>
    <t xml:space="preserve">RCCM：鋼構造物及びコンクリート部門 </t>
    <phoneticPr fontId="11"/>
  </si>
  <si>
    <t>RCCM：鋼構造物、コンクリート</t>
    <phoneticPr fontId="11"/>
  </si>
  <si>
    <t>RCCM：トンネル部門 民間資格</t>
    <phoneticPr fontId="11"/>
  </si>
  <si>
    <t>RCCM：トンネル 民間資格</t>
    <phoneticPr fontId="11"/>
  </si>
  <si>
    <t xml:space="preserve">RCCM：施工計画、施工設備及び積算部門 </t>
    <phoneticPr fontId="11"/>
  </si>
  <si>
    <t>RCCM：施工計画、施工設備、積算</t>
    <phoneticPr fontId="11"/>
  </si>
  <si>
    <t xml:space="preserve">RCCM：建設環境部門 </t>
    <phoneticPr fontId="11"/>
  </si>
  <si>
    <t xml:space="preserve">RCCM：建設環境 </t>
    <phoneticPr fontId="11"/>
  </si>
  <si>
    <t xml:space="preserve">RCCM：機械部門 </t>
    <phoneticPr fontId="11"/>
  </si>
  <si>
    <t xml:space="preserve">RCCM：機械 </t>
    <phoneticPr fontId="11"/>
  </si>
  <si>
    <t xml:space="preserve">RCCM：電気電子部門 </t>
    <phoneticPr fontId="11"/>
  </si>
  <si>
    <t>RCCM：電気電子</t>
    <phoneticPr fontId="11"/>
  </si>
  <si>
    <t xml:space="preserve">RCCM：建設情報部門 </t>
    <phoneticPr fontId="11"/>
  </si>
  <si>
    <t xml:space="preserve">RCCM：建設情報 </t>
    <phoneticPr fontId="11"/>
  </si>
  <si>
    <t>１級土木施工</t>
    <rPh sb="1" eb="2">
      <t>キュウ</t>
    </rPh>
    <rPh sb="2" eb="4">
      <t>ドボク</t>
    </rPh>
    <rPh sb="4" eb="6">
      <t>セコウ</t>
    </rPh>
    <phoneticPr fontId="11"/>
  </si>
  <si>
    <t>２級土木施工(土木)</t>
    <rPh sb="1" eb="2">
      <t>キュウ</t>
    </rPh>
    <rPh sb="2" eb="4">
      <t>ドボク</t>
    </rPh>
    <rPh sb="4" eb="6">
      <t>セコウ</t>
    </rPh>
    <rPh sb="7" eb="9">
      <t>ドボク</t>
    </rPh>
    <phoneticPr fontId="11"/>
  </si>
  <si>
    <t>２級土木施工(鋼構造物塗装)</t>
    <rPh sb="1" eb="2">
      <t>キュウ</t>
    </rPh>
    <rPh sb="2" eb="4">
      <t>ドボク</t>
    </rPh>
    <rPh sb="4" eb="6">
      <t>セコウ</t>
    </rPh>
    <rPh sb="7" eb="8">
      <t>コウ</t>
    </rPh>
    <rPh sb="8" eb="10">
      <t>コウゾウ</t>
    </rPh>
    <rPh sb="10" eb="11">
      <t>ブツ</t>
    </rPh>
    <rPh sb="11" eb="13">
      <t>トソウ</t>
    </rPh>
    <phoneticPr fontId="11"/>
  </si>
  <si>
    <t>２級土木施工(薬液注入)</t>
    <rPh sb="1" eb="2">
      <t>キュウ</t>
    </rPh>
    <rPh sb="2" eb="4">
      <t>ドボク</t>
    </rPh>
    <rPh sb="4" eb="6">
      <t>セコウ</t>
    </rPh>
    <rPh sb="7" eb="9">
      <t>ヤクエキ</t>
    </rPh>
    <rPh sb="9" eb="11">
      <t>チュウニュウ</t>
    </rPh>
    <phoneticPr fontId="11"/>
  </si>
  <si>
    <t>061</t>
    <phoneticPr fontId="11"/>
  </si>
  <si>
    <t>081</t>
    <phoneticPr fontId="11"/>
  </si>
  <si>
    <t>051</t>
    <phoneticPr fontId="11"/>
  </si>
  <si>
    <t>土木学会認定（特別上級土木）</t>
    <rPh sb="0" eb="2">
      <t>ドボク</t>
    </rPh>
    <rPh sb="2" eb="4">
      <t>ガッカイ</t>
    </rPh>
    <rPh sb="4" eb="6">
      <t>ニンテイ</t>
    </rPh>
    <rPh sb="7" eb="9">
      <t>トクベツ</t>
    </rPh>
    <rPh sb="9" eb="11">
      <t>ジョウキュウ</t>
    </rPh>
    <rPh sb="11" eb="13">
      <t>ドボク</t>
    </rPh>
    <phoneticPr fontId="11"/>
  </si>
  <si>
    <t>052</t>
    <phoneticPr fontId="11"/>
  </si>
  <si>
    <t>土木学会認定（上級土木）</t>
    <rPh sb="0" eb="2">
      <t>ドボク</t>
    </rPh>
    <rPh sb="2" eb="4">
      <t>ガッカイ</t>
    </rPh>
    <rPh sb="4" eb="6">
      <t>ニンテイ</t>
    </rPh>
    <rPh sb="7" eb="9">
      <t>ジョウキュウ</t>
    </rPh>
    <rPh sb="9" eb="11">
      <t>ドボク</t>
    </rPh>
    <phoneticPr fontId="11"/>
  </si>
  <si>
    <t>053</t>
    <phoneticPr fontId="11"/>
  </si>
  <si>
    <t>土木学会認定（１級土木）</t>
    <rPh sb="0" eb="2">
      <t>ドボク</t>
    </rPh>
    <rPh sb="2" eb="4">
      <t>ガッカイ</t>
    </rPh>
    <rPh sb="4" eb="6">
      <t>ニンテイ</t>
    </rPh>
    <rPh sb="8" eb="9">
      <t>キュウ</t>
    </rPh>
    <rPh sb="9" eb="11">
      <t>ドボク</t>
    </rPh>
    <phoneticPr fontId="11"/>
  </si>
  <si>
    <t>071</t>
    <phoneticPr fontId="11"/>
  </si>
  <si>
    <t>071</t>
    <phoneticPr fontId="11"/>
  </si>
  <si>
    <t>補償業務：土地調査</t>
    <rPh sb="0" eb="2">
      <t>ホショウ</t>
    </rPh>
    <rPh sb="2" eb="4">
      <t>ギョウム</t>
    </rPh>
    <rPh sb="5" eb="7">
      <t>トチ</t>
    </rPh>
    <rPh sb="7" eb="9">
      <t>チョウサ</t>
    </rPh>
    <phoneticPr fontId="11"/>
  </si>
  <si>
    <t>補償業務：土地評価</t>
    <rPh sb="5" eb="7">
      <t>トチ</t>
    </rPh>
    <rPh sb="7" eb="9">
      <t>ヒョウカ</t>
    </rPh>
    <phoneticPr fontId="11"/>
  </si>
  <si>
    <t>補償業務：物件</t>
    <rPh sb="5" eb="7">
      <t>ブッケン</t>
    </rPh>
    <phoneticPr fontId="11"/>
  </si>
  <si>
    <t>補償業務：機械工作物</t>
    <rPh sb="5" eb="7">
      <t>キカイ</t>
    </rPh>
    <rPh sb="7" eb="10">
      <t>コウサクブツ</t>
    </rPh>
    <phoneticPr fontId="11"/>
  </si>
  <si>
    <t>補償業務：営業補償・特殊補償</t>
    <rPh sb="5" eb="7">
      <t>エイギョウ</t>
    </rPh>
    <rPh sb="7" eb="9">
      <t>ホショウ</t>
    </rPh>
    <rPh sb="10" eb="12">
      <t>トクシュ</t>
    </rPh>
    <rPh sb="12" eb="14">
      <t>ホショウ</t>
    </rPh>
    <phoneticPr fontId="11"/>
  </si>
  <si>
    <t>補償業務：事業損失</t>
    <rPh sb="5" eb="7">
      <t>ジギョウ</t>
    </rPh>
    <rPh sb="7" eb="9">
      <t>ソンシツ</t>
    </rPh>
    <phoneticPr fontId="11"/>
  </si>
  <si>
    <t>補償業務：補償関連</t>
    <rPh sb="5" eb="7">
      <t>ホショウ</t>
    </rPh>
    <rPh sb="7" eb="9">
      <t>カンレン</t>
    </rPh>
    <phoneticPr fontId="11"/>
  </si>
  <si>
    <t>補償業務：総合補償</t>
    <rPh sb="5" eb="7">
      <t>ソウゴウ</t>
    </rPh>
    <rPh sb="7" eb="9">
      <t>ホショウ</t>
    </rPh>
    <phoneticPr fontId="11"/>
  </si>
  <si>
    <t>073</t>
    <phoneticPr fontId="11"/>
  </si>
  <si>
    <t>082</t>
    <phoneticPr fontId="11"/>
  </si>
  <si>
    <t>公共用地取得実務経験者</t>
    <rPh sb="0" eb="2">
      <t>コウキョウ</t>
    </rPh>
    <rPh sb="2" eb="4">
      <t>ヨウチ</t>
    </rPh>
    <rPh sb="4" eb="6">
      <t>シュトク</t>
    </rPh>
    <rPh sb="6" eb="11">
      <t>ジツムケイケンシャ</t>
    </rPh>
    <phoneticPr fontId="11"/>
  </si>
  <si>
    <t>075</t>
    <phoneticPr fontId="11"/>
  </si>
  <si>
    <t>077</t>
    <phoneticPr fontId="11"/>
  </si>
  <si>
    <t>072</t>
    <phoneticPr fontId="11"/>
  </si>
  <si>
    <t>※技術職員数については、上段に総技術職員数（県内の技術者を含む）を記入し、下段に県内の事業所等の技術職員数を記入してください。また、技術職員の振り分け（１級技術者、２級技術者、その他技術者）については、別紙の「業者カード（B)における資格対照表」に基づきカウントしてください。</t>
    <rPh sb="1" eb="3">
      <t>ギジュツ</t>
    </rPh>
    <rPh sb="3" eb="6">
      <t>ショクインスウ</t>
    </rPh>
    <rPh sb="12" eb="14">
      <t>ジョウダン</t>
    </rPh>
    <rPh sb="15" eb="16">
      <t>ソウ</t>
    </rPh>
    <rPh sb="16" eb="18">
      <t>ギジュツ</t>
    </rPh>
    <rPh sb="18" eb="21">
      <t>ショクインスウ</t>
    </rPh>
    <rPh sb="22" eb="24">
      <t>ケンナイ</t>
    </rPh>
    <rPh sb="25" eb="28">
      <t>ギジュツシャ</t>
    </rPh>
    <rPh sb="29" eb="30">
      <t>フク</t>
    </rPh>
    <rPh sb="33" eb="35">
      <t>キニュウ</t>
    </rPh>
    <rPh sb="37" eb="39">
      <t>カダン</t>
    </rPh>
    <rPh sb="40" eb="42">
      <t>ケンナイ</t>
    </rPh>
    <rPh sb="43" eb="46">
      <t>ジギョウショ</t>
    </rPh>
    <rPh sb="46" eb="47">
      <t>トウ</t>
    </rPh>
    <rPh sb="48" eb="50">
      <t>ギジュツ</t>
    </rPh>
    <rPh sb="50" eb="52">
      <t>ショクイン</t>
    </rPh>
    <rPh sb="52" eb="53">
      <t>スウ</t>
    </rPh>
    <rPh sb="54" eb="56">
      <t>キニュウ</t>
    </rPh>
    <phoneticPr fontId="11"/>
  </si>
  <si>
    <t>※水色セル（氏名、商号又は名称）は手入力し、黄色セルの有資格者区分コードは、別紙の「業者カード（B)における資格対照表」を参照の上、プルダウンから選択してください(提出の際は白黒・両面印刷で構いません)。</t>
    <rPh sb="1" eb="3">
      <t>ミズイロ</t>
    </rPh>
    <rPh sb="6" eb="8">
      <t>シメイ</t>
    </rPh>
    <rPh sb="9" eb="12">
      <t>ショウゴウマタ</t>
    </rPh>
    <rPh sb="13" eb="15">
      <t>メイショウ</t>
    </rPh>
    <rPh sb="17" eb="18">
      <t>テ</t>
    </rPh>
    <rPh sb="18" eb="20">
      <t>ニュウリョク</t>
    </rPh>
    <rPh sb="22" eb="24">
      <t>キイロ</t>
    </rPh>
    <rPh sb="27" eb="31">
      <t>ユウシカクシャ</t>
    </rPh>
    <rPh sb="31" eb="33">
      <t>クブン</t>
    </rPh>
    <rPh sb="38" eb="40">
      <t>ベッシ</t>
    </rPh>
    <rPh sb="61" eb="63">
      <t>サンショウ</t>
    </rPh>
    <rPh sb="64" eb="65">
      <t>ウエ</t>
    </rPh>
    <rPh sb="90" eb="92">
      <t>リョウメン</t>
    </rPh>
    <phoneticPr fontId="11"/>
  </si>
  <si>
    <t>※１名の技術職員が同一の資格の級違い（例：土木施工管理技士の１級と２級を保有）を保有している場合は、業者カードBの技術職員数には上位の級のコードのみカウントしてください。</t>
    <rPh sb="2" eb="3">
      <t>メイ</t>
    </rPh>
    <rPh sb="4" eb="6">
      <t>ギジュツ</t>
    </rPh>
    <rPh sb="6" eb="8">
      <t>ショクイン</t>
    </rPh>
    <rPh sb="9" eb="11">
      <t>ドウイツ</t>
    </rPh>
    <rPh sb="12" eb="14">
      <t>シカク</t>
    </rPh>
    <rPh sb="15" eb="16">
      <t>キュウ</t>
    </rPh>
    <rPh sb="16" eb="17">
      <t>チガ</t>
    </rPh>
    <rPh sb="19" eb="20">
      <t>レイ</t>
    </rPh>
    <rPh sb="21" eb="23">
      <t>ドボク</t>
    </rPh>
    <rPh sb="23" eb="29">
      <t>セコウカンリギシ</t>
    </rPh>
    <rPh sb="31" eb="32">
      <t>キュウ</t>
    </rPh>
    <rPh sb="34" eb="35">
      <t>キュウ</t>
    </rPh>
    <rPh sb="36" eb="38">
      <t>ホユウ</t>
    </rPh>
    <rPh sb="40" eb="42">
      <t>ホユウ</t>
    </rPh>
    <rPh sb="46" eb="48">
      <t>バアイ</t>
    </rPh>
    <rPh sb="50" eb="52">
      <t>ギョウシャ</t>
    </rPh>
    <rPh sb="57" eb="59">
      <t>ギジュツ</t>
    </rPh>
    <rPh sb="59" eb="61">
      <t>ショクイン</t>
    </rPh>
    <rPh sb="61" eb="62">
      <t>スウ</t>
    </rPh>
    <rPh sb="64" eb="66">
      <t>ジョウイ</t>
    </rPh>
    <rPh sb="67" eb="68">
      <t>キュウ</t>
    </rPh>
    <phoneticPr fontId="11"/>
  </si>
  <si>
    <t>※技術職員数については、上段に総技術職員数（県内の技術者含む。）を記入し、下段に県内の事業所等の技術職員数を記入してください。</t>
    <rPh sb="1" eb="3">
      <t>ギジュツ</t>
    </rPh>
    <rPh sb="3" eb="5">
      <t>ショクイン</t>
    </rPh>
    <rPh sb="5" eb="6">
      <t>スウ</t>
    </rPh>
    <rPh sb="12" eb="14">
      <t>ジョウダン</t>
    </rPh>
    <rPh sb="15" eb="16">
      <t>ソウ</t>
    </rPh>
    <rPh sb="16" eb="18">
      <t>ギジュツ</t>
    </rPh>
    <rPh sb="18" eb="20">
      <t>ショクイン</t>
    </rPh>
    <rPh sb="20" eb="21">
      <t>スウ</t>
    </rPh>
    <rPh sb="22" eb="23">
      <t>ケン</t>
    </rPh>
    <rPh sb="23" eb="24">
      <t>ナイ</t>
    </rPh>
    <rPh sb="25" eb="28">
      <t>ギジュツシャ</t>
    </rPh>
    <rPh sb="28" eb="29">
      <t>フク</t>
    </rPh>
    <rPh sb="33" eb="35">
      <t>キニュウ</t>
    </rPh>
    <rPh sb="37" eb="39">
      <t>ゲダン</t>
    </rPh>
    <rPh sb="40" eb="41">
      <t>ケン</t>
    </rPh>
    <rPh sb="41" eb="42">
      <t>ナイ</t>
    </rPh>
    <rPh sb="43" eb="46">
      <t>ジギョウショ</t>
    </rPh>
    <rPh sb="46" eb="47">
      <t>トウ</t>
    </rPh>
    <rPh sb="48" eb="50">
      <t>ギジュツ</t>
    </rPh>
    <rPh sb="50" eb="52">
      <t>ショクイン</t>
    </rPh>
    <rPh sb="52" eb="53">
      <t>スウ</t>
    </rPh>
    <rPh sb="54" eb="56">
      <t>キニュウ</t>
    </rPh>
    <phoneticPr fontId="11"/>
  </si>
  <si>
    <r>
      <t>　例：宜野湾太郎が同じ土木の業種である１級土木施工管理技士とRCCM：道路部門の資格を所持している場合、上位の級である</t>
    </r>
    <r>
      <rPr>
        <u/>
        <sz val="12"/>
        <color theme="1"/>
        <rFont val="ＭＳ Ｐゴシック"/>
        <family val="3"/>
        <charset val="128"/>
      </rPr>
      <t>１級土木施工管理技士のみでカウントします。</t>
    </r>
    <rPh sb="9" eb="10">
      <t>オナ</t>
    </rPh>
    <rPh sb="11" eb="13">
      <t>ドボク</t>
    </rPh>
    <rPh sb="14" eb="16">
      <t>ギョウシュ</t>
    </rPh>
    <rPh sb="20" eb="21">
      <t>キュウ</t>
    </rPh>
    <rPh sb="21" eb="23">
      <t>ドボク</t>
    </rPh>
    <rPh sb="23" eb="25">
      <t>セコウ</t>
    </rPh>
    <rPh sb="25" eb="27">
      <t>カンリ</t>
    </rPh>
    <rPh sb="27" eb="29">
      <t>ギシ</t>
    </rPh>
    <rPh sb="35" eb="37">
      <t>ドウロ</t>
    </rPh>
    <rPh sb="37" eb="39">
      <t>ブモン</t>
    </rPh>
    <rPh sb="52" eb="54">
      <t>ジョウイ</t>
    </rPh>
    <rPh sb="55" eb="56">
      <t>キュウ</t>
    </rPh>
    <rPh sb="60" eb="61">
      <t>キュウ</t>
    </rPh>
    <rPh sb="61" eb="63">
      <t>ドボク</t>
    </rPh>
    <rPh sb="63" eb="65">
      <t>セコウ</t>
    </rPh>
    <rPh sb="65" eb="67">
      <t>カンリ</t>
    </rPh>
    <rPh sb="67" eb="69">
      <t>ギシ</t>
    </rPh>
    <phoneticPr fontId="11"/>
  </si>
  <si>
    <r>
      <t>本店情報</t>
    </r>
    <r>
      <rPr>
        <sz val="11"/>
        <rFont val="ＭＳ Ｐゴシック"/>
        <family val="3"/>
        <charset val="128"/>
        <scheme val="minor"/>
      </rPr>
      <t>（登記簿のとおり記入）</t>
    </r>
    <rPh sb="0" eb="2">
      <t>ホンテン</t>
    </rPh>
    <rPh sb="2" eb="4">
      <t>ジョウホウ</t>
    </rPh>
    <rPh sb="5" eb="7">
      <t>トウキ</t>
    </rPh>
    <rPh sb="7" eb="8">
      <t>ボ</t>
    </rPh>
    <rPh sb="12" eb="14">
      <t>キニュウ</t>
    </rPh>
    <phoneticPr fontId="16"/>
  </si>
  <si>
    <t>希望業務内容
（希望する「業種内容」に○を選択）</t>
    <rPh sb="0" eb="2">
      <t>キボウ</t>
    </rPh>
    <rPh sb="2" eb="4">
      <t>ギョウム</t>
    </rPh>
    <rPh sb="4" eb="6">
      <t>ナイヨウ</t>
    </rPh>
    <rPh sb="21" eb="23">
      <t>センタク</t>
    </rPh>
    <phoneticPr fontId="11"/>
  </si>
  <si>
    <t>建築設備士</t>
    <rPh sb="0" eb="2">
      <t>ケンチク</t>
    </rPh>
    <rPh sb="2" eb="4">
      <t>セツビ</t>
    </rPh>
    <rPh sb="4" eb="5">
      <t>シ</t>
    </rPh>
    <phoneticPr fontId="11"/>
  </si>
  <si>
    <t>701</t>
    <phoneticPr fontId="11"/>
  </si>
  <si>
    <t>099</t>
    <phoneticPr fontId="11"/>
  </si>
  <si>
    <t>↓申請区分を①～②よりプルダウン選択してください</t>
    <rPh sb="1" eb="3">
      <t>シンセイ</t>
    </rPh>
    <rPh sb="3" eb="5">
      <t>クブン</t>
    </rPh>
    <rPh sb="16" eb="18">
      <t>センタク</t>
    </rPh>
    <phoneticPr fontId="16"/>
  </si>
  <si>
    <t xml:space="preserve">技術士：機械部門 </t>
    <rPh sb="4" eb="6">
      <t>キカイ</t>
    </rPh>
    <phoneticPr fontId="11"/>
  </si>
  <si>
    <t>技：機械</t>
    <rPh sb="2" eb="4">
      <t>キカイ</t>
    </rPh>
    <phoneticPr fontId="11"/>
  </si>
  <si>
    <t xml:space="preserve">技術士：総合技術監理部門（機械） </t>
    <rPh sb="8" eb="10">
      <t>カンリ</t>
    </rPh>
    <phoneticPr fontId="11"/>
  </si>
  <si>
    <t xml:space="preserve">技術士：総合技術監理部門（船舶・海洋） </t>
    <phoneticPr fontId="11"/>
  </si>
  <si>
    <t xml:space="preserve">技術士：総合技術監理部門（航空・宇宙） </t>
    <phoneticPr fontId="11"/>
  </si>
  <si>
    <t xml:space="preserve">技術士：総合技術監理部門（電気電子） </t>
    <phoneticPr fontId="11"/>
  </si>
  <si>
    <t xml:space="preserve">技術士：総合技術監理部門（化学） </t>
    <phoneticPr fontId="11"/>
  </si>
  <si>
    <t xml:space="preserve">技術士：総合技術監理部門（繊維） </t>
    <phoneticPr fontId="11"/>
  </si>
  <si>
    <t xml:space="preserve">技術士：総合技術監理部門（金属） </t>
    <phoneticPr fontId="11"/>
  </si>
  <si>
    <t xml:space="preserve">技術士：総合技術監理部門（資源工学） </t>
    <phoneticPr fontId="11"/>
  </si>
  <si>
    <t xml:space="preserve">技術士：総合技術監理部門（建設） </t>
    <phoneticPr fontId="11"/>
  </si>
  <si>
    <t xml:space="preserve">技術士：総合技術監理部門（上下水道） </t>
    <phoneticPr fontId="11"/>
  </si>
  <si>
    <t xml:space="preserve">技術士：総合技術監理部門（衛生工学） </t>
    <phoneticPr fontId="11"/>
  </si>
  <si>
    <t xml:space="preserve">技術士：総合技術監理部門（農業） </t>
    <phoneticPr fontId="11"/>
  </si>
  <si>
    <t xml:space="preserve">技術士：総合技術監理部門（林業） </t>
    <phoneticPr fontId="11"/>
  </si>
  <si>
    <t xml:space="preserve">技術士：総合技術監理部門（水産） </t>
    <phoneticPr fontId="11"/>
  </si>
  <si>
    <t xml:space="preserve">技術士：総合技術監理部門（経営工学） </t>
    <phoneticPr fontId="11"/>
  </si>
  <si>
    <t xml:space="preserve">技術士：総合技術監理部門（情報工学） </t>
    <phoneticPr fontId="11"/>
  </si>
  <si>
    <t xml:space="preserve">技術士：総合技術監理部門（応用理学） </t>
    <phoneticPr fontId="11"/>
  </si>
  <si>
    <t xml:space="preserve">技術士：総合技術監理部門（生物工学） </t>
    <phoneticPr fontId="11"/>
  </si>
  <si>
    <t xml:space="preserve">技術士：総合技術監理部門（環境） </t>
    <phoneticPr fontId="11"/>
  </si>
  <si>
    <t xml:space="preserve">技術士：総合技術監理部門（原子力・放射線） </t>
    <phoneticPr fontId="11"/>
  </si>
  <si>
    <t xml:space="preserve">技：総合技術監理（機械） </t>
    <phoneticPr fontId="11"/>
  </si>
  <si>
    <t xml:space="preserve">技：総合技術監理（船舶・海洋） </t>
    <phoneticPr fontId="11"/>
  </si>
  <si>
    <t xml:space="preserve">技：総合技術監理（航空・宇宙） </t>
    <phoneticPr fontId="11"/>
  </si>
  <si>
    <t xml:space="preserve">技：総合技術監理（電気電子） </t>
    <phoneticPr fontId="11"/>
  </si>
  <si>
    <t xml:space="preserve">技：総合技術監理（化学） </t>
    <phoneticPr fontId="11"/>
  </si>
  <si>
    <t xml:space="preserve">技：総合技術監理（繊維） </t>
    <phoneticPr fontId="11"/>
  </si>
  <si>
    <t xml:space="preserve">技：総合技術監理（金属） </t>
    <phoneticPr fontId="11"/>
  </si>
  <si>
    <t xml:space="preserve">技：総合技術監理（資源工学） </t>
    <phoneticPr fontId="11"/>
  </si>
  <si>
    <t xml:space="preserve">技：総合技術監理（建設） </t>
    <phoneticPr fontId="11"/>
  </si>
  <si>
    <t xml:space="preserve">技：総合技術監理（上下水道） </t>
    <phoneticPr fontId="11"/>
  </si>
  <si>
    <t xml:space="preserve">技：総合技術監理（衛生工学） </t>
    <phoneticPr fontId="11"/>
  </si>
  <si>
    <t xml:space="preserve">技：総合技術監理（農業） </t>
    <phoneticPr fontId="11"/>
  </si>
  <si>
    <t xml:space="preserve">技：総合技術監理（林業） </t>
    <phoneticPr fontId="11"/>
  </si>
  <si>
    <t xml:space="preserve">技：総合技術監理（水産） </t>
    <phoneticPr fontId="11"/>
  </si>
  <si>
    <t xml:space="preserve">技：総合技術監理（経営工学） </t>
    <phoneticPr fontId="11"/>
  </si>
  <si>
    <t xml:space="preserve">技：総合技術監理（情報工学） </t>
    <phoneticPr fontId="11"/>
  </si>
  <si>
    <t xml:space="preserve">技：総合技術監理（応用理学） </t>
    <phoneticPr fontId="11"/>
  </si>
  <si>
    <t xml:space="preserve">技：総合技術監理（生物工学） </t>
    <phoneticPr fontId="11"/>
  </si>
  <si>
    <t xml:space="preserve">技：総合技術監理（環境） </t>
    <phoneticPr fontId="11"/>
  </si>
  <si>
    <t xml:space="preserve">技：総合技術監理（原子力・放射線） </t>
    <phoneticPr fontId="11"/>
  </si>
  <si>
    <t>054</t>
    <phoneticPr fontId="11"/>
  </si>
  <si>
    <t>土木鋼構造診断士</t>
  </si>
  <si>
    <t>土木鋼構造診断士</t>
    <rPh sb="0" eb="2">
      <t>ドボク</t>
    </rPh>
    <rPh sb="2" eb="3">
      <t>ハガネ</t>
    </rPh>
    <rPh sb="3" eb="5">
      <t>コウゾウ</t>
    </rPh>
    <rPh sb="5" eb="8">
      <t>シンダンシ</t>
    </rPh>
    <phoneticPr fontId="11"/>
  </si>
  <si>
    <t>※令和７年12月１日現在で沖縄県内の事業所等に在籍する常勤の技術者で、標準報酬月額が17万円以上または最低賃金以上の技術者を記入してください（本店、支店、営業所等のすべての技術者が対象となりますが、沖縄県外の事業所等に在籍する者は除きます）。</t>
    <rPh sb="13" eb="15">
      <t>オキナワ</t>
    </rPh>
    <rPh sb="18" eb="21">
      <t>ジギョウショ</t>
    </rPh>
    <rPh sb="21" eb="22">
      <t>トウ</t>
    </rPh>
    <rPh sb="51" eb="55">
      <t>サイテイチンギン</t>
    </rPh>
    <rPh sb="55" eb="57">
      <t>イジョウ</t>
    </rPh>
    <rPh sb="99" eb="101">
      <t>オキナワ</t>
    </rPh>
    <rPh sb="101" eb="103">
      <t>ケンガイ</t>
    </rPh>
    <rPh sb="104" eb="107">
      <t>ジギョウショ</t>
    </rPh>
    <rPh sb="107" eb="108">
      <t>トウ</t>
    </rPh>
    <rPh sb="109" eb="111">
      <t>ザイセキ</t>
    </rPh>
    <rPh sb="113" eb="114">
      <t>モノ</t>
    </rPh>
    <rPh sb="115" eb="116">
      <t>ノゾ</t>
    </rPh>
    <phoneticPr fontId="11"/>
  </si>
  <si>
    <t>※令和７年１2月１日現在で沖縄県内の事業所等に在籍する常勤の技術者で、標準報酬月額が17万円以上または最低賃金以上の技術者を記入してください（本店、支店、営業所等のすべての技術者が対象となりますが、沖縄県外の事業所等に在籍する者は除きます）。</t>
    <rPh sb="13" eb="15">
      <t>オキナワ</t>
    </rPh>
    <rPh sb="18" eb="21">
      <t>ジギョウショ</t>
    </rPh>
    <rPh sb="21" eb="22">
      <t>トウ</t>
    </rPh>
    <rPh sb="51" eb="55">
      <t>サイテイチンギン</t>
    </rPh>
    <rPh sb="55" eb="57">
      <t>イジョウ</t>
    </rPh>
    <rPh sb="99" eb="101">
      <t>オキナワ</t>
    </rPh>
    <rPh sb="101" eb="103">
      <t>ケンガイ</t>
    </rPh>
    <rPh sb="104" eb="107">
      <t>ジギョウショ</t>
    </rPh>
    <rPh sb="107" eb="108">
      <t>トウ</t>
    </rPh>
    <rPh sb="109" eb="111">
      <t>ザイセキ</t>
    </rPh>
    <rPh sb="113" eb="114">
      <t>モノ</t>
    </rPh>
    <rPh sb="115" eb="116">
      <t>ノゾ</t>
    </rPh>
    <phoneticPr fontId="11"/>
  </si>
  <si>
    <t>↓申請区分を①～③よりプルダウン選択してください</t>
    <rPh sb="1" eb="3">
      <t>シンセイ</t>
    </rPh>
    <rPh sb="3" eb="5">
      <t>クブン</t>
    </rPh>
    <rPh sb="16" eb="18">
      <t>センタク</t>
    </rPh>
    <phoneticPr fontId="16"/>
  </si>
  <si>
    <t>③業種追加（R６年度に宜野湾市へ登録しており、業種を追加する場合）</t>
    <rPh sb="1" eb="3">
      <t>ギョウシュ</t>
    </rPh>
    <rPh sb="3" eb="5">
      <t>ツイカ</t>
    </rPh>
    <rPh sb="8" eb="9">
      <t>ネン</t>
    </rPh>
    <rPh sb="9" eb="10">
      <t>ド</t>
    </rPh>
    <rPh sb="11" eb="15">
      <t>ギノワンシ</t>
    </rPh>
    <rPh sb="16" eb="18">
      <t>トウロク</t>
    </rPh>
    <rPh sb="23" eb="25">
      <t>ギョウシュ</t>
    </rPh>
    <rPh sb="26" eb="28">
      <t>ツイカ</t>
    </rPh>
    <rPh sb="30" eb="32">
      <t>バアイ</t>
    </rPh>
    <phoneticPr fontId="16"/>
  </si>
  <si>
    <t>※オンライン申請の場合、提出不要です。</t>
  </si>
  <si>
    <t>※オンライン申請の場合、提出不要です。</t>
    <rPh sb="6" eb="8">
      <t>シンセイ</t>
    </rPh>
    <rPh sb="9" eb="11">
      <t>バアイ</t>
    </rPh>
    <rPh sb="12" eb="14">
      <t>テイシュツ</t>
    </rPh>
    <rPh sb="14" eb="16">
      <t>フヨウ</t>
    </rPh>
    <phoneticPr fontId="11"/>
  </si>
  <si>
    <t>２年間の平均実績
（税込） ※民間を含む</t>
    <rPh sb="1" eb="2">
      <t>ネン</t>
    </rPh>
    <rPh sb="2" eb="3">
      <t>カン</t>
    </rPh>
    <rPh sb="4" eb="6">
      <t>ヘイキン</t>
    </rPh>
    <rPh sb="6" eb="8">
      <t>ジッセキ</t>
    </rPh>
    <rPh sb="10" eb="12">
      <t>ゼイコミ</t>
    </rPh>
    <rPh sb="15" eb="17">
      <t>ミンカン</t>
    </rPh>
    <rPh sb="18" eb="19">
      <t>フク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</si>
</sst>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quot;¥&quot;* #,##0_);_(&quot;¥&quot;* \(#,##0\);_(&quot;¥&quot;* &quot;-&quot;??_);_(@_)"/>
    <numFmt numFmtId="177" formatCode="[$-411]ggge&quot;年&quot;m&quot;月&quot;d&quot;日&quot;;@"/>
    <numFmt numFmtId="178" formatCode="0_ "/>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0"/>
      <name val="ＭＳ Ｐゴシック"/>
      <family val="3"/>
      <charset val="128"/>
    </font>
    <font>
      <sz val="8"/>
      <name val="ＭＳ Ｐ明朝"/>
      <family val="1"/>
      <charset val="128"/>
    </font>
    <font>
      <b/>
      <sz val="11"/>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2"/>
      <name val="ＭＳ Ｐゴシック"/>
      <family val="3"/>
      <charset val="128"/>
    </font>
    <font>
      <sz val="14"/>
      <name val="ＭＳ Ｐゴシック"/>
      <family val="3"/>
      <charset val="128"/>
    </font>
    <font>
      <b/>
      <sz val="1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2"/>
      <charset val="128"/>
      <scheme val="minor"/>
    </font>
    <font>
      <sz val="12"/>
      <color theme="1"/>
      <name val="ＭＳ Ｐゴシック"/>
      <family val="2"/>
      <charset val="128"/>
      <scheme val="minor"/>
    </font>
    <font>
      <sz val="9"/>
      <color indexed="81"/>
      <name val="MS P ゴシック"/>
      <family val="3"/>
      <charset val="128"/>
    </font>
    <font>
      <b/>
      <sz val="1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font>
    <font>
      <u/>
      <sz val="12"/>
      <color theme="1"/>
      <name val="ＭＳ Ｐゴシック"/>
      <family val="3"/>
      <charset val="128"/>
    </font>
    <font>
      <sz val="14"/>
      <name val="ＭＳ Ｐ明朝"/>
      <family val="1"/>
      <charset val="128"/>
    </font>
    <font>
      <b/>
      <sz val="12"/>
      <name val="ＭＳ Ｐ明朝"/>
      <family val="1"/>
      <charset val="128"/>
    </font>
    <font>
      <sz val="12"/>
      <color indexed="8"/>
      <name val="ＭＳ Ｐ明朝"/>
      <family val="1"/>
      <charset val="128"/>
    </font>
    <font>
      <b/>
      <sz val="12"/>
      <color indexed="8"/>
      <name val="ＭＳ Ｐ明朝"/>
      <family val="1"/>
      <charset val="128"/>
    </font>
    <font>
      <sz val="12"/>
      <name val="ＭＳ 明朝"/>
      <family val="1"/>
      <charset val="128"/>
    </font>
    <font>
      <sz val="8"/>
      <name val="ＭＳ Ｐゴシック"/>
      <family val="3"/>
      <charset val="128"/>
    </font>
    <font>
      <sz val="12"/>
      <color rgb="FFFF0000"/>
      <name val="ＭＳ Ｐ明朝"/>
      <family val="1"/>
      <charset val="128"/>
    </font>
    <font>
      <sz val="13"/>
      <name val="ＭＳ Ｐゴシック"/>
      <family val="3"/>
      <charset val="128"/>
    </font>
    <font>
      <sz val="16"/>
      <name val="ＭＳ Ｐゴシック"/>
      <family val="3"/>
      <charset val="128"/>
    </font>
    <font>
      <sz val="10"/>
      <name val="ＭＳ Ｐ明朝"/>
      <family val="1"/>
      <charset val="128"/>
    </font>
    <font>
      <sz val="11"/>
      <name val="ＭＳ Ｐ明朝"/>
      <family val="1"/>
      <charset val="128"/>
    </font>
    <font>
      <sz val="13"/>
      <name val="ＭＳ Ｐ明朝"/>
      <family val="1"/>
      <charset val="128"/>
    </font>
    <font>
      <b/>
      <sz val="9"/>
      <color indexed="81"/>
      <name val="MS P ゴシック"/>
      <family val="3"/>
      <charset val="128"/>
    </font>
    <font>
      <sz val="12"/>
      <color rgb="FFFF0000"/>
      <name val="ＭＳ 明朝"/>
      <family val="1"/>
      <charset val="128"/>
    </font>
    <font>
      <b/>
      <sz val="12"/>
      <color indexed="81"/>
      <name val="MS P ゴシック"/>
      <family val="3"/>
      <charset val="128"/>
    </font>
    <font>
      <b/>
      <sz val="12"/>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00"/>
        <bgColor indexed="64"/>
      </patternFill>
    </fill>
  </fills>
  <borders count="148">
    <border>
      <left/>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top style="thin">
        <color auto="1"/>
      </top>
      <bottom style="thin">
        <color indexed="64"/>
      </bottom>
      <diagonal/>
    </border>
    <border>
      <left/>
      <right style="medium">
        <color indexed="64"/>
      </right>
      <top style="thin">
        <color indexed="64"/>
      </top>
      <bottom style="thin">
        <color indexed="64"/>
      </bottom>
      <diagonal/>
    </border>
    <border>
      <left/>
      <right style="medium">
        <color auto="1"/>
      </right>
      <top style="thin">
        <color indexed="64"/>
      </top>
      <bottom/>
      <diagonal/>
    </border>
    <border>
      <left style="medium">
        <color auto="1"/>
      </left>
      <right style="thin">
        <color auto="1"/>
      </right>
      <top style="thin">
        <color auto="1"/>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medium">
        <color auto="1"/>
      </bottom>
      <diagonal/>
    </border>
    <border>
      <left/>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top style="double">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double">
        <color indexed="64"/>
      </top>
      <bottom style="medium">
        <color auto="1"/>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double">
        <color indexed="64"/>
      </right>
      <top/>
      <bottom/>
      <diagonal/>
    </border>
    <border>
      <left/>
      <right style="double">
        <color indexed="64"/>
      </right>
      <top style="medium">
        <color indexed="64"/>
      </top>
      <bottom style="thin">
        <color indexed="64"/>
      </bottom>
      <diagonal/>
    </border>
    <border>
      <left style="double">
        <color indexed="64"/>
      </left>
      <right style="medium">
        <color auto="1"/>
      </right>
      <top/>
      <bottom/>
      <diagonal/>
    </border>
    <border>
      <left style="double">
        <color indexed="64"/>
      </left>
      <right style="medium">
        <color auto="1"/>
      </right>
      <top style="medium">
        <color auto="1"/>
      </top>
      <bottom style="medium">
        <color auto="1"/>
      </bottom>
      <diagonal/>
    </border>
    <border>
      <left/>
      <right style="medium">
        <color indexed="64"/>
      </right>
      <top/>
      <bottom style="thin">
        <color indexed="64"/>
      </bottom>
      <diagonal/>
    </border>
    <border>
      <left style="medium">
        <color auto="1"/>
      </left>
      <right style="double">
        <color indexed="64"/>
      </right>
      <top style="thin">
        <color auto="1"/>
      </top>
      <bottom style="thin">
        <color indexed="64"/>
      </bottom>
      <diagonal/>
    </border>
    <border>
      <left style="medium">
        <color auto="1"/>
      </left>
      <right style="double">
        <color indexed="64"/>
      </right>
      <top style="medium">
        <color indexed="64"/>
      </top>
      <bottom style="thin">
        <color indexed="64"/>
      </bottom>
      <diagonal/>
    </border>
    <border>
      <left style="medium">
        <color auto="1"/>
      </left>
      <right style="double">
        <color indexed="64"/>
      </right>
      <top/>
      <bottom/>
      <diagonal/>
    </border>
    <border>
      <left style="double">
        <color indexed="64"/>
      </left>
      <right style="medium">
        <color indexed="64"/>
      </right>
      <top style="medium">
        <color indexed="64"/>
      </top>
      <bottom/>
      <diagonal/>
    </border>
    <border>
      <left style="double">
        <color indexed="64"/>
      </left>
      <right style="medium">
        <color auto="1"/>
      </right>
      <top style="thin">
        <color indexed="64"/>
      </top>
      <bottom/>
      <diagonal/>
    </border>
    <border>
      <left style="double">
        <color indexed="64"/>
      </left>
      <right style="medium">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style="thin">
        <color indexed="64"/>
      </top>
      <bottom style="medium">
        <color auto="1"/>
      </bottom>
      <diagonal/>
    </border>
    <border>
      <left style="double">
        <color indexed="64"/>
      </left>
      <right style="medium">
        <color indexed="64"/>
      </right>
      <top style="medium">
        <color auto="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ck">
        <color rgb="FFFF0000"/>
      </left>
      <right style="thin">
        <color auto="1"/>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dashed">
        <color indexed="64"/>
      </top>
      <bottom style="thin">
        <color indexed="64"/>
      </bottom>
      <diagonal/>
    </border>
    <border>
      <left style="thin">
        <color indexed="64"/>
      </left>
      <right style="thick">
        <color rgb="FFFF0000"/>
      </right>
      <top style="dashed">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auto="1"/>
      </top>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auto="1"/>
      </bottom>
      <diagonal/>
    </border>
    <border>
      <left/>
      <right style="thick">
        <color rgb="FFFF0000"/>
      </right>
      <top style="thin">
        <color indexed="64"/>
      </top>
      <bottom style="medium">
        <color auto="1"/>
      </bottom>
      <diagonal/>
    </border>
    <border>
      <left style="thick">
        <color rgb="FFFF0000"/>
      </left>
      <right/>
      <top style="medium">
        <color auto="1"/>
      </top>
      <bottom style="thin">
        <color indexed="64"/>
      </bottom>
      <diagonal/>
    </border>
    <border>
      <left/>
      <right style="thick">
        <color rgb="FFFF0000"/>
      </right>
      <top style="medium">
        <color auto="1"/>
      </top>
      <bottom style="thin">
        <color indexed="64"/>
      </bottom>
      <diagonal/>
    </border>
    <border>
      <left style="thick">
        <color rgb="FFFF0000"/>
      </left>
      <right style="thin">
        <color auto="1"/>
      </right>
      <top style="thin">
        <color auto="1"/>
      </top>
      <bottom/>
      <diagonal/>
    </border>
    <border>
      <left style="thin">
        <color indexed="64"/>
      </left>
      <right style="thick">
        <color rgb="FFFF0000"/>
      </right>
      <top style="thin">
        <color indexed="64"/>
      </top>
      <bottom/>
      <diagonal/>
    </border>
    <border>
      <left style="thick">
        <color rgb="FFFF0000"/>
      </left>
      <right style="thin">
        <color auto="1"/>
      </right>
      <top style="thin">
        <color auto="1"/>
      </top>
      <bottom style="thick">
        <color rgb="FFFF0000"/>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bottom/>
      <diagonal/>
    </border>
    <border>
      <left style="medium">
        <color indexed="64"/>
      </left>
      <right/>
      <top style="thin">
        <color auto="1"/>
      </top>
      <bottom/>
      <diagonal/>
    </border>
  </borders>
  <cellStyleXfs count="13">
    <xf numFmtId="0" fontId="0" fillId="0" borderId="0">
      <alignment vertical="center"/>
    </xf>
    <xf numFmtId="176" fontId="13" fillId="2" borderId="1" applyFont="0" applyFill="0" applyBorder="0" applyAlignment="0" applyProtection="0"/>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9" fillId="0" borderId="0">
      <alignment vertical="center"/>
    </xf>
    <xf numFmtId="0" fontId="10" fillId="0" borderId="0">
      <alignment vertical="center"/>
    </xf>
    <xf numFmtId="6"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1" fillId="0" borderId="0">
      <alignment vertical="center"/>
    </xf>
  </cellStyleXfs>
  <cellXfs count="571">
    <xf numFmtId="0" fontId="0" fillId="0" borderId="0" xfId="0">
      <alignment vertical="center"/>
    </xf>
    <xf numFmtId="0" fontId="12" fillId="0" borderId="0" xfId="0" applyFont="1">
      <alignment vertical="center"/>
    </xf>
    <xf numFmtId="0" fontId="15" fillId="0" borderId="0" xfId="4" applyFont="1">
      <alignment vertical="center"/>
    </xf>
    <xf numFmtId="0" fontId="9" fillId="0" borderId="0" xfId="4">
      <alignment vertical="center"/>
    </xf>
    <xf numFmtId="0" fontId="9" fillId="0" borderId="26" xfId="4" applyBorder="1">
      <alignment vertical="center"/>
    </xf>
    <xf numFmtId="0" fontId="21" fillId="0" borderId="33" xfId="4" applyFont="1" applyBorder="1">
      <alignment vertical="center"/>
    </xf>
    <xf numFmtId="0" fontId="17" fillId="0" borderId="43" xfId="4" applyFont="1" applyBorder="1" applyAlignment="1">
      <alignment horizontal="center" vertical="center"/>
    </xf>
    <xf numFmtId="0" fontId="17" fillId="0" borderId="47" xfId="4" applyFont="1" applyBorder="1" applyAlignment="1">
      <alignment horizontal="center" vertical="center"/>
    </xf>
    <xf numFmtId="0" fontId="17" fillId="0" borderId="0" xfId="4" applyFont="1">
      <alignment vertical="center"/>
    </xf>
    <xf numFmtId="0" fontId="17" fillId="0" borderId="26" xfId="4" applyFont="1" applyBorder="1">
      <alignment vertical="center"/>
    </xf>
    <xf numFmtId="0" fontId="17" fillId="0" borderId="42" xfId="4" applyFont="1" applyBorder="1">
      <alignment vertical="center"/>
    </xf>
    <xf numFmtId="0" fontId="27" fillId="0" borderId="0" xfId="0" applyFont="1" applyAlignment="1">
      <alignment horizontal="left" vertical="center"/>
    </xf>
    <xf numFmtId="0" fontId="20" fillId="0" borderId="0" xfId="0" applyFont="1">
      <alignment vertical="center"/>
    </xf>
    <xf numFmtId="0" fontId="19" fillId="0" borderId="0" xfId="0" applyFont="1">
      <alignment vertical="center"/>
    </xf>
    <xf numFmtId="177" fontId="20" fillId="0" borderId="2" xfId="0" applyNumberFormat="1" applyFont="1" applyBorder="1" applyAlignment="1">
      <alignment horizontal="left" vertical="center"/>
    </xf>
    <xf numFmtId="0" fontId="20" fillId="0" borderId="14" xfId="0" applyFont="1" applyBorder="1" applyAlignment="1">
      <alignment horizontal="left" vertical="center"/>
    </xf>
    <xf numFmtId="0" fontId="20" fillId="0" borderId="5" xfId="0" applyFont="1" applyBorder="1" applyAlignment="1">
      <alignment horizontal="left" vertical="center"/>
    </xf>
    <xf numFmtId="0" fontId="20" fillId="0" borderId="2" xfId="0" applyFont="1" applyBorder="1">
      <alignment vertical="center"/>
    </xf>
    <xf numFmtId="0" fontId="20" fillId="0" borderId="25" xfId="0" applyFont="1" applyBorder="1">
      <alignment vertical="center"/>
    </xf>
    <xf numFmtId="0" fontId="20" fillId="0" borderId="2" xfId="0" applyFont="1" applyBorder="1" applyAlignment="1">
      <alignment horizontal="left" vertical="center"/>
    </xf>
    <xf numFmtId="0" fontId="20" fillId="0" borderId="25" xfId="0" applyFont="1" applyBorder="1" applyAlignment="1">
      <alignment horizontal="left" vertical="center"/>
    </xf>
    <xf numFmtId="0" fontId="17" fillId="0" borderId="13" xfId="0" applyFont="1" applyBorder="1" applyAlignment="1">
      <alignment vertical="center" shrinkToFit="1"/>
    </xf>
    <xf numFmtId="0" fontId="28" fillId="0" borderId="0" xfId="0" applyFont="1" applyAlignment="1">
      <alignment horizontal="left" vertical="top" wrapText="1" shrinkToFit="1"/>
    </xf>
    <xf numFmtId="0" fontId="28" fillId="0" borderId="4" xfId="0" applyFont="1" applyBorder="1" applyAlignment="1">
      <alignment vertical="center" shrinkToFit="1"/>
    </xf>
    <xf numFmtId="0" fontId="17" fillId="0" borderId="4" xfId="0" applyFont="1" applyBorder="1">
      <alignment vertical="center"/>
    </xf>
    <xf numFmtId="0" fontId="28" fillId="0" borderId="0" xfId="0" applyFont="1" applyAlignment="1">
      <alignment horizontal="left" vertical="center" shrinkToFit="1"/>
    </xf>
    <xf numFmtId="0" fontId="17" fillId="0" borderId="30" xfId="0" applyFont="1" applyBorder="1" applyAlignment="1">
      <alignment vertical="center" shrinkToFit="1"/>
    </xf>
    <xf numFmtId="0" fontId="28" fillId="0" borderId="16" xfId="0" applyFont="1" applyBorder="1" applyAlignment="1">
      <alignment vertical="center" wrapText="1" shrinkToFit="1"/>
    </xf>
    <xf numFmtId="0" fontId="17" fillId="0" borderId="0" xfId="0" applyFont="1" applyAlignment="1">
      <alignment horizontal="center" vertical="center"/>
    </xf>
    <xf numFmtId="0" fontId="17" fillId="0" borderId="0" xfId="0" applyFont="1" applyAlignment="1">
      <alignment horizontal="left" vertical="center"/>
    </xf>
    <xf numFmtId="0" fontId="17" fillId="0" borderId="16" xfId="0" applyFont="1" applyBorder="1">
      <alignment vertical="center"/>
    </xf>
    <xf numFmtId="0" fontId="17" fillId="0" borderId="44" xfId="4" applyFont="1" applyBorder="1" applyAlignment="1">
      <alignment horizontal="center" vertical="center"/>
    </xf>
    <xf numFmtId="0" fontId="24" fillId="0" borderId="0" xfId="0" applyFont="1" applyAlignment="1">
      <alignment vertical="center" shrinkToFit="1"/>
    </xf>
    <xf numFmtId="0" fontId="18" fillId="0" borderId="26" xfId="0" applyFont="1" applyBorder="1">
      <alignment vertical="center"/>
    </xf>
    <xf numFmtId="0" fontId="34" fillId="0" borderId="0" xfId="5" applyFont="1">
      <alignment vertical="center"/>
    </xf>
    <xf numFmtId="0" fontId="12" fillId="0" borderId="0" xfId="5" applyFont="1">
      <alignment vertical="center"/>
    </xf>
    <xf numFmtId="0" fontId="12" fillId="0" borderId="67" xfId="5" applyFont="1" applyBorder="1">
      <alignment vertical="center"/>
    </xf>
    <xf numFmtId="0" fontId="12" fillId="0" borderId="70" xfId="5" applyFont="1" applyBorder="1" applyAlignment="1">
      <alignment horizontal="center" vertical="center"/>
    </xf>
    <xf numFmtId="0" fontId="12" fillId="0" borderId="71" xfId="5" applyFont="1" applyBorder="1" applyAlignment="1">
      <alignment horizontal="center" vertical="center"/>
    </xf>
    <xf numFmtId="0" fontId="12" fillId="0" borderId="74" xfId="5" applyFont="1" applyBorder="1" applyAlignment="1">
      <alignment horizontal="center" vertical="center"/>
    </xf>
    <xf numFmtId="0" fontId="12" fillId="0" borderId="73" xfId="5" applyFont="1" applyBorder="1" applyAlignment="1">
      <alignment horizontal="center" vertical="center"/>
    </xf>
    <xf numFmtId="0" fontId="33" fillId="0" borderId="16" xfId="5" applyFont="1" applyBorder="1" applyAlignment="1">
      <alignment horizontal="center" vertical="center"/>
    </xf>
    <xf numFmtId="0" fontId="12" fillId="0" borderId="75" xfId="5" applyFont="1" applyBorder="1" applyAlignment="1">
      <alignment horizontal="center" vertical="center"/>
    </xf>
    <xf numFmtId="0" fontId="12" fillId="0" borderId="66" xfId="5" applyFont="1" applyBorder="1" applyAlignment="1">
      <alignment horizontal="center" vertical="center"/>
    </xf>
    <xf numFmtId="0" fontId="12" fillId="0" borderId="0" xfId="5" applyFont="1" applyAlignment="1">
      <alignment horizontal="center" vertical="center" wrapText="1"/>
    </xf>
    <xf numFmtId="0" fontId="12" fillId="0" borderId="73" xfId="5" applyFont="1" applyBorder="1" applyAlignment="1">
      <alignment horizontal="center" vertical="center" wrapText="1"/>
    </xf>
    <xf numFmtId="0" fontId="12" fillId="0" borderId="71" xfId="5" applyFont="1" applyBorder="1" applyAlignment="1">
      <alignment horizontal="center" vertical="center" wrapText="1"/>
    </xf>
    <xf numFmtId="0" fontId="12" fillId="0" borderId="72" xfId="5" applyFont="1" applyBorder="1" applyAlignment="1">
      <alignment horizontal="center" vertical="center" wrapText="1"/>
    </xf>
    <xf numFmtId="0" fontId="0" fillId="0" borderId="2" xfId="0" applyBorder="1">
      <alignment vertical="center"/>
    </xf>
    <xf numFmtId="0" fontId="37" fillId="0" borderId="37" xfId="5" applyFont="1" applyBorder="1" applyAlignment="1">
      <alignment vertical="center" shrinkToFit="1"/>
    </xf>
    <xf numFmtId="0" fontId="12" fillId="0" borderId="0" xfId="5" quotePrefix="1" applyFont="1" applyAlignment="1">
      <alignment horizontal="center" vertical="center" wrapText="1"/>
    </xf>
    <xf numFmtId="38" fontId="19" fillId="0" borderId="31" xfId="2" applyFont="1" applyFill="1" applyBorder="1" applyAlignment="1">
      <alignment horizontal="center" vertical="center" wrapText="1"/>
    </xf>
    <xf numFmtId="38" fontId="19" fillId="0" borderId="30" xfId="2" applyFont="1" applyFill="1" applyBorder="1" applyAlignment="1">
      <alignment horizontal="center" vertical="center" wrapText="1"/>
    </xf>
    <xf numFmtId="38" fontId="19" fillId="0" borderId="44" xfId="2" applyFont="1" applyFill="1" applyBorder="1" applyAlignment="1">
      <alignment horizontal="center" vertical="center" wrapText="1"/>
    </xf>
    <xf numFmtId="38" fontId="19" fillId="0" borderId="84" xfId="2" applyFont="1" applyFill="1" applyBorder="1" applyAlignment="1">
      <alignment horizontal="center" vertical="center" wrapText="1"/>
    </xf>
    <xf numFmtId="38" fontId="19" fillId="0" borderId="86" xfId="2" applyFont="1" applyFill="1" applyBorder="1" applyAlignment="1">
      <alignment horizontal="center" vertical="center" wrapText="1"/>
    </xf>
    <xf numFmtId="0" fontId="19" fillId="0" borderId="0" xfId="5" applyFont="1">
      <alignment vertical="center"/>
    </xf>
    <xf numFmtId="0" fontId="19" fillId="0" borderId="0" xfId="5" applyFont="1" applyAlignment="1">
      <alignment horizontal="left" vertical="center"/>
    </xf>
    <xf numFmtId="0" fontId="20" fillId="0" borderId="0" xfId="5" applyFont="1" applyAlignment="1">
      <alignment horizontal="center" vertical="center" shrinkToFit="1"/>
    </xf>
    <xf numFmtId="0" fontId="38" fillId="0" borderId="0" xfId="5" applyFont="1" applyAlignment="1">
      <alignment vertical="center" wrapText="1"/>
    </xf>
    <xf numFmtId="0" fontId="20" fillId="0" borderId="0" xfId="5" applyFont="1" applyAlignment="1">
      <alignment vertical="center" shrinkToFit="1"/>
    </xf>
    <xf numFmtId="0" fontId="20" fillId="0" borderId="0" xfId="5" applyFont="1">
      <alignment vertical="center"/>
    </xf>
    <xf numFmtId="0" fontId="39" fillId="0" borderId="0" xfId="5" applyFont="1">
      <alignment vertical="center"/>
    </xf>
    <xf numFmtId="0" fontId="10" fillId="0" borderId="0" xfId="5" applyAlignment="1">
      <alignment horizontal="center" vertical="center" shrinkToFit="1"/>
    </xf>
    <xf numFmtId="0" fontId="38" fillId="0" borderId="0" xfId="5" applyFont="1" applyAlignment="1">
      <alignment horizontal="left" vertical="center" wrapText="1"/>
    </xf>
    <xf numFmtId="0" fontId="40" fillId="0" borderId="0" xfId="5" applyFont="1" applyAlignment="1">
      <alignment horizontal="center" vertical="center" shrinkToFit="1"/>
    </xf>
    <xf numFmtId="0" fontId="19" fillId="0" borderId="2" xfId="5" applyFont="1" applyBorder="1" applyAlignment="1">
      <alignment horizontal="center" vertical="center"/>
    </xf>
    <xf numFmtId="0" fontId="12" fillId="0" borderId="20" xfId="5" applyFont="1" applyBorder="1" applyAlignment="1">
      <alignment horizontal="center" vertical="center"/>
    </xf>
    <xf numFmtId="0" fontId="12" fillId="0" borderId="25" xfId="5" applyFont="1" applyBorder="1" applyAlignment="1">
      <alignment horizontal="center" vertical="center"/>
    </xf>
    <xf numFmtId="0" fontId="42" fillId="0" borderId="88" xfId="5" applyFont="1" applyBorder="1" applyAlignment="1">
      <alignment horizontal="center" vertical="center"/>
    </xf>
    <xf numFmtId="0" fontId="12" fillId="0" borderId="51" xfId="5" applyFont="1" applyBorder="1">
      <alignment vertical="center"/>
    </xf>
    <xf numFmtId="0" fontId="12" fillId="0" borderId="17" xfId="5" applyFont="1" applyBorder="1">
      <alignment vertical="center"/>
    </xf>
    <xf numFmtId="178" fontId="12" fillId="0" borderId="87" xfId="5" applyNumberFormat="1" applyFont="1" applyBorder="1">
      <alignment vertical="center"/>
    </xf>
    <xf numFmtId="0" fontId="12" fillId="0" borderId="19" xfId="5" applyFont="1" applyBorder="1">
      <alignment vertical="center"/>
    </xf>
    <xf numFmtId="178" fontId="12" fillId="5" borderId="87" xfId="5" applyNumberFormat="1" applyFont="1" applyFill="1" applyBorder="1">
      <alignment vertical="center"/>
    </xf>
    <xf numFmtId="0" fontId="12" fillId="0" borderId="87" xfId="5" applyFont="1" applyBorder="1">
      <alignment vertical="center"/>
    </xf>
    <xf numFmtId="0" fontId="12" fillId="0" borderId="27" xfId="5" applyFont="1" applyBorder="1">
      <alignment vertical="center"/>
    </xf>
    <xf numFmtId="0" fontId="12" fillId="0" borderId="8" xfId="5" applyFont="1" applyBorder="1">
      <alignment vertical="center"/>
    </xf>
    <xf numFmtId="178" fontId="12" fillId="0" borderId="89" xfId="5" applyNumberFormat="1" applyFont="1" applyBorder="1">
      <alignment vertical="center"/>
    </xf>
    <xf numFmtId="0" fontId="12" fillId="0" borderId="90" xfId="5" applyFont="1" applyBorder="1">
      <alignment vertical="center"/>
    </xf>
    <xf numFmtId="178" fontId="12" fillId="5" borderId="89" xfId="5" applyNumberFormat="1" applyFont="1" applyFill="1" applyBorder="1">
      <alignment vertical="center"/>
    </xf>
    <xf numFmtId="0" fontId="12" fillId="0" borderId="89" xfId="5" applyFont="1" applyBorder="1">
      <alignment vertical="center"/>
    </xf>
    <xf numFmtId="0" fontId="12" fillId="0" borderId="52" xfId="5" applyFont="1" applyBorder="1">
      <alignment vertical="center"/>
    </xf>
    <xf numFmtId="0" fontId="12" fillId="0" borderId="11" xfId="5" applyFont="1" applyBorder="1">
      <alignment vertical="center"/>
    </xf>
    <xf numFmtId="178" fontId="12" fillId="0" borderId="18" xfId="5" applyNumberFormat="1" applyFont="1" applyBorder="1">
      <alignment vertical="center"/>
    </xf>
    <xf numFmtId="0" fontId="12" fillId="0" borderId="53" xfId="5" applyFont="1" applyBorder="1">
      <alignment vertical="center"/>
    </xf>
    <xf numFmtId="0" fontId="12" fillId="0" borderId="15" xfId="5" applyFont="1" applyBorder="1">
      <alignment vertical="center"/>
    </xf>
    <xf numFmtId="178" fontId="12" fillId="0" borderId="91" xfId="5" applyNumberFormat="1" applyFont="1" applyBorder="1">
      <alignment vertical="center"/>
    </xf>
    <xf numFmtId="0" fontId="12" fillId="0" borderId="20" xfId="5" applyFont="1" applyBorder="1">
      <alignment vertical="center"/>
    </xf>
    <xf numFmtId="0" fontId="12" fillId="0" borderId="25" xfId="5" applyFont="1" applyBorder="1">
      <alignment vertical="center"/>
    </xf>
    <xf numFmtId="178" fontId="12" fillId="5" borderId="91" xfId="5" applyNumberFormat="1" applyFont="1" applyFill="1" applyBorder="1">
      <alignment vertical="center"/>
    </xf>
    <xf numFmtId="0" fontId="12" fillId="0" borderId="91" xfId="5" applyFont="1" applyBorder="1">
      <alignment vertical="center"/>
    </xf>
    <xf numFmtId="0" fontId="40" fillId="0" borderId="0" xfId="5" applyFont="1" applyAlignment="1">
      <alignment vertical="center" shrinkToFit="1"/>
    </xf>
    <xf numFmtId="0" fontId="20" fillId="0" borderId="0" xfId="5" applyFont="1" applyAlignment="1">
      <alignment horizontal="left" vertical="center"/>
    </xf>
    <xf numFmtId="0" fontId="20" fillId="0" borderId="0" xfId="5" applyFont="1" applyAlignment="1">
      <alignment horizontal="right" vertical="center" shrinkToFit="1"/>
    </xf>
    <xf numFmtId="0" fontId="13" fillId="0" borderId="0" xfId="5" applyFont="1" applyAlignment="1">
      <alignment horizontal="left" vertical="center"/>
    </xf>
    <xf numFmtId="0" fontId="20" fillId="0" borderId="0" xfId="5" applyFont="1" applyAlignment="1">
      <alignment horizontal="left" vertical="center" shrinkToFit="1"/>
    </xf>
    <xf numFmtId="0" fontId="13" fillId="0" borderId="0" xfId="5" applyFont="1" applyAlignment="1">
      <alignment horizontal="left" vertical="center" shrinkToFit="1"/>
    </xf>
    <xf numFmtId="0" fontId="12" fillId="0" borderId="0" xfId="5" applyFont="1" applyAlignment="1">
      <alignment horizontal="left" vertical="center"/>
    </xf>
    <xf numFmtId="0" fontId="33" fillId="0" borderId="0" xfId="5" applyFont="1" applyAlignment="1">
      <alignment horizontal="center" vertical="center" shrinkToFit="1"/>
    </xf>
    <xf numFmtId="0" fontId="14" fillId="0" borderId="0" xfId="5" applyFont="1" applyAlignment="1">
      <alignment vertical="center" wrapText="1"/>
    </xf>
    <xf numFmtId="0" fontId="43" fillId="0" borderId="0" xfId="5" applyFont="1" applyAlignment="1">
      <alignment horizontal="center" vertical="center" shrinkToFit="1"/>
    </xf>
    <xf numFmtId="0" fontId="14" fillId="0" borderId="0" xfId="5" applyFont="1" applyAlignment="1">
      <alignment horizontal="left" vertical="center" wrapText="1"/>
    </xf>
    <xf numFmtId="0" fontId="44" fillId="0" borderId="0" xfId="5" applyFont="1" applyAlignment="1">
      <alignment horizontal="center" vertical="center" shrinkToFit="1"/>
    </xf>
    <xf numFmtId="0" fontId="12" fillId="0" borderId="87" xfId="5" applyFont="1" applyBorder="1" applyAlignment="1">
      <alignment horizontal="center" vertical="center"/>
    </xf>
    <xf numFmtId="0" fontId="12" fillId="0" borderId="0" xfId="5" applyFont="1" applyAlignment="1">
      <alignment horizontal="center" vertical="center"/>
    </xf>
    <xf numFmtId="0" fontId="12" fillId="0" borderId="97" xfId="5" applyFont="1" applyBorder="1" applyAlignment="1">
      <alignment horizontal="center" vertical="center"/>
    </xf>
    <xf numFmtId="0" fontId="12" fillId="0" borderId="98" xfId="5" applyFont="1" applyBorder="1" applyAlignment="1">
      <alignment horizontal="center" vertical="center"/>
    </xf>
    <xf numFmtId="0" fontId="12" fillId="0" borderId="99" xfId="5" applyFont="1" applyBorder="1" applyAlignment="1">
      <alignment horizontal="center" vertical="center"/>
    </xf>
    <xf numFmtId="0" fontId="12" fillId="0" borderId="100" xfId="5" applyFont="1" applyBorder="1" applyAlignment="1">
      <alignment horizontal="center" vertical="center"/>
    </xf>
    <xf numFmtId="0" fontId="35" fillId="0" borderId="99" xfId="5" applyFont="1" applyBorder="1" applyAlignment="1">
      <alignment horizontal="center" vertical="center" wrapText="1"/>
    </xf>
    <xf numFmtId="0" fontId="35" fillId="0" borderId="99" xfId="5" quotePrefix="1" applyFont="1" applyBorder="1" applyAlignment="1">
      <alignment horizontal="center" vertical="center" wrapText="1"/>
    </xf>
    <xf numFmtId="0" fontId="35" fillId="0" borderId="98" xfId="5" quotePrefix="1" applyFont="1" applyBorder="1" applyAlignment="1">
      <alignment horizontal="center" vertical="center" wrapText="1"/>
    </xf>
    <xf numFmtId="49" fontId="35" fillId="0" borderId="72" xfId="5" quotePrefix="1" applyNumberFormat="1" applyFont="1" applyBorder="1" applyAlignment="1">
      <alignment horizontal="center" vertical="center" wrapText="1"/>
    </xf>
    <xf numFmtId="49" fontId="35" fillId="0" borderId="99" xfId="5" quotePrefix="1" applyNumberFormat="1" applyFont="1" applyBorder="1" applyAlignment="1">
      <alignment horizontal="center" vertical="center" wrapText="1"/>
    </xf>
    <xf numFmtId="49" fontId="35" fillId="0" borderId="101" xfId="5" quotePrefix="1" applyNumberFormat="1" applyFont="1" applyBorder="1" applyAlignment="1">
      <alignment horizontal="center" vertical="center" wrapText="1"/>
    </xf>
    <xf numFmtId="49" fontId="35" fillId="0" borderId="102" xfId="5" quotePrefix="1" applyNumberFormat="1" applyFont="1" applyBorder="1" applyAlignment="1">
      <alignment horizontal="center" vertical="center" wrapText="1"/>
    </xf>
    <xf numFmtId="0" fontId="12" fillId="0" borderId="40" xfId="5" applyFont="1" applyBorder="1" applyAlignment="1">
      <alignment horizontal="center" vertical="center"/>
    </xf>
    <xf numFmtId="0" fontId="12" fillId="0" borderId="46" xfId="5" applyFont="1" applyBorder="1" applyAlignment="1">
      <alignment horizontal="center" vertical="center"/>
    </xf>
    <xf numFmtId="0" fontId="12" fillId="0" borderId="106" xfId="5" applyFont="1" applyBorder="1">
      <alignment vertical="center"/>
    </xf>
    <xf numFmtId="0" fontId="37" fillId="0" borderId="108" xfId="5" applyFont="1" applyBorder="1" applyAlignment="1">
      <alignment vertical="center" shrinkToFit="1"/>
    </xf>
    <xf numFmtId="0" fontId="37" fillId="0" borderId="106" xfId="5" applyFont="1" applyBorder="1">
      <alignment vertical="center"/>
    </xf>
    <xf numFmtId="0" fontId="4" fillId="0" borderId="0" xfId="11">
      <alignment vertical="center"/>
    </xf>
    <xf numFmtId="0" fontId="12" fillId="0" borderId="104" xfId="5" applyFont="1" applyBorder="1" applyAlignment="1">
      <alignment horizontal="center" vertical="center"/>
    </xf>
    <xf numFmtId="0" fontId="4" fillId="0" borderId="34" xfId="11" applyBorder="1">
      <alignment vertical="center"/>
    </xf>
    <xf numFmtId="0" fontId="12" fillId="0" borderId="105" xfId="5" applyFont="1" applyBorder="1" applyAlignment="1">
      <alignment horizontal="center" vertical="center"/>
    </xf>
    <xf numFmtId="0" fontId="12" fillId="0" borderId="55" xfId="5" applyFont="1" applyBorder="1">
      <alignment vertical="center"/>
    </xf>
    <xf numFmtId="0" fontId="12" fillId="0" borderId="7" xfId="5" applyFont="1" applyBorder="1">
      <alignment vertical="center"/>
    </xf>
    <xf numFmtId="0" fontId="12" fillId="0" borderId="7" xfId="5" applyFont="1" applyBorder="1" applyAlignment="1">
      <alignment vertical="center" wrapText="1"/>
    </xf>
    <xf numFmtId="0" fontId="12" fillId="0" borderId="112" xfId="5" applyFont="1" applyBorder="1">
      <alignment vertical="center"/>
    </xf>
    <xf numFmtId="0" fontId="12" fillId="0" borderId="111" xfId="5" applyFont="1" applyBorder="1" applyAlignment="1">
      <alignment horizontal="center" vertical="center"/>
    </xf>
    <xf numFmtId="0" fontId="12" fillId="0" borderId="48" xfId="5" applyFont="1" applyBorder="1">
      <alignment vertical="center"/>
    </xf>
    <xf numFmtId="0" fontId="12" fillId="0" borderId="113" xfId="5" applyFont="1" applyBorder="1" applyAlignment="1">
      <alignment horizontal="center" vertical="center"/>
    </xf>
    <xf numFmtId="0" fontId="12" fillId="0" borderId="114" xfId="5" applyFont="1" applyBorder="1" applyAlignment="1">
      <alignment horizontal="center" vertical="center"/>
    </xf>
    <xf numFmtId="0" fontId="12" fillId="0" borderId="106" xfId="5" applyFont="1" applyBorder="1" applyAlignment="1">
      <alignment horizontal="left" vertical="center"/>
    </xf>
    <xf numFmtId="0" fontId="12" fillId="0" borderId="103" xfId="5" applyFont="1" applyBorder="1" applyAlignment="1">
      <alignment horizontal="center" vertical="center"/>
    </xf>
    <xf numFmtId="0" fontId="12" fillId="0" borderId="52" xfId="5" applyFont="1" applyBorder="1" applyAlignment="1">
      <alignment horizontal="left" vertical="center"/>
    </xf>
    <xf numFmtId="0" fontId="35" fillId="0" borderId="106" xfId="5" applyFont="1" applyBorder="1" applyAlignment="1">
      <alignment horizontal="left" vertical="center" wrapText="1"/>
    </xf>
    <xf numFmtId="0" fontId="35" fillId="0" borderId="7" xfId="5" applyFont="1" applyBorder="1" applyAlignment="1">
      <alignment horizontal="left" vertical="center" wrapText="1"/>
    </xf>
    <xf numFmtId="0" fontId="12" fillId="0" borderId="113" xfId="5" applyFont="1" applyBorder="1" applyAlignment="1">
      <alignment horizontal="center" vertical="center" wrapText="1"/>
    </xf>
    <xf numFmtId="0" fontId="35" fillId="0" borderId="5" xfId="5" applyFont="1" applyBorder="1" applyAlignment="1">
      <alignment horizontal="left" vertical="center" wrapText="1"/>
    </xf>
    <xf numFmtId="0" fontId="12" fillId="0" borderId="111" xfId="5" applyFont="1" applyBorder="1" applyAlignment="1">
      <alignment horizontal="center" vertical="center" wrapText="1"/>
    </xf>
    <xf numFmtId="0" fontId="12" fillId="0" borderId="110" xfId="5" applyFont="1" applyBorder="1" applyAlignment="1">
      <alignment horizontal="center" vertical="center" wrapText="1"/>
    </xf>
    <xf numFmtId="0" fontId="35" fillId="0" borderId="48" xfId="5" applyFont="1" applyBorder="1" applyAlignment="1">
      <alignment horizontal="left" vertical="center" wrapText="1"/>
    </xf>
    <xf numFmtId="49" fontId="12" fillId="0" borderId="73" xfId="5" applyNumberFormat="1" applyFont="1" applyBorder="1" applyAlignment="1">
      <alignment horizontal="center" vertical="center" wrapText="1"/>
    </xf>
    <xf numFmtId="0" fontId="35" fillId="0" borderId="52" xfId="5" applyFont="1" applyBorder="1" applyAlignment="1">
      <alignment horizontal="left" vertical="center" wrapText="1"/>
    </xf>
    <xf numFmtId="0" fontId="35" fillId="0" borderId="112" xfId="5" applyFont="1" applyBorder="1" applyAlignment="1">
      <alignment horizontal="left" vertical="center" wrapText="1"/>
    </xf>
    <xf numFmtId="0" fontId="35" fillId="0" borderId="55" xfId="5" applyFont="1" applyBorder="1" applyAlignment="1">
      <alignment horizontal="left" vertical="center" wrapText="1"/>
    </xf>
    <xf numFmtId="0" fontId="12" fillId="0" borderId="7" xfId="5" applyFont="1" applyBorder="1" applyAlignment="1">
      <alignment horizontal="left" vertical="center" wrapText="1"/>
    </xf>
    <xf numFmtId="0" fontId="35" fillId="0" borderId="7" xfId="5" applyFont="1" applyBorder="1" applyAlignment="1">
      <alignment vertical="center" wrapText="1"/>
    </xf>
    <xf numFmtId="0" fontId="35" fillId="0" borderId="73" xfId="5" applyFont="1" applyBorder="1" applyAlignment="1">
      <alignment horizontal="center" vertical="center" wrapText="1"/>
    </xf>
    <xf numFmtId="0" fontId="35" fillId="0" borderId="29" xfId="5" applyFont="1" applyBorder="1" applyAlignment="1">
      <alignment vertical="center" wrapText="1"/>
    </xf>
    <xf numFmtId="0" fontId="37" fillId="0" borderId="112" xfId="5" applyFont="1" applyBorder="1" applyAlignment="1">
      <alignment vertical="center" shrinkToFit="1"/>
    </xf>
    <xf numFmtId="0" fontId="37" fillId="0" borderId="106" xfId="5" applyFont="1" applyBorder="1" applyAlignment="1">
      <alignment vertical="center" shrinkToFit="1"/>
    </xf>
    <xf numFmtId="17" fontId="4" fillId="0" borderId="0" xfId="11" applyNumberFormat="1">
      <alignment vertical="center"/>
    </xf>
    <xf numFmtId="0" fontId="4" fillId="0" borderId="0" xfId="11" applyAlignment="1">
      <alignment horizontal="left" vertical="center"/>
    </xf>
    <xf numFmtId="0" fontId="35" fillId="0" borderId="106" xfId="5" applyFont="1" applyBorder="1" applyAlignment="1">
      <alignment vertical="center" wrapText="1"/>
    </xf>
    <xf numFmtId="0" fontId="37" fillId="0" borderId="107" xfId="5" applyFont="1" applyBorder="1">
      <alignment vertical="center"/>
    </xf>
    <xf numFmtId="0" fontId="24" fillId="0" borderId="0" xfId="11" applyFont="1" applyAlignment="1">
      <alignment horizontal="center" vertical="center"/>
    </xf>
    <xf numFmtId="0" fontId="4" fillId="0" borderId="0" xfId="11" applyAlignment="1">
      <alignment horizontal="center" vertical="center"/>
    </xf>
    <xf numFmtId="0" fontId="20" fillId="0" borderId="9" xfId="10" applyFont="1" applyBorder="1">
      <alignment vertical="center"/>
    </xf>
    <xf numFmtId="0" fontId="20" fillId="0" borderId="2" xfId="10" applyFont="1" applyBorder="1">
      <alignment vertical="center"/>
    </xf>
    <xf numFmtId="0" fontId="12" fillId="0" borderId="0" xfId="5" applyFont="1" applyAlignment="1"/>
    <xf numFmtId="0" fontId="12" fillId="0" borderId="67" xfId="5" applyFont="1" applyBorder="1" applyAlignment="1"/>
    <xf numFmtId="0" fontId="12" fillId="0" borderId="93" xfId="5" applyFont="1" applyBorder="1" applyAlignment="1"/>
    <xf numFmtId="0" fontId="12" fillId="0" borderId="94" xfId="5" applyFont="1" applyBorder="1" applyAlignment="1"/>
    <xf numFmtId="0" fontId="12" fillId="0" borderId="95" xfId="5" applyFont="1" applyBorder="1" applyAlignment="1"/>
    <xf numFmtId="0" fontId="12" fillId="0" borderId="96" xfId="5" applyFont="1" applyBorder="1" applyAlignment="1"/>
    <xf numFmtId="0" fontId="12" fillId="0" borderId="65" xfId="5" applyFont="1" applyBorder="1" applyAlignment="1"/>
    <xf numFmtId="0" fontId="17" fillId="0" borderId="34" xfId="0" applyFont="1" applyBorder="1" applyAlignment="1">
      <alignment horizontal="left" vertical="center"/>
    </xf>
    <xf numFmtId="0" fontId="17" fillId="0" borderId="43" xfId="0" applyFont="1" applyBorder="1" applyAlignment="1">
      <alignment horizontal="left" vertical="center"/>
    </xf>
    <xf numFmtId="0" fontId="28" fillId="0" borderId="16" xfId="0" applyFont="1" applyBorder="1" applyAlignment="1">
      <alignment horizontal="left" vertical="center" shrinkToFit="1"/>
    </xf>
    <xf numFmtId="0" fontId="17" fillId="0" borderId="16" xfId="0" applyFont="1" applyBorder="1" applyAlignment="1">
      <alignment horizontal="center" vertical="center"/>
    </xf>
    <xf numFmtId="0" fontId="19" fillId="0" borderId="0" xfId="0" applyFont="1" applyAlignment="1">
      <alignment horizontal="center" vertical="center"/>
    </xf>
    <xf numFmtId="0" fontId="12" fillId="0" borderId="0" xfId="0" applyFont="1" applyAlignment="1">
      <alignment horizontal="center" vertical="center"/>
    </xf>
    <xf numFmtId="0" fontId="19" fillId="0" borderId="9" xfId="5" applyFont="1" applyBorder="1" applyAlignment="1">
      <alignment horizontal="center" vertical="center"/>
    </xf>
    <xf numFmtId="0" fontId="20" fillId="4" borderId="2" xfId="10" applyFont="1" applyFill="1" applyBorder="1" applyAlignment="1">
      <alignment horizontal="left" vertical="center" wrapText="1"/>
    </xf>
    <xf numFmtId="0" fontId="20" fillId="0" borderId="2" xfId="5" applyFont="1" applyBorder="1" applyAlignment="1">
      <alignment vertical="center" wrapText="1" shrinkToFit="1"/>
    </xf>
    <xf numFmtId="0" fontId="20" fillId="5" borderId="115" xfId="5" applyFont="1" applyFill="1" applyBorder="1" applyAlignment="1" applyProtection="1">
      <alignment horizontal="center" vertical="center" shrinkToFit="1"/>
      <protection locked="0"/>
    </xf>
    <xf numFmtId="0" fontId="20" fillId="0" borderId="115" xfId="5" applyFont="1" applyBorder="1" applyAlignment="1">
      <alignment vertical="center" wrapText="1" shrinkToFit="1"/>
    </xf>
    <xf numFmtId="0" fontId="20" fillId="0" borderId="115" xfId="5" applyFont="1" applyBorder="1" applyAlignment="1">
      <alignment horizontal="left" vertical="center" wrapText="1" shrinkToFit="1"/>
    </xf>
    <xf numFmtId="0" fontId="40" fillId="5" borderId="115" xfId="5" applyFont="1" applyFill="1" applyBorder="1" applyAlignment="1" applyProtection="1">
      <alignment horizontal="center" vertical="center" shrinkToFit="1"/>
      <protection locked="0"/>
    </xf>
    <xf numFmtId="0" fontId="20" fillId="5" borderId="116" xfId="5" applyFont="1" applyFill="1" applyBorder="1" applyAlignment="1" applyProtection="1">
      <alignment horizontal="center" vertical="center" shrinkToFit="1"/>
      <protection locked="0"/>
    </xf>
    <xf numFmtId="0" fontId="20" fillId="0" borderId="116" xfId="5" applyFont="1" applyBorder="1" applyAlignment="1">
      <alignment vertical="center" wrapText="1" shrinkToFit="1"/>
    </xf>
    <xf numFmtId="0" fontId="20" fillId="0" borderId="116" xfId="5" applyFont="1" applyBorder="1" applyAlignment="1">
      <alignment horizontal="left" vertical="center" wrapText="1" shrinkToFit="1"/>
    </xf>
    <xf numFmtId="0" fontId="40" fillId="5" borderId="116" xfId="5" applyFont="1" applyFill="1" applyBorder="1" applyAlignment="1" applyProtection="1">
      <alignment horizontal="center" vertical="center" shrinkToFit="1"/>
      <protection locked="0"/>
    </xf>
    <xf numFmtId="0" fontId="20" fillId="5" borderId="117" xfId="5" applyFont="1" applyFill="1" applyBorder="1" applyAlignment="1" applyProtection="1">
      <alignment horizontal="center" vertical="center" shrinkToFit="1"/>
      <protection locked="0"/>
    </xf>
    <xf numFmtId="0" fontId="20" fillId="0" borderId="117" xfId="5" applyFont="1" applyBorder="1" applyAlignment="1">
      <alignment vertical="center" wrapText="1" shrinkToFit="1"/>
    </xf>
    <xf numFmtId="0" fontId="20" fillId="0" borderId="117" xfId="5" applyFont="1" applyBorder="1" applyAlignment="1">
      <alignment horizontal="left" vertical="center" wrapText="1" shrinkToFit="1"/>
    </xf>
    <xf numFmtId="0" fontId="40" fillId="5" borderId="117" xfId="5" applyFont="1" applyFill="1" applyBorder="1" applyAlignment="1" applyProtection="1">
      <alignment horizontal="center" vertical="center" shrinkToFit="1"/>
      <protection locked="0"/>
    </xf>
    <xf numFmtId="0" fontId="20" fillId="5" borderId="2" xfId="5" quotePrefix="1" applyFont="1" applyFill="1" applyBorder="1" applyAlignment="1" applyProtection="1">
      <alignment horizontal="center" vertical="center" shrinkToFit="1"/>
      <protection locked="0"/>
    </xf>
    <xf numFmtId="0" fontId="20" fillId="5" borderId="2" xfId="5" applyFont="1" applyFill="1" applyBorder="1" applyAlignment="1" applyProtection="1">
      <alignment horizontal="center" vertical="center" shrinkToFit="1"/>
      <protection locked="0"/>
    </xf>
    <xf numFmtId="0" fontId="14" fillId="0" borderId="0" xfId="5" applyFont="1" applyAlignment="1" applyProtection="1">
      <alignment vertical="center" wrapText="1"/>
      <protection locked="0"/>
    </xf>
    <xf numFmtId="0" fontId="34" fillId="0" borderId="68" xfId="5" applyFont="1" applyBorder="1" applyAlignment="1">
      <alignment horizontal="center" vertical="center" wrapText="1"/>
    </xf>
    <xf numFmtId="0" fontId="35" fillId="0" borderId="109" xfId="5" applyFont="1" applyBorder="1" applyAlignment="1">
      <alignment horizontal="center" vertical="center" wrapText="1"/>
    </xf>
    <xf numFmtId="0" fontId="12" fillId="0" borderId="110" xfId="5" applyFont="1" applyBorder="1" applyAlignment="1">
      <alignment horizontal="center" vertical="center"/>
    </xf>
    <xf numFmtId="0" fontId="3" fillId="0" borderId="0" xfId="11" applyFont="1">
      <alignment vertical="center"/>
    </xf>
    <xf numFmtId="0" fontId="34" fillId="0" borderId="69" xfId="5" applyFont="1" applyBorder="1" applyAlignment="1">
      <alignment horizontal="center" vertical="center"/>
    </xf>
    <xf numFmtId="0" fontId="35" fillId="0" borderId="103" xfId="5" applyFont="1" applyBorder="1" applyAlignment="1">
      <alignment horizontal="center" vertical="center" wrapText="1"/>
    </xf>
    <xf numFmtId="0" fontId="6" fillId="0" borderId="0" xfId="9">
      <alignment vertical="center"/>
    </xf>
    <xf numFmtId="0" fontId="46" fillId="5" borderId="118" xfId="5" applyFont="1" applyFill="1" applyBorder="1" applyAlignment="1">
      <alignment vertical="center" shrinkToFit="1"/>
    </xf>
    <xf numFmtId="49" fontId="39" fillId="5" borderId="119" xfId="5" quotePrefix="1" applyNumberFormat="1" applyFont="1" applyFill="1" applyBorder="1" applyAlignment="1">
      <alignment horizontal="center" vertical="center" wrapText="1"/>
    </xf>
    <xf numFmtId="0" fontId="12" fillId="0" borderId="99" xfId="5" quotePrefix="1" applyFont="1" applyBorder="1" applyAlignment="1">
      <alignment horizontal="center" vertical="center"/>
    </xf>
    <xf numFmtId="0" fontId="34" fillId="0" borderId="47" xfId="5" applyFont="1" applyBorder="1" applyAlignment="1">
      <alignment horizontal="center" vertical="center"/>
    </xf>
    <xf numFmtId="0" fontId="2" fillId="0" borderId="0" xfId="11" applyFont="1">
      <alignment vertical="center"/>
    </xf>
    <xf numFmtId="0" fontId="35" fillId="0" borderId="6" xfId="5" applyFont="1" applyBorder="1" applyAlignment="1">
      <alignment vertical="center" wrapText="1"/>
    </xf>
    <xf numFmtId="0" fontId="35" fillId="0" borderId="100" xfId="5" quotePrefix="1" applyFont="1" applyBorder="1" applyAlignment="1">
      <alignment horizontal="center" vertical="center" wrapText="1"/>
    </xf>
    <xf numFmtId="0" fontId="12" fillId="0" borderId="71" xfId="5" quotePrefix="1" applyFont="1" applyBorder="1" applyAlignment="1">
      <alignment horizontal="center" vertical="center" wrapText="1"/>
    </xf>
    <xf numFmtId="0" fontId="9" fillId="0" borderId="130" xfId="4" applyBorder="1" applyAlignment="1">
      <alignment horizontal="center" vertical="center"/>
    </xf>
    <xf numFmtId="0" fontId="9" fillId="0" borderId="24" xfId="4" applyBorder="1">
      <alignment vertical="center"/>
    </xf>
    <xf numFmtId="0" fontId="9" fillId="0" borderId="138" xfId="4" applyBorder="1">
      <alignment vertical="center"/>
    </xf>
    <xf numFmtId="0" fontId="9" fillId="0" borderId="136" xfId="4" applyBorder="1" applyAlignment="1">
      <alignment horizontal="center" vertical="center"/>
    </xf>
    <xf numFmtId="0" fontId="17" fillId="0" borderId="24" xfId="4" applyFont="1" applyBorder="1">
      <alignment vertical="center"/>
    </xf>
    <xf numFmtId="0" fontId="20" fillId="4" borderId="2" xfId="10" applyFont="1" applyFill="1" applyBorder="1" applyAlignment="1" applyProtection="1">
      <alignment horizontal="left" vertical="center" wrapText="1"/>
      <protection locked="0"/>
    </xf>
    <xf numFmtId="0" fontId="17" fillId="0" borderId="2" xfId="4" applyFont="1" applyBorder="1" applyAlignment="1">
      <alignment horizontal="center" vertical="center"/>
    </xf>
    <xf numFmtId="0" fontId="17" fillId="0" borderId="54" xfId="4" applyFont="1" applyBorder="1" applyAlignment="1">
      <alignment horizontal="center" vertical="center" shrinkToFit="1"/>
    </xf>
    <xf numFmtId="0" fontId="17" fillId="0" borderId="3" xfId="4" applyFont="1" applyBorder="1" applyAlignment="1">
      <alignment horizontal="center" vertical="center" shrinkToFit="1"/>
    </xf>
    <xf numFmtId="0" fontId="17" fillId="0" borderId="55" xfId="4" applyFont="1" applyBorder="1" applyAlignment="1">
      <alignment horizontal="center" vertical="center" shrinkToFit="1"/>
    </xf>
    <xf numFmtId="0" fontId="17" fillId="0" borderId="26" xfId="0" applyFont="1" applyBorder="1" applyAlignment="1">
      <alignment horizontal="left" vertical="center" wrapText="1" shrinkToFit="1"/>
    </xf>
    <xf numFmtId="0" fontId="17" fillId="0" borderId="3" xfId="4" applyFont="1" applyBorder="1" applyAlignment="1">
      <alignment horizontal="center" vertical="center"/>
    </xf>
    <xf numFmtId="0" fontId="17" fillId="0" borderId="105" xfId="4" applyFont="1" applyBorder="1" applyAlignment="1">
      <alignment horizontal="center" vertical="center"/>
    </xf>
    <xf numFmtId="0" fontId="18" fillId="0" borderId="0" xfId="4" applyFont="1" applyAlignment="1">
      <alignment horizontal="left" vertical="center" wrapText="1" shrinkToFit="1"/>
    </xf>
    <xf numFmtId="0" fontId="17" fillId="0" borderId="0" xfId="4" applyFont="1" applyAlignment="1">
      <alignment horizontal="left" vertical="center" shrinkToFit="1"/>
    </xf>
    <xf numFmtId="0" fontId="17" fillId="0" borderId="9" xfId="4" applyFont="1" applyBorder="1" applyAlignment="1">
      <alignment horizontal="center"/>
    </xf>
    <xf numFmtId="0" fontId="17" fillId="0" borderId="32" xfId="4" applyFont="1" applyBorder="1" applyAlignment="1">
      <alignment horizontal="center" vertical="center"/>
    </xf>
    <xf numFmtId="0" fontId="17" fillId="0" borderId="25" xfId="4" applyFont="1" applyBorder="1" applyAlignment="1">
      <alignment horizontal="center" vertical="center"/>
    </xf>
    <xf numFmtId="0" fontId="17" fillId="0" borderId="24" xfId="4" applyFont="1" applyBorder="1" applyAlignment="1">
      <alignment horizontal="center" vertical="center"/>
    </xf>
    <xf numFmtId="0" fontId="17" fillId="0" borderId="49" xfId="4" applyFont="1" applyBorder="1" applyAlignment="1">
      <alignment horizontal="center" vertical="center"/>
    </xf>
    <xf numFmtId="0" fontId="21" fillId="0" borderId="139" xfId="0" applyFont="1" applyBorder="1" applyAlignment="1">
      <alignment vertical="center" shrinkToFit="1"/>
    </xf>
    <xf numFmtId="0" fontId="21" fillId="0" borderId="22" xfId="0" applyFont="1" applyBorder="1" applyAlignment="1">
      <alignment vertical="center" shrinkToFit="1"/>
    </xf>
    <xf numFmtId="0" fontId="21" fillId="0" borderId="140" xfId="0" applyFont="1" applyBorder="1" applyAlignment="1">
      <alignment vertical="center" shrinkToFit="1"/>
    </xf>
    <xf numFmtId="0" fontId="18" fillId="0" borderId="133" xfId="4" applyFont="1" applyBorder="1" applyAlignment="1">
      <alignment horizontal="center" vertical="center" shrinkToFit="1"/>
    </xf>
    <xf numFmtId="0" fontId="18" fillId="0" borderId="134" xfId="4" applyFont="1" applyBorder="1" applyAlignment="1">
      <alignment horizontal="center" vertical="center" shrinkToFit="1"/>
    </xf>
    <xf numFmtId="0" fontId="18" fillId="0" borderId="135" xfId="4" applyFont="1" applyBorder="1" applyAlignment="1">
      <alignment horizontal="center" vertical="center" shrinkToFit="1"/>
    </xf>
    <xf numFmtId="0" fontId="17" fillId="4" borderId="12"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0" borderId="4" xfId="4" applyFont="1" applyBorder="1" applyAlignment="1">
      <alignment horizontal="center" vertical="center" wrapText="1"/>
    </xf>
    <xf numFmtId="0" fontId="17" fillId="0" borderId="5" xfId="4" applyFont="1" applyBorder="1" applyAlignment="1">
      <alignment horizontal="center" vertical="center" wrapText="1"/>
    </xf>
    <xf numFmtId="0" fontId="17" fillId="0" borderId="13" xfId="0" applyFont="1" applyBorder="1" applyAlignment="1">
      <alignment horizontal="center" vertical="center"/>
    </xf>
    <xf numFmtId="0" fontId="17" fillId="0" borderId="6"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54" xfId="4" applyFont="1" applyBorder="1" applyAlignment="1">
      <alignment horizontal="center" vertical="center"/>
    </xf>
    <xf numFmtId="0" fontId="17" fillId="4" borderId="46" xfId="0" applyFont="1" applyFill="1" applyBorder="1" applyAlignment="1" applyProtection="1">
      <alignment horizontal="center" vertical="center"/>
      <protection locked="0"/>
    </xf>
    <xf numFmtId="0" fontId="17" fillId="0" borderId="1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54" xfId="0" applyFont="1" applyBorder="1" applyAlignment="1">
      <alignment horizontal="center" vertical="center" shrinkToFit="1"/>
    </xf>
    <xf numFmtId="0" fontId="17" fillId="0" borderId="55" xfId="0" applyFont="1" applyBorder="1" applyAlignment="1">
      <alignment horizontal="center" vertical="center" shrinkToFit="1"/>
    </xf>
    <xf numFmtId="0" fontId="28" fillId="0" borderId="12" xfId="0" applyFont="1" applyBorder="1" applyAlignment="1">
      <alignment horizontal="left" vertical="center" shrinkToFit="1"/>
    </xf>
    <xf numFmtId="0" fontId="28" fillId="0" borderId="10" xfId="0" applyFont="1" applyBorder="1" applyAlignment="1">
      <alignment horizontal="left" vertical="center" shrinkToFit="1"/>
    </xf>
    <xf numFmtId="0" fontId="28" fillId="0" borderId="7" xfId="0" applyFont="1" applyBorder="1" applyAlignment="1">
      <alignment horizontal="left" vertical="center" shrinkToFit="1"/>
    </xf>
    <xf numFmtId="0" fontId="17" fillId="4" borderId="23" xfId="0"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protection locked="0"/>
    </xf>
    <xf numFmtId="0" fontId="17" fillId="4" borderId="32" xfId="0" applyFont="1" applyFill="1" applyBorder="1" applyAlignment="1" applyProtection="1">
      <alignment horizontal="center" vertical="center"/>
      <protection locked="0"/>
    </xf>
    <xf numFmtId="0" fontId="17" fillId="0" borderId="55" xfId="4" applyFont="1" applyBorder="1" applyAlignment="1">
      <alignment horizontal="center" vertical="center"/>
    </xf>
    <xf numFmtId="0" fontId="17" fillId="0" borderId="0" xfId="0" applyFont="1" applyAlignment="1">
      <alignment horizontal="center" vertical="center" shrinkToFit="1"/>
    </xf>
    <xf numFmtId="0" fontId="17" fillId="0" borderId="3" xfId="0" applyFont="1" applyBorder="1" applyAlignment="1">
      <alignment horizontal="center" vertical="center" shrinkToFit="1"/>
    </xf>
    <xf numFmtId="0" fontId="17" fillId="0" borderId="52" xfId="0" applyFont="1" applyBorder="1" applyAlignment="1">
      <alignment horizontal="center" vertical="center" textRotation="255"/>
    </xf>
    <xf numFmtId="0" fontId="17" fillId="0" borderId="53" xfId="0" applyFont="1" applyBorder="1" applyAlignment="1">
      <alignment horizontal="center" vertical="center" textRotation="255"/>
    </xf>
    <xf numFmtId="0" fontId="28" fillId="0" borderId="54"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55" xfId="0" applyFont="1" applyBorder="1" applyAlignment="1">
      <alignment horizontal="left" vertical="center" shrinkToFit="1"/>
    </xf>
    <xf numFmtId="0" fontId="17" fillId="0" borderId="14" xfId="0" applyFont="1" applyBorder="1" applyAlignment="1">
      <alignment horizontal="center" vertical="center"/>
    </xf>
    <xf numFmtId="0" fontId="17" fillId="0" borderId="5"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4" borderId="54"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55" xfId="0" applyFont="1" applyFill="1" applyBorder="1" applyAlignment="1" applyProtection="1">
      <alignment horizontal="center" vertical="center"/>
      <protection locked="0"/>
    </xf>
    <xf numFmtId="0" fontId="28" fillId="0" borderId="23" xfId="0" applyFont="1" applyBorder="1" applyAlignment="1">
      <alignment horizontal="left" vertical="center" shrinkToFit="1"/>
    </xf>
    <xf numFmtId="0" fontId="28" fillId="0" borderId="24" xfId="0" applyFont="1" applyBorder="1" applyAlignment="1">
      <alignment horizontal="left" vertical="center" shrinkToFit="1"/>
    </xf>
    <xf numFmtId="0" fontId="28" fillId="0" borderId="32" xfId="0" applyFont="1" applyBorder="1" applyAlignment="1">
      <alignment horizontal="left" vertical="center" shrinkToFit="1"/>
    </xf>
    <xf numFmtId="0" fontId="18" fillId="0" borderId="12"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7" xfId="0" applyFont="1" applyBorder="1" applyAlignment="1">
      <alignment horizontal="center" vertical="center" shrinkToFit="1"/>
    </xf>
    <xf numFmtId="0" fontId="17" fillId="0" borderId="45" xfId="4" applyFont="1" applyBorder="1" applyAlignment="1">
      <alignment horizontal="center" vertical="center" shrinkToFit="1"/>
    </xf>
    <xf numFmtId="0" fontId="17" fillId="0" borderId="10" xfId="4" applyFont="1" applyBorder="1" applyAlignment="1">
      <alignment horizontal="center" vertical="center" shrinkToFit="1"/>
    </xf>
    <xf numFmtId="0" fontId="17" fillId="0" borderId="7" xfId="4" applyFont="1" applyBorder="1" applyAlignment="1">
      <alignment horizontal="center" vertical="center" shrinkToFit="1"/>
    </xf>
    <xf numFmtId="0" fontId="17" fillId="4" borderId="14" xfId="4" applyFont="1" applyFill="1" applyBorder="1" applyAlignment="1" applyProtection="1">
      <alignment horizontal="center" vertical="center"/>
      <protection locked="0"/>
    </xf>
    <xf numFmtId="0" fontId="17" fillId="4" borderId="4" xfId="4" applyFont="1" applyFill="1" applyBorder="1" applyAlignment="1" applyProtection="1">
      <alignment horizontal="center" vertical="center"/>
      <protection locked="0"/>
    </xf>
    <xf numFmtId="0" fontId="17" fillId="4" borderId="5" xfId="4" applyFont="1" applyFill="1" applyBorder="1" applyAlignment="1" applyProtection="1">
      <alignment horizontal="center" vertical="center"/>
      <protection locked="0"/>
    </xf>
    <xf numFmtId="0" fontId="17" fillId="0" borderId="48" xfId="4" applyFont="1" applyBorder="1" applyAlignment="1">
      <alignment horizontal="center"/>
    </xf>
    <xf numFmtId="0" fontId="18" fillId="3" borderId="2" xfId="0" applyFont="1" applyFill="1" applyBorder="1" applyAlignment="1" applyProtection="1">
      <alignment horizontal="center" vertical="center" shrinkToFit="1"/>
      <protection locked="0"/>
    </xf>
    <xf numFmtId="0" fontId="18" fillId="3" borderId="18" xfId="0" applyFont="1" applyFill="1" applyBorder="1" applyAlignment="1" applyProtection="1">
      <alignment horizontal="center" vertical="center" shrinkToFit="1"/>
      <protection locked="0"/>
    </xf>
    <xf numFmtId="0" fontId="29" fillId="0" borderId="12" xfId="0" applyFont="1" applyBorder="1" applyAlignment="1">
      <alignment horizontal="left" vertical="center" wrapText="1" shrinkToFit="1"/>
    </xf>
    <xf numFmtId="0" fontId="29" fillId="0" borderId="10" xfId="0" applyFont="1" applyBorder="1" applyAlignment="1">
      <alignment horizontal="left" vertical="center" shrinkToFit="1"/>
    </xf>
    <xf numFmtId="0" fontId="29" fillId="0" borderId="7" xfId="0" applyFont="1" applyBorder="1" applyAlignment="1">
      <alignment horizontal="left" vertical="center" shrinkToFit="1"/>
    </xf>
    <xf numFmtId="0" fontId="17" fillId="4" borderId="105" xfId="0" applyFont="1" applyFill="1" applyBorder="1" applyAlignment="1" applyProtection="1">
      <alignment horizontal="center" vertical="center"/>
      <protection locked="0"/>
    </xf>
    <xf numFmtId="0" fontId="18" fillId="4" borderId="9" xfId="0" applyFont="1" applyFill="1" applyBorder="1" applyAlignment="1" applyProtection="1">
      <alignment horizontal="left" vertical="center"/>
      <protection locked="0"/>
    </xf>
    <xf numFmtId="0" fontId="18" fillId="4" borderId="50" xfId="0" applyFont="1" applyFill="1" applyBorder="1" applyAlignment="1" applyProtection="1">
      <alignment horizontal="left" vertical="center"/>
      <protection locked="0"/>
    </xf>
    <xf numFmtId="0" fontId="17" fillId="0" borderId="12" xfId="4" applyFont="1" applyBorder="1" applyAlignment="1">
      <alignment horizontal="center" vertical="center"/>
    </xf>
    <xf numFmtId="0" fontId="17" fillId="0" borderId="10" xfId="4" applyFont="1" applyBorder="1" applyAlignment="1">
      <alignment horizontal="center" vertical="center"/>
    </xf>
    <xf numFmtId="0" fontId="17" fillId="0" borderId="7" xfId="4" applyFont="1" applyBorder="1" applyAlignment="1">
      <alignment horizontal="center" vertical="center"/>
    </xf>
    <xf numFmtId="0" fontId="18" fillId="0" borderId="2" xfId="0" applyFont="1" applyBorder="1" applyAlignment="1">
      <alignment horizontal="center" vertical="center"/>
    </xf>
    <xf numFmtId="0" fontId="19" fillId="0" borderId="17" xfId="0" applyFont="1" applyBorder="1" applyAlignment="1">
      <alignment horizontal="left" vertical="center"/>
    </xf>
    <xf numFmtId="0" fontId="19" fillId="0" borderId="2" xfId="0" applyFont="1" applyBorder="1" applyAlignment="1">
      <alignment horizontal="left" vertical="center"/>
    </xf>
    <xf numFmtId="0" fontId="19" fillId="0" borderId="25" xfId="0" applyFont="1" applyBorder="1" applyAlignment="1">
      <alignment horizontal="left" vertical="center"/>
    </xf>
    <xf numFmtId="0" fontId="20" fillId="0" borderId="17" xfId="0" applyFont="1" applyBorder="1" applyAlignment="1">
      <alignment horizontal="left" vertical="center"/>
    </xf>
    <xf numFmtId="0" fontId="20" fillId="0" borderId="23" xfId="0" applyFont="1" applyBorder="1" applyAlignment="1">
      <alignment horizontal="left" vertical="center"/>
    </xf>
    <xf numFmtId="0" fontId="20" fillId="0" borderId="32" xfId="0" applyFont="1" applyBorder="1" applyAlignment="1">
      <alignment horizontal="left" vertical="center"/>
    </xf>
    <xf numFmtId="49" fontId="19" fillId="0" borderId="33"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19" fillId="0" borderId="34"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31" xfId="0" applyNumberFormat="1" applyFont="1" applyBorder="1" applyAlignment="1">
      <alignment horizontal="center" vertical="center"/>
    </xf>
    <xf numFmtId="0" fontId="31"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xf>
    <xf numFmtId="0" fontId="19" fillId="0" borderId="13" xfId="0" applyFont="1" applyBorder="1" applyAlignment="1">
      <alignment horizontal="left" vertical="center"/>
    </xf>
    <xf numFmtId="0" fontId="19" fillId="0" borderId="6"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31" fillId="0" borderId="0" xfId="0" applyFont="1" applyAlignment="1">
      <alignment horizontal="left" vertical="center" wrapText="1"/>
    </xf>
    <xf numFmtId="49" fontId="19" fillId="0" borderId="19" xfId="0" applyNumberFormat="1" applyFont="1" applyBorder="1" applyAlignment="1">
      <alignment horizontal="center" vertical="center"/>
    </xf>
    <xf numFmtId="49" fontId="19" fillId="0" borderId="17" xfId="0" applyNumberFormat="1" applyFont="1" applyBorder="1" applyAlignment="1">
      <alignment horizontal="center" vertical="center"/>
    </xf>
    <xf numFmtId="49" fontId="19" fillId="0" borderId="27"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19" fillId="0" borderId="20" xfId="0" applyNumberFormat="1" applyFont="1" applyBorder="1" applyAlignment="1">
      <alignment horizontal="center" vertical="center"/>
    </xf>
    <xf numFmtId="49" fontId="19" fillId="0" borderId="25" xfId="0" applyNumberFormat="1" applyFont="1" applyBorder="1" applyAlignment="1">
      <alignment horizontal="center" vertical="center"/>
    </xf>
    <xf numFmtId="38" fontId="19" fillId="0" borderId="28" xfId="2" applyFont="1" applyFill="1" applyBorder="1" applyAlignment="1">
      <alignment horizontal="center" vertical="center" wrapText="1"/>
    </xf>
    <xf numFmtId="38" fontId="19" fillId="0" borderId="13" xfId="2" applyFont="1" applyFill="1" applyBorder="1" applyAlignment="1">
      <alignment horizontal="center" vertical="center" wrapText="1"/>
    </xf>
    <xf numFmtId="38" fontId="19" fillId="0" borderId="76" xfId="2" applyFont="1" applyFill="1" applyBorder="1" applyAlignment="1">
      <alignment horizontal="center" vertical="center" wrapText="1"/>
    </xf>
    <xf numFmtId="38" fontId="19" fillId="0" borderId="42" xfId="2" applyFont="1" applyFill="1" applyBorder="1" applyAlignment="1">
      <alignment horizontal="center" vertical="center" wrapText="1"/>
    </xf>
    <xf numFmtId="38" fontId="19" fillId="0" borderId="43" xfId="2" applyFont="1" applyFill="1" applyBorder="1" applyAlignment="1">
      <alignment horizontal="center" vertical="center" wrapText="1"/>
    </xf>
    <xf numFmtId="38" fontId="19" fillId="0" borderId="79" xfId="2" applyFont="1" applyFill="1" applyBorder="1" applyAlignment="1">
      <alignment horizontal="center" vertical="center" wrapText="1"/>
    </xf>
    <xf numFmtId="38" fontId="19" fillId="0" borderId="80" xfId="2" applyFont="1" applyFill="1" applyBorder="1" applyAlignment="1">
      <alignment horizontal="center" vertical="center" wrapText="1"/>
    </xf>
    <xf numFmtId="38" fontId="19" fillId="0" borderId="30" xfId="2" applyFont="1" applyFill="1" applyBorder="1" applyAlignment="1">
      <alignment horizontal="center" vertical="center" wrapText="1"/>
    </xf>
    <xf numFmtId="38" fontId="19" fillId="0" borderId="83" xfId="2" applyFont="1" applyFill="1" applyBorder="1" applyAlignment="1">
      <alignment horizontal="center" vertical="center" wrapText="1"/>
    </xf>
    <xf numFmtId="38" fontId="19" fillId="0" borderId="44" xfId="2" applyFont="1" applyFill="1" applyBorder="1" applyAlignment="1">
      <alignment horizontal="center" vertical="center" wrapText="1"/>
    </xf>
    <xf numFmtId="38" fontId="19" fillId="0" borderId="29" xfId="2" applyFont="1" applyFill="1" applyBorder="1" applyAlignment="1">
      <alignment horizontal="center" vertical="center" shrinkToFit="1"/>
    </xf>
    <xf numFmtId="38" fontId="19" fillId="0" borderId="6" xfId="2" applyFont="1" applyFill="1" applyBorder="1" applyAlignment="1">
      <alignment horizontal="center" vertical="center" shrinkToFit="1"/>
    </xf>
    <xf numFmtId="38" fontId="19" fillId="0" borderId="31" xfId="2" applyFont="1" applyFill="1" applyBorder="1" applyAlignment="1">
      <alignment horizontal="center" vertical="center" shrinkToFit="1"/>
    </xf>
    <xf numFmtId="0" fontId="19" fillId="0" borderId="29"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1" xfId="0" applyFont="1" applyBorder="1" applyAlignment="1">
      <alignment horizontal="center" vertical="center" shrinkToFit="1"/>
    </xf>
    <xf numFmtId="0" fontId="19" fillId="0" borderId="28" xfId="0" applyFont="1" applyBorder="1" applyAlignment="1">
      <alignment horizontal="left" vertical="center"/>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20" fillId="0" borderId="30" xfId="0" applyFont="1" applyBorder="1" applyAlignment="1">
      <alignment horizontal="left" vertical="center"/>
    </xf>
    <xf numFmtId="0" fontId="20" fillId="0" borderId="31" xfId="0" applyFont="1" applyBorder="1" applyAlignment="1">
      <alignment horizontal="left" vertical="center"/>
    </xf>
    <xf numFmtId="0" fontId="19" fillId="0" borderId="17" xfId="0" applyFont="1" applyBorder="1" applyAlignment="1">
      <alignment horizontal="left" vertical="center" wrapText="1"/>
    </xf>
    <xf numFmtId="0" fontId="20" fillId="0" borderId="8" xfId="0" applyFont="1" applyBorder="1" applyAlignment="1">
      <alignment horizontal="left" vertical="center"/>
    </xf>
    <xf numFmtId="0" fontId="20" fillId="0" borderId="9"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2" xfId="0" applyFont="1" applyBorder="1" applyAlignment="1">
      <alignment horizontal="left" vertical="center"/>
    </xf>
    <xf numFmtId="0" fontId="20" fillId="0" borderId="7" xfId="0" applyFont="1" applyBorder="1" applyAlignment="1">
      <alignment horizontal="left" vertical="center"/>
    </xf>
    <xf numFmtId="49" fontId="19" fillId="0" borderId="48" xfId="0" applyNumberFormat="1" applyFont="1" applyBorder="1" applyAlignment="1">
      <alignment horizontal="center" vertical="center"/>
    </xf>
    <xf numFmtId="49" fontId="19" fillId="0" borderId="9" xfId="0" applyNumberFormat="1" applyFont="1" applyBorder="1" applyAlignment="1">
      <alignment horizontal="center" vertical="center"/>
    </xf>
    <xf numFmtId="38" fontId="19" fillId="0" borderId="56" xfId="2" applyFont="1" applyFill="1" applyBorder="1" applyAlignment="1">
      <alignment horizontal="center" vertical="center" wrapText="1"/>
    </xf>
    <xf numFmtId="38" fontId="19" fillId="0" borderId="57" xfId="2" applyFont="1" applyFill="1" applyBorder="1" applyAlignment="1">
      <alignment horizontal="center" vertical="center" wrapText="1"/>
    </xf>
    <xf numFmtId="38" fontId="19" fillId="0" borderId="58" xfId="2" applyFont="1" applyFill="1" applyBorder="1" applyAlignment="1">
      <alignment horizontal="center" vertical="center" wrapText="1"/>
    </xf>
    <xf numFmtId="38" fontId="19" fillId="0" borderId="59" xfId="2" applyFont="1" applyFill="1" applyBorder="1" applyAlignment="1">
      <alignment horizontal="center" vertical="center" wrapText="1"/>
    </xf>
    <xf numFmtId="38" fontId="19" fillId="0" borderId="60" xfId="2" applyFont="1" applyFill="1" applyBorder="1" applyAlignment="1">
      <alignment horizontal="center" vertical="center" wrapText="1"/>
    </xf>
    <xf numFmtId="38" fontId="19" fillId="0" borderId="61" xfId="2" applyFont="1" applyFill="1" applyBorder="1" applyAlignment="1">
      <alignment horizontal="center" vertical="center" wrapText="1"/>
    </xf>
    <xf numFmtId="38" fontId="19" fillId="0" borderId="62" xfId="2" applyFont="1" applyFill="1" applyBorder="1" applyAlignment="1">
      <alignment horizontal="center" vertical="center" wrapText="1"/>
    </xf>
    <xf numFmtId="38" fontId="19" fillId="0" borderId="63" xfId="2" applyFont="1" applyFill="1" applyBorder="1" applyAlignment="1">
      <alignment horizontal="center" vertical="center" wrapText="1"/>
    </xf>
    <xf numFmtId="38" fontId="19" fillId="0" borderId="64" xfId="2" applyFont="1" applyFill="1" applyBorder="1" applyAlignment="1">
      <alignment horizontal="center" vertical="center" wrapText="1"/>
    </xf>
    <xf numFmtId="38" fontId="19" fillId="0" borderId="29" xfId="2" applyFont="1" applyFill="1" applyBorder="1" applyAlignment="1">
      <alignment horizontal="center" vertical="center" wrapText="1"/>
    </xf>
    <xf numFmtId="38" fontId="19" fillId="0" borderId="6" xfId="2" applyFont="1" applyFill="1" applyBorder="1" applyAlignment="1">
      <alignment horizontal="center" vertical="center" wrapText="1"/>
    </xf>
    <xf numFmtId="38" fontId="19" fillId="0" borderId="78" xfId="2"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2" xfId="0" applyFont="1" applyBorder="1" applyAlignment="1">
      <alignment horizontal="center" vertical="center" wrapText="1"/>
    </xf>
    <xf numFmtId="6" fontId="31" fillId="0" borderId="21" xfId="3" applyFont="1" applyFill="1" applyBorder="1" applyAlignment="1">
      <alignment horizontal="center" vertical="center"/>
    </xf>
    <xf numFmtId="6" fontId="31" fillId="0" borderId="22" xfId="3" applyFont="1" applyFill="1" applyBorder="1" applyAlignment="1">
      <alignment horizontal="center" vertical="center"/>
    </xf>
    <xf numFmtId="6" fontId="31" fillId="0" borderId="40" xfId="3" applyFont="1" applyFill="1" applyBorder="1" applyAlignment="1">
      <alignment horizontal="center" vertical="center"/>
    </xf>
    <xf numFmtId="0" fontId="19" fillId="0" borderId="41" xfId="0" applyFont="1" applyBorder="1" applyAlignment="1">
      <alignment horizontal="center" vertical="center" wrapText="1"/>
    </xf>
    <xf numFmtId="0" fontId="19" fillId="0" borderId="37" xfId="0" applyFont="1" applyBorder="1" applyAlignment="1">
      <alignment horizontal="center" vertical="center"/>
    </xf>
    <xf numFmtId="0" fontId="19" fillId="0" borderId="22"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32" xfId="0" applyFont="1" applyBorder="1" applyAlignment="1">
      <alignment horizontal="center" vertical="center"/>
    </xf>
    <xf numFmtId="0" fontId="19" fillId="0" borderId="23"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2" xfId="0" applyFont="1" applyBorder="1" applyAlignment="1">
      <alignment horizontal="left" vertical="center"/>
    </xf>
    <xf numFmtId="0" fontId="20" fillId="0" borderId="25" xfId="0" applyFont="1" applyBorder="1" applyAlignment="1">
      <alignment horizontal="left" vertical="center"/>
    </xf>
    <xf numFmtId="38" fontId="19" fillId="0" borderId="82" xfId="2" applyFont="1" applyFill="1" applyBorder="1" applyAlignment="1">
      <alignment horizontal="center" vertical="center" wrapText="1"/>
    </xf>
    <xf numFmtId="38" fontId="19" fillId="0" borderId="31" xfId="2" applyFont="1" applyFill="1" applyBorder="1" applyAlignment="1">
      <alignment horizontal="center" vertical="center" wrapText="1"/>
    </xf>
    <xf numFmtId="0" fontId="12" fillId="0" borderId="19" xfId="5" applyFont="1" applyBorder="1" applyAlignment="1">
      <alignment horizontal="center" vertical="center"/>
    </xf>
    <xf numFmtId="0" fontId="12" fillId="0" borderId="17" xfId="5" applyFont="1" applyBorder="1" applyAlignment="1">
      <alignment horizontal="center" vertical="center"/>
    </xf>
    <xf numFmtId="0" fontId="12" fillId="0" borderId="87" xfId="5" applyFont="1" applyBorder="1" applyAlignment="1">
      <alignment horizontal="center" vertical="center"/>
    </xf>
    <xf numFmtId="0" fontId="20" fillId="0" borderId="9" xfId="5" applyFont="1" applyBorder="1" applyAlignment="1">
      <alignment horizontal="center" vertical="center" wrapText="1"/>
    </xf>
    <xf numFmtId="0" fontId="20" fillId="0" borderId="9" xfId="5" applyFont="1" applyBorder="1" applyAlignment="1">
      <alignment horizontal="center" vertical="center"/>
    </xf>
    <xf numFmtId="0" fontId="19" fillId="0" borderId="0" xfId="5" applyFont="1" applyAlignment="1">
      <alignment horizontal="left" vertical="center"/>
    </xf>
    <xf numFmtId="0" fontId="20" fillId="0" borderId="0" xfId="5" applyFont="1" applyAlignment="1">
      <alignment horizontal="left" vertical="center"/>
    </xf>
    <xf numFmtId="0" fontId="41" fillId="0" borderId="2" xfId="5" applyFont="1" applyBorder="1" applyAlignment="1">
      <alignment horizontal="center" vertical="center"/>
    </xf>
    <xf numFmtId="0" fontId="20" fillId="0" borderId="0" xfId="5" applyFont="1" applyAlignment="1">
      <alignment horizontal="center" vertical="center"/>
    </xf>
    <xf numFmtId="0" fontId="41" fillId="4" borderId="3" xfId="5" applyFont="1" applyFill="1" applyBorder="1" applyAlignment="1" applyProtection="1">
      <alignment horizontal="left" vertical="center" shrinkToFit="1"/>
      <protection locked="0"/>
    </xf>
    <xf numFmtId="0" fontId="20" fillId="0" borderId="0" xfId="5" applyFont="1" applyAlignment="1">
      <alignment horizontal="left" vertical="center" wrapText="1"/>
    </xf>
    <xf numFmtId="0" fontId="12" fillId="0" borderId="0" xfId="5" applyFont="1" applyAlignment="1">
      <alignment horizontal="left" vertical="center" wrapText="1"/>
    </xf>
    <xf numFmtId="0" fontId="20" fillId="0" borderId="0" xfId="5" applyFont="1" applyAlignment="1">
      <alignment horizontal="left"/>
    </xf>
    <xf numFmtId="0" fontId="8" fillId="0" borderId="45" xfId="4" applyFont="1" applyBorder="1" applyAlignment="1">
      <alignment horizontal="center" vertical="center" shrinkToFit="1"/>
    </xf>
    <xf numFmtId="0" fontId="9" fillId="0" borderId="10" xfId="4" applyBorder="1" applyAlignment="1">
      <alignment horizontal="center" vertical="center" shrinkToFit="1"/>
    </xf>
    <xf numFmtId="0" fontId="9" fillId="0" borderId="7" xfId="4" applyBorder="1" applyAlignment="1">
      <alignment horizontal="center" vertical="center" shrinkToFit="1"/>
    </xf>
    <xf numFmtId="0" fontId="9" fillId="4" borderId="14" xfId="4" applyFill="1" applyBorder="1" applyAlignment="1">
      <alignment horizontal="center" vertical="center"/>
    </xf>
    <xf numFmtId="0" fontId="9" fillId="4" borderId="4" xfId="4" applyFill="1" applyBorder="1" applyAlignment="1">
      <alignment horizontal="center" vertical="center"/>
    </xf>
    <xf numFmtId="0" fontId="9" fillId="4" borderId="5" xfId="4" applyFill="1" applyBorder="1" applyAlignment="1">
      <alignment horizontal="center" vertical="center"/>
    </xf>
    <xf numFmtId="0" fontId="9" fillId="0" borderId="48" xfId="4" applyBorder="1" applyAlignment="1">
      <alignment horizontal="center"/>
    </xf>
    <xf numFmtId="0" fontId="9" fillId="0" borderId="9" xfId="4" applyBorder="1" applyAlignment="1">
      <alignment horizontal="center"/>
    </xf>
    <xf numFmtId="0" fontId="22" fillId="4" borderId="9" xfId="4" applyFont="1" applyFill="1" applyBorder="1" applyAlignment="1">
      <alignment horizontal="left" vertical="center"/>
    </xf>
    <xf numFmtId="0" fontId="23" fillId="4" borderId="50" xfId="4" applyFont="1" applyFill="1" applyBorder="1" applyAlignment="1">
      <alignment horizontal="left" vertical="center"/>
    </xf>
    <xf numFmtId="0" fontId="9" fillId="0" borderId="2" xfId="4" applyBorder="1" applyAlignment="1">
      <alignment horizontal="center" vertical="center"/>
    </xf>
    <xf numFmtId="0" fontId="23" fillId="4" borderId="12" xfId="4" applyFont="1" applyFill="1" applyBorder="1" applyAlignment="1">
      <alignment horizontal="left" vertical="center" shrinkToFit="1"/>
    </xf>
    <xf numFmtId="0" fontId="23" fillId="4" borderId="10" xfId="4" applyFont="1" applyFill="1" applyBorder="1" applyAlignment="1">
      <alignment horizontal="left" vertical="center" shrinkToFit="1"/>
    </xf>
    <xf numFmtId="0" fontId="23" fillId="4" borderId="7" xfId="4" applyFont="1" applyFill="1" applyBorder="1" applyAlignment="1">
      <alignment horizontal="left" vertical="center" shrinkToFit="1"/>
    </xf>
    <xf numFmtId="0" fontId="9" fillId="0" borderId="120" xfId="4" applyBorder="1" applyAlignment="1">
      <alignment horizontal="center" vertical="center"/>
    </xf>
    <xf numFmtId="0" fontId="9" fillId="0" borderId="121" xfId="4" applyBorder="1" applyAlignment="1">
      <alignment horizontal="center" vertical="center"/>
    </xf>
    <xf numFmtId="0" fontId="23" fillId="4" borderId="121" xfId="4" applyFont="1" applyFill="1" applyBorder="1" applyAlignment="1">
      <alignment horizontal="left" vertical="center"/>
    </xf>
    <xf numFmtId="0" fontId="23" fillId="4" borderId="122" xfId="4" applyFont="1" applyFill="1" applyBorder="1" applyAlignment="1">
      <alignment horizontal="left" vertical="center"/>
    </xf>
    <xf numFmtId="0" fontId="9" fillId="0" borderId="123" xfId="4" applyBorder="1" applyAlignment="1">
      <alignment horizontal="center"/>
    </xf>
    <xf numFmtId="0" fontId="9" fillId="0" borderId="124" xfId="4" applyBorder="1" applyAlignment="1">
      <alignment horizontal="center"/>
    </xf>
    <xf numFmtId="0" fontId="22" fillId="4" borderId="124" xfId="4" applyFont="1" applyFill="1" applyBorder="1" applyAlignment="1">
      <alignment horizontal="left" vertical="center"/>
    </xf>
    <xf numFmtId="0" fontId="23" fillId="4" borderId="125" xfId="4" applyFont="1" applyFill="1" applyBorder="1" applyAlignment="1">
      <alignment horizontal="left" vertical="center"/>
    </xf>
    <xf numFmtId="0" fontId="9" fillId="0" borderId="126" xfId="4" applyBorder="1" applyAlignment="1">
      <alignment horizontal="center" vertical="center" wrapText="1"/>
    </xf>
    <xf numFmtId="0" fontId="9" fillId="0" borderId="49" xfId="4" applyBorder="1" applyAlignment="1">
      <alignment horizontal="center" vertical="center"/>
    </xf>
    <xf numFmtId="0" fontId="23" fillId="4" borderId="49" xfId="4" applyFont="1" applyFill="1" applyBorder="1" applyAlignment="1">
      <alignment horizontal="left" vertical="center"/>
    </xf>
    <xf numFmtId="0" fontId="23" fillId="4" borderId="127" xfId="4" applyFont="1" applyFill="1" applyBorder="1" applyAlignment="1">
      <alignment horizontal="left" vertical="center"/>
    </xf>
    <xf numFmtId="0" fontId="9" fillId="0" borderId="128" xfId="4" applyBorder="1" applyAlignment="1">
      <alignment horizontal="center" vertical="center"/>
    </xf>
    <xf numFmtId="0" fontId="23" fillId="4" borderId="12" xfId="4" applyFont="1" applyFill="1" applyBorder="1" applyAlignment="1">
      <alignment horizontal="left" vertical="center"/>
    </xf>
    <xf numFmtId="0" fontId="23" fillId="4" borderId="10" xfId="4" applyFont="1" applyFill="1" applyBorder="1" applyAlignment="1">
      <alignment horizontal="left" vertical="center"/>
    </xf>
    <xf numFmtId="0" fontId="23" fillId="4" borderId="130" xfId="4" applyFont="1" applyFill="1" applyBorder="1" applyAlignment="1">
      <alignment horizontal="left" vertical="center"/>
    </xf>
    <xf numFmtId="0" fontId="23" fillId="4" borderId="2" xfId="4" applyFont="1" applyFill="1" applyBorder="1" applyAlignment="1">
      <alignment horizontal="center" vertical="center"/>
    </xf>
    <xf numFmtId="0" fontId="23" fillId="4" borderId="12" xfId="4" applyFont="1" applyFill="1" applyBorder="1" applyAlignment="1">
      <alignment horizontal="center" vertical="center"/>
    </xf>
    <xf numFmtId="0" fontId="18" fillId="3" borderId="2" xfId="0" applyFont="1" applyFill="1" applyBorder="1" applyAlignment="1">
      <alignment horizontal="center" vertical="center" shrinkToFit="1"/>
    </xf>
    <xf numFmtId="0" fontId="18" fillId="3" borderId="18" xfId="0" applyFont="1" applyFill="1" applyBorder="1" applyAlignment="1">
      <alignment horizontal="center" vertical="center" shrinkToFit="1"/>
    </xf>
    <xf numFmtId="0" fontId="17" fillId="0" borderId="35" xfId="4" applyFont="1" applyBorder="1" applyAlignment="1">
      <alignment horizontal="left" vertical="center" shrinkToFit="1"/>
    </xf>
    <xf numFmtId="0" fontId="17" fillId="0" borderId="16" xfId="4" applyFont="1" applyBorder="1" applyAlignment="1">
      <alignment horizontal="left" vertical="center" shrinkToFit="1"/>
    </xf>
    <xf numFmtId="0" fontId="17" fillId="0" borderId="44" xfId="4" applyFont="1" applyBorder="1" applyAlignment="1">
      <alignment horizontal="left" vertical="center" shrinkToFit="1"/>
    </xf>
    <xf numFmtId="0" fontId="17" fillId="0" borderId="33" xfId="0" applyFont="1" applyBorder="1" applyAlignment="1">
      <alignment horizontal="left" vertical="center" wrapText="1" shrinkToFit="1"/>
    </xf>
    <xf numFmtId="0" fontId="17" fillId="0" borderId="42" xfId="0" applyFont="1" applyBorder="1" applyAlignment="1">
      <alignment horizontal="left" vertical="center" wrapText="1" shrinkToFit="1"/>
    </xf>
    <xf numFmtId="0" fontId="18" fillId="0" borderId="34" xfId="4" applyFont="1" applyBorder="1" applyAlignment="1">
      <alignment horizontal="left" vertical="center" wrapText="1" shrinkToFit="1"/>
    </xf>
    <xf numFmtId="0" fontId="18" fillId="0" borderId="43" xfId="4" applyFont="1" applyBorder="1" applyAlignment="1">
      <alignment horizontal="left" vertical="center" wrapText="1" shrinkToFit="1"/>
    </xf>
    <xf numFmtId="0" fontId="9" fillId="0" borderId="141" xfId="4" applyBorder="1" applyAlignment="1">
      <alignment horizontal="center"/>
    </xf>
    <xf numFmtId="0" fontId="9" fillId="4" borderId="133" xfId="4" applyFill="1" applyBorder="1" applyAlignment="1">
      <alignment horizontal="center" vertical="center"/>
    </xf>
    <xf numFmtId="0" fontId="9" fillId="4" borderId="134" xfId="4" applyFill="1" applyBorder="1" applyAlignment="1">
      <alignment horizontal="center" vertical="center"/>
    </xf>
    <xf numFmtId="0" fontId="9" fillId="4" borderId="49" xfId="4" applyFill="1" applyBorder="1" applyAlignment="1">
      <alignment horizontal="center" vertical="center"/>
    </xf>
    <xf numFmtId="0" fontId="9" fillId="4" borderId="127" xfId="4" applyFill="1" applyBorder="1" applyAlignment="1">
      <alignment horizontal="center" vertical="center"/>
    </xf>
    <xf numFmtId="0" fontId="9" fillId="4" borderId="2" xfId="4" applyFill="1" applyBorder="1" applyAlignment="1">
      <alignment horizontal="center" vertical="center"/>
    </xf>
    <xf numFmtId="0" fontId="9" fillId="4" borderId="129" xfId="4" applyFill="1" applyBorder="1" applyAlignment="1">
      <alignment horizontal="center" vertical="center"/>
    </xf>
    <xf numFmtId="0" fontId="9" fillId="0" borderId="143" xfId="4" applyBorder="1" applyAlignment="1">
      <alignment horizontal="center" vertical="center"/>
    </xf>
    <xf numFmtId="0" fontId="9" fillId="0" borderId="132" xfId="4" applyBorder="1" applyAlignment="1">
      <alignment horizontal="center" vertical="center"/>
    </xf>
    <xf numFmtId="0" fontId="9" fillId="4" borderId="132" xfId="4" applyFill="1" applyBorder="1" applyAlignment="1">
      <alignment horizontal="center" vertical="center"/>
    </xf>
    <xf numFmtId="0" fontId="9" fillId="4" borderId="9" xfId="4" applyFill="1" applyBorder="1" applyAlignment="1">
      <alignment horizontal="center" vertical="center"/>
    </xf>
    <xf numFmtId="0" fontId="9" fillId="4" borderId="142" xfId="4" applyFill="1" applyBorder="1" applyAlignment="1">
      <alignment horizontal="center" vertical="center"/>
    </xf>
    <xf numFmtId="0" fontId="9" fillId="0" borderId="126" xfId="4" applyBorder="1" applyAlignment="1">
      <alignment horizontal="center" vertical="center"/>
    </xf>
    <xf numFmtId="0" fontId="17" fillId="4" borderId="12"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46" xfId="0" applyFont="1" applyFill="1" applyBorder="1" applyAlignment="1">
      <alignment horizontal="center" vertical="center"/>
    </xf>
    <xf numFmtId="0" fontId="23" fillId="4" borderId="10" xfId="4" applyFont="1" applyFill="1" applyBorder="1" applyAlignment="1">
      <alignment horizontal="center" vertical="center"/>
    </xf>
    <xf numFmtId="0" fontId="9" fillId="0" borderId="137" xfId="4" applyBorder="1" applyAlignment="1">
      <alignment horizontal="center" vertical="center"/>
    </xf>
    <xf numFmtId="0" fontId="9" fillId="0" borderId="24" xfId="4" applyBorder="1" applyAlignment="1">
      <alignment horizontal="center" vertical="center"/>
    </xf>
    <xf numFmtId="0" fontId="9" fillId="0" borderId="32" xfId="4" applyBorder="1" applyAlignment="1">
      <alignment horizontal="center" vertical="center"/>
    </xf>
    <xf numFmtId="0" fontId="23" fillId="4" borderId="23" xfId="4" applyFont="1" applyFill="1" applyBorder="1" applyAlignment="1">
      <alignment horizontal="center" vertical="center"/>
    </xf>
    <xf numFmtId="0" fontId="23" fillId="4" borderId="24" xfId="4" applyFont="1" applyFill="1" applyBorder="1" applyAlignment="1">
      <alignment horizontal="center" vertical="center"/>
    </xf>
    <xf numFmtId="0" fontId="9" fillId="0" borderId="25" xfId="4" applyBorder="1" applyAlignment="1">
      <alignment horizontal="center" vertical="center"/>
    </xf>
    <xf numFmtId="0" fontId="9" fillId="0" borderId="131" xfId="4" applyBorder="1" applyAlignment="1">
      <alignment horizontal="center" vertical="center" wrapText="1"/>
    </xf>
    <xf numFmtId="0" fontId="9" fillId="0" borderId="4" xfId="4" applyBorder="1" applyAlignment="1">
      <alignment horizontal="center" vertical="center" wrapText="1"/>
    </xf>
    <xf numFmtId="0" fontId="9" fillId="0" borderId="5" xfId="4" applyBorder="1" applyAlignment="1">
      <alignment horizontal="center" vertical="center" wrapText="1"/>
    </xf>
    <xf numFmtId="0" fontId="9" fillId="0" borderId="12" xfId="4" applyBorder="1" applyAlignment="1">
      <alignment horizontal="center" vertical="center"/>
    </xf>
    <xf numFmtId="0" fontId="9" fillId="0" borderId="10" xfId="4" applyBorder="1" applyAlignment="1">
      <alignment horizontal="center" vertical="center"/>
    </xf>
    <xf numFmtId="0" fontId="9" fillId="0" borderId="7" xfId="4" applyBorder="1" applyAlignment="1">
      <alignment horizontal="center" vertical="center"/>
    </xf>
    <xf numFmtId="0" fontId="18" fillId="3" borderId="12"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7" fillId="4" borderId="54"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5" xfId="0" applyFont="1" applyFill="1" applyBorder="1" applyAlignment="1">
      <alignment horizontal="center" vertical="center"/>
    </xf>
    <xf numFmtId="0" fontId="17" fillId="4" borderId="7" xfId="0" applyFont="1" applyFill="1" applyBorder="1" applyAlignment="1">
      <alignment horizontal="center" vertical="center"/>
    </xf>
    <xf numFmtId="0" fontId="29" fillId="0" borderId="10" xfId="0" applyFont="1" applyBorder="1" applyAlignment="1">
      <alignment horizontal="left" vertical="center" wrapText="1" shrinkToFit="1"/>
    </xf>
    <xf numFmtId="0" fontId="29" fillId="0" borderId="7" xfId="0" applyFont="1" applyBorder="1" applyAlignment="1">
      <alignment horizontal="left" vertical="center" wrapText="1" shrinkToFit="1"/>
    </xf>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32" xfId="0" applyFont="1" applyFill="1" applyBorder="1" applyAlignment="1">
      <alignment horizontal="center" vertical="center"/>
    </xf>
    <xf numFmtId="0" fontId="36" fillId="0" borderId="68" xfId="5" applyFont="1" applyBorder="1" applyAlignment="1">
      <alignment horizontal="center" vertical="center" wrapText="1"/>
    </xf>
    <xf numFmtId="0" fontId="36" fillId="0" borderId="69" xfId="5" applyFont="1" applyBorder="1" applyAlignment="1">
      <alignment horizontal="center" vertical="center" wrapText="1"/>
    </xf>
    <xf numFmtId="0" fontId="35" fillId="0" borderId="109" xfId="5" applyFont="1" applyBorder="1" applyAlignment="1">
      <alignment horizontal="center" vertical="center" wrapText="1"/>
    </xf>
    <xf numFmtId="0" fontId="35" fillId="0" borderId="103" xfId="5" applyFont="1" applyBorder="1" applyAlignment="1">
      <alignment horizontal="center" vertical="center" wrapText="1"/>
    </xf>
    <xf numFmtId="0" fontId="36" fillId="0" borderId="33" xfId="5" applyFont="1" applyBorder="1" applyAlignment="1">
      <alignment horizontal="center" vertical="center" wrapText="1"/>
    </xf>
    <xf numFmtId="0" fontId="36" fillId="0" borderId="34" xfId="5" applyFont="1" applyBorder="1" applyAlignment="1">
      <alignment horizontal="center" vertical="center" wrapText="1"/>
    </xf>
    <xf numFmtId="0" fontId="34" fillId="0" borderId="69" xfId="5" applyFont="1" applyBorder="1" applyAlignment="1">
      <alignment horizontal="center" vertical="center"/>
    </xf>
    <xf numFmtId="0" fontId="35" fillId="0" borderId="111" xfId="5" applyFont="1" applyBorder="1" applyAlignment="1">
      <alignment horizontal="center" vertical="center" wrapText="1"/>
    </xf>
    <xf numFmtId="0" fontId="35" fillId="0" borderId="110" xfId="5" applyFont="1" applyBorder="1" applyAlignment="1">
      <alignment horizontal="center" vertical="center" wrapText="1"/>
    </xf>
    <xf numFmtId="0" fontId="12" fillId="0" borderId="110" xfId="5" applyFont="1" applyBorder="1" applyAlignment="1">
      <alignment horizontal="center" vertical="center"/>
    </xf>
    <xf numFmtId="0" fontId="12" fillId="0" borderId="103" xfId="5" applyFont="1" applyBorder="1" applyAlignment="1">
      <alignment horizontal="center" vertical="center"/>
    </xf>
    <xf numFmtId="0" fontId="12" fillId="0" borderId="111" xfId="5" applyFont="1" applyBorder="1" applyAlignment="1">
      <alignment horizontal="center" vertical="center"/>
    </xf>
    <xf numFmtId="0" fontId="34" fillId="0" borderId="68" xfId="5" applyFont="1" applyBorder="1" applyAlignment="1">
      <alignment horizontal="center" vertical="center"/>
    </xf>
    <xf numFmtId="0" fontId="34" fillId="0" borderId="119" xfId="5" applyFont="1" applyBorder="1" applyAlignment="1">
      <alignment horizontal="center" vertical="center"/>
    </xf>
    <xf numFmtId="0" fontId="12" fillId="0" borderId="47" xfId="5" applyFont="1" applyBorder="1" applyAlignment="1">
      <alignment horizontal="center" vertical="center"/>
    </xf>
    <xf numFmtId="0" fontId="12" fillId="0" borderId="43" xfId="5" applyFont="1" applyBorder="1" applyAlignment="1">
      <alignment horizontal="center" vertical="center"/>
    </xf>
    <xf numFmtId="0" fontId="12" fillId="0" borderId="105" xfId="5" applyFon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19" fillId="0" borderId="92" xfId="5" applyFont="1" applyBorder="1" applyAlignment="1">
      <alignment horizontal="left" vertical="center"/>
    </xf>
    <xf numFmtId="0" fontId="41" fillId="4" borderId="3" xfId="5" applyFont="1" applyFill="1" applyBorder="1" applyAlignment="1">
      <alignment horizontal="center" vertical="center" shrinkToFit="1"/>
    </xf>
    <xf numFmtId="0" fontId="17" fillId="0" borderId="11" xfId="4" applyFont="1" applyBorder="1" applyAlignment="1">
      <alignment horizontal="center"/>
    </xf>
    <xf numFmtId="0" fontId="18" fillId="4" borderId="49" xfId="0" applyFont="1" applyFill="1" applyBorder="1" applyAlignment="1" applyProtection="1">
      <alignment horizontal="left" vertical="center"/>
      <protection locked="0"/>
    </xf>
    <xf numFmtId="0" fontId="18" fillId="4" borderId="144" xfId="0" applyFont="1" applyFill="1" applyBorder="1" applyAlignment="1" applyProtection="1">
      <alignment horizontal="left" vertical="center"/>
      <protection locked="0"/>
    </xf>
    <xf numFmtId="0" fontId="17" fillId="0" borderId="145" xfId="4" applyFont="1" applyBorder="1" applyAlignment="1">
      <alignment horizontal="center" vertical="center"/>
    </xf>
    <xf numFmtId="0" fontId="18" fillId="0" borderId="23" xfId="4" applyFont="1" applyBorder="1" applyAlignment="1">
      <alignment horizontal="center" vertical="center" shrinkToFit="1"/>
    </xf>
    <xf numFmtId="0" fontId="18" fillId="0" borderId="24" xfId="4" applyFont="1" applyBorder="1" applyAlignment="1">
      <alignment horizontal="center" vertical="center" shrinkToFit="1"/>
    </xf>
    <xf numFmtId="0" fontId="18" fillId="0" borderId="32" xfId="4" applyFont="1" applyBorder="1" applyAlignment="1">
      <alignment horizontal="center" vertical="center" shrinkToFit="1"/>
    </xf>
    <xf numFmtId="0" fontId="9" fillId="0" borderId="0" xfId="4" applyBorder="1">
      <alignment vertical="center"/>
    </xf>
    <xf numFmtId="0" fontId="17" fillId="0" borderId="52" xfId="4" applyFont="1" applyBorder="1" applyAlignment="1">
      <alignment horizontal="center"/>
    </xf>
    <xf numFmtId="0" fontId="17" fillId="0" borderId="145" xfId="4" applyFont="1" applyBorder="1" applyAlignment="1">
      <alignment horizontal="center" vertical="center" wrapText="1"/>
    </xf>
    <xf numFmtId="0" fontId="17" fillId="0" borderId="27" xfId="4" applyFont="1" applyBorder="1" applyAlignment="1">
      <alignment horizontal="center" vertical="center"/>
    </xf>
    <xf numFmtId="0" fontId="17" fillId="0" borderId="46" xfId="4" applyFont="1" applyBorder="1" applyAlignment="1">
      <alignment horizontal="center" vertical="center"/>
    </xf>
    <xf numFmtId="0" fontId="17" fillId="0" borderId="147" xfId="4" applyFont="1" applyBorder="1" applyAlignment="1">
      <alignment horizontal="center" vertical="center" wrapText="1"/>
    </xf>
    <xf numFmtId="0" fontId="17" fillId="0" borderId="39" xfId="4" applyFont="1" applyBorder="1" applyAlignment="1">
      <alignment horizontal="center" vertical="center"/>
    </xf>
    <xf numFmtId="0" fontId="17" fillId="0" borderId="41" xfId="4" applyFont="1" applyBorder="1">
      <alignment vertical="center"/>
    </xf>
    <xf numFmtId="0" fontId="21" fillId="0" borderId="37" xfId="0" applyFont="1" applyBorder="1" applyAlignment="1">
      <alignment vertical="center" shrinkToFit="1"/>
    </xf>
    <xf numFmtId="0" fontId="21" fillId="0" borderId="40" xfId="0" applyFont="1" applyBorder="1" applyAlignment="1">
      <alignment vertical="center" shrinkToFit="1"/>
    </xf>
    <xf numFmtId="0" fontId="17" fillId="0" borderId="20" xfId="4" applyFont="1" applyBorder="1" applyAlignment="1">
      <alignment horizontal="center" vertical="center"/>
    </xf>
    <xf numFmtId="0" fontId="17" fillId="0" borderId="41" xfId="4" applyFont="1" applyBorder="1" applyAlignment="1">
      <alignment horizontal="center" vertical="center"/>
    </xf>
    <xf numFmtId="0" fontId="17" fillId="0" borderId="0" xfId="0" applyFont="1" applyBorder="1" applyAlignment="1">
      <alignment horizontal="center" vertical="center" shrinkToFit="1"/>
    </xf>
    <xf numFmtId="0" fontId="28" fillId="0" borderId="0" xfId="0" applyFont="1" applyBorder="1" applyAlignment="1">
      <alignment horizontal="left" vertical="top" wrapText="1" shrinkToFit="1"/>
    </xf>
    <xf numFmtId="0" fontId="28" fillId="0" borderId="0" xfId="0" applyFont="1" applyBorder="1" applyAlignment="1">
      <alignment horizontal="left" vertical="center" shrinkToFit="1"/>
    </xf>
    <xf numFmtId="0" fontId="18" fillId="4" borderId="11" xfId="0" applyFont="1" applyFill="1" applyBorder="1" applyAlignment="1" applyProtection="1">
      <alignment horizontal="left" vertical="center"/>
      <protection locked="0"/>
    </xf>
    <xf numFmtId="0" fontId="18" fillId="4" borderId="146" xfId="0" applyFont="1" applyFill="1" applyBorder="1" applyAlignment="1" applyProtection="1">
      <alignment horizontal="left" vertical="center"/>
      <protection locked="0"/>
    </xf>
    <xf numFmtId="0" fontId="18" fillId="4" borderId="2" xfId="0" applyFont="1" applyFill="1" applyBorder="1" applyAlignment="1" applyProtection="1">
      <alignment horizontal="center" vertical="center"/>
      <protection locked="0"/>
    </xf>
    <xf numFmtId="0" fontId="17" fillId="4" borderId="2" xfId="4" applyFont="1" applyFill="1" applyBorder="1" applyAlignment="1" applyProtection="1">
      <alignment horizontal="center" vertical="center"/>
      <protection locked="0"/>
    </xf>
    <xf numFmtId="0" fontId="17" fillId="4" borderId="23" xfId="4" applyFont="1" applyFill="1" applyBorder="1" applyAlignment="1" applyProtection="1">
      <alignment horizontal="center" vertical="center"/>
      <protection locked="0"/>
    </xf>
    <xf numFmtId="0" fontId="17" fillId="4" borderId="24" xfId="4" applyFont="1" applyFill="1" applyBorder="1" applyAlignment="1" applyProtection="1">
      <alignment horizontal="center" vertical="center"/>
      <protection locked="0"/>
    </xf>
    <xf numFmtId="0" fontId="18" fillId="4" borderId="2" xfId="0" applyFont="1" applyFill="1" applyBorder="1" applyAlignment="1" applyProtection="1">
      <alignment horizontal="left" vertical="center"/>
      <protection locked="0"/>
    </xf>
    <xf numFmtId="0" fontId="18" fillId="4" borderId="18" xfId="0" applyFont="1" applyFill="1" applyBorder="1" applyAlignment="1" applyProtection="1">
      <alignment horizontal="left" vertical="center"/>
      <protection locked="0"/>
    </xf>
    <xf numFmtId="0" fontId="18" fillId="4" borderId="12" xfId="0" applyFont="1" applyFill="1" applyBorder="1" applyAlignment="1" applyProtection="1">
      <alignment horizontal="center" vertical="center"/>
      <protection locked="0"/>
    </xf>
    <xf numFmtId="0" fontId="17" fillId="4" borderId="12" xfId="4" applyFont="1" applyFill="1" applyBorder="1" applyAlignment="1" applyProtection="1">
      <alignment horizontal="center" vertical="center"/>
      <protection locked="0"/>
    </xf>
    <xf numFmtId="0" fontId="17" fillId="4" borderId="10" xfId="4" applyFont="1" applyFill="1" applyBorder="1" applyAlignment="1" applyProtection="1">
      <alignment horizontal="center" vertical="center"/>
      <protection locked="0"/>
    </xf>
    <xf numFmtId="0" fontId="17" fillId="4" borderId="9" xfId="4" applyFont="1" applyFill="1" applyBorder="1" applyAlignment="1" applyProtection="1">
      <alignment horizontal="left" vertical="center"/>
      <protection locked="0"/>
    </xf>
    <xf numFmtId="0" fontId="17" fillId="4" borderId="50" xfId="4" applyFont="1" applyFill="1" applyBorder="1" applyAlignment="1" applyProtection="1">
      <alignment horizontal="left" vertical="center"/>
      <protection locked="0"/>
    </xf>
    <xf numFmtId="0" fontId="17" fillId="4" borderId="49" xfId="4" applyFont="1" applyFill="1" applyBorder="1" applyAlignment="1" applyProtection="1">
      <alignment horizontal="left" vertical="center"/>
      <protection locked="0"/>
    </xf>
    <xf numFmtId="0" fontId="17" fillId="4" borderId="144" xfId="4" applyFont="1" applyFill="1" applyBorder="1" applyAlignment="1" applyProtection="1">
      <alignment horizontal="left" vertical="center"/>
      <protection locked="0"/>
    </xf>
    <xf numFmtId="0" fontId="17" fillId="4" borderId="25" xfId="4" applyFont="1" applyFill="1" applyBorder="1" applyAlignment="1" applyProtection="1">
      <alignment horizontal="center" vertical="center"/>
      <protection locked="0"/>
    </xf>
    <xf numFmtId="0" fontId="17" fillId="4" borderId="2" xfId="4" applyFont="1" applyFill="1" applyBorder="1" applyAlignment="1" applyProtection="1">
      <alignment horizontal="left" vertical="center"/>
      <protection locked="0"/>
    </xf>
    <xf numFmtId="0" fontId="17" fillId="4" borderId="18" xfId="4" applyFont="1" applyFill="1" applyBorder="1" applyAlignment="1" applyProtection="1">
      <alignment horizontal="left" vertical="center"/>
      <protection locked="0"/>
    </xf>
    <xf numFmtId="0" fontId="18" fillId="3" borderId="12"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9" fillId="3" borderId="17" xfId="0" applyFont="1" applyFill="1" applyBorder="1" applyAlignment="1">
      <alignment horizontal="center" vertical="center"/>
    </xf>
    <xf numFmtId="38" fontId="19" fillId="4" borderId="28" xfId="2" applyFont="1" applyFill="1" applyBorder="1" applyAlignment="1">
      <alignment horizontal="center" vertical="center"/>
    </xf>
    <xf numFmtId="38" fontId="19" fillId="4" borderId="26" xfId="2" applyFont="1" applyFill="1" applyBorder="1" applyAlignment="1">
      <alignment horizontal="center" vertical="center" wrapText="1"/>
    </xf>
    <xf numFmtId="0" fontId="19" fillId="3" borderId="2" xfId="0" applyFont="1" applyFill="1" applyBorder="1" applyAlignment="1">
      <alignment horizontal="center" vertical="center"/>
    </xf>
    <xf numFmtId="38" fontId="19" fillId="4" borderId="13" xfId="2" applyFont="1" applyFill="1" applyBorder="1" applyAlignment="1">
      <alignment horizontal="center" vertical="center"/>
    </xf>
    <xf numFmtId="38" fontId="19" fillId="4" borderId="77" xfId="2" applyFont="1" applyFill="1" applyBorder="1" applyAlignment="1">
      <alignment horizontal="center" vertical="center" wrapText="1"/>
    </xf>
    <xf numFmtId="0" fontId="19" fillId="3" borderId="25" xfId="0" applyFont="1" applyFill="1" applyBorder="1" applyAlignment="1">
      <alignment horizontal="center" vertical="center"/>
    </xf>
    <xf numFmtId="38" fontId="19" fillId="4" borderId="30" xfId="2" applyFont="1" applyFill="1" applyBorder="1" applyAlignment="1">
      <alignment horizontal="center" vertical="center"/>
    </xf>
    <xf numFmtId="38" fontId="19" fillId="4" borderId="16" xfId="2" applyFont="1" applyFill="1" applyBorder="1" applyAlignment="1">
      <alignment horizontal="center" vertical="center" wrapText="1"/>
    </xf>
    <xf numFmtId="0" fontId="19" fillId="3" borderId="8" xfId="0" applyFont="1" applyFill="1" applyBorder="1" applyAlignment="1">
      <alignment horizontal="center" vertical="center"/>
    </xf>
    <xf numFmtId="38" fontId="19" fillId="4" borderId="0" xfId="2" applyFont="1" applyFill="1" applyBorder="1" applyAlignment="1">
      <alignment horizontal="center" vertical="center" wrapText="1"/>
    </xf>
    <xf numFmtId="38" fontId="19" fillId="4" borderId="81" xfId="2" applyFont="1" applyFill="1" applyBorder="1" applyAlignment="1">
      <alignment horizontal="center" vertical="center" wrapText="1"/>
    </xf>
    <xf numFmtId="38" fontId="19" fillId="4" borderId="16" xfId="2" applyFont="1" applyFill="1" applyBorder="1" applyAlignment="1">
      <alignment horizontal="center" vertical="center" wrapText="1"/>
    </xf>
    <xf numFmtId="0" fontId="19" fillId="3" borderId="36" xfId="0" applyFont="1" applyFill="1" applyBorder="1" applyAlignment="1">
      <alignment horizontal="center" vertical="center"/>
    </xf>
    <xf numFmtId="38" fontId="19" fillId="4" borderId="85" xfId="2" applyFont="1" applyFill="1" applyBorder="1" applyAlignment="1">
      <alignment horizontal="center" vertical="center" wrapText="1"/>
    </xf>
    <xf numFmtId="0" fontId="19" fillId="3" borderId="15" xfId="0" applyFont="1" applyFill="1" applyBorder="1" applyAlignment="1">
      <alignment horizontal="center" vertical="center"/>
    </xf>
    <xf numFmtId="0" fontId="31" fillId="0" borderId="0" xfId="12" applyFont="1" applyAlignment="1">
      <alignment horizontal="left" vertical="center" shrinkToFit="1"/>
    </xf>
    <xf numFmtId="0" fontId="25" fillId="0" borderId="0" xfId="12" applyFont="1" applyAlignment="1">
      <alignment vertical="center" shrinkToFi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48" fillId="0" borderId="0" xfId="0" applyFont="1">
      <alignment vertical="center"/>
    </xf>
  </cellXfs>
  <cellStyles count="13">
    <cellStyle name="金額" xfId="1" xr:uid="{00000000-0005-0000-0000-000000000000}"/>
    <cellStyle name="桁区切り" xfId="2" builtinId="6"/>
    <cellStyle name="桁区切り 2" xfId="7" xr:uid="{00000000-0005-0000-0000-000002000000}"/>
    <cellStyle name="通貨" xfId="3" builtinId="7"/>
    <cellStyle name="通貨 2" xfId="6" xr:uid="{00000000-0005-0000-0000-000004000000}"/>
    <cellStyle name="標準" xfId="0" builtinId="0"/>
    <cellStyle name="標準 2" xfId="4" xr:uid="{00000000-0005-0000-0000-000006000000}"/>
    <cellStyle name="標準 2 2" xfId="5" xr:uid="{00000000-0005-0000-0000-000007000000}"/>
    <cellStyle name="標準 2 3" xfId="12" xr:uid="{FC34E82C-34F5-4065-92AF-F70747BD7BFF}"/>
    <cellStyle name="標準 3" xfId="8" xr:uid="{00000000-0005-0000-0000-000008000000}"/>
    <cellStyle name="標準 4" xfId="9" xr:uid="{00000000-0005-0000-0000-000009000000}"/>
    <cellStyle name="標準 4 2" xfId="10" xr:uid="{00000000-0005-0000-0000-00000A000000}"/>
    <cellStyle name="標準 4 3" xfId="11" xr:uid="{00000000-0005-0000-0000-00000B000000}"/>
  </cellStyles>
  <dxfs count="34">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104775</xdr:colOff>
      <xdr:row>3</xdr:row>
      <xdr:rowOff>133350</xdr:rowOff>
    </xdr:from>
    <xdr:to>
      <xdr:col>22</xdr:col>
      <xdr:colOff>180975</xdr:colOff>
      <xdr:row>6</xdr:row>
      <xdr:rowOff>342900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762250" y="1019175"/>
          <a:ext cx="3914775" cy="11049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300" b="1"/>
            <a:t>※</a:t>
          </a:r>
          <a:r>
            <a:rPr kumimoji="1" lang="ja-JP" altLang="en-US" sz="1300" b="1"/>
            <a:t>登記簿のとおり記入（住所など省略せずに記入）</a:t>
          </a:r>
          <a:endParaRPr kumimoji="1" lang="en-US" altLang="ja-JP" sz="1300" b="1"/>
        </a:p>
        <a:p>
          <a:pPr algn="l"/>
          <a:r>
            <a:rPr kumimoji="1" lang="ja-JP" altLang="en-US" sz="1300" b="1"/>
            <a:t>　　空欄や記入ミスの無いようにしてください。</a:t>
          </a:r>
          <a:endParaRPr kumimoji="1" lang="en-US" altLang="ja-JP" sz="1300" b="1"/>
        </a:p>
      </xdr:txBody>
    </xdr:sp>
    <xdr:clientData/>
  </xdr:twoCellAnchor>
  <xdr:twoCellAnchor>
    <xdr:from>
      <xdr:col>5</xdr:col>
      <xdr:colOff>114300</xdr:colOff>
      <xdr:row>12</xdr:row>
      <xdr:rowOff>95250</xdr:rowOff>
    </xdr:from>
    <xdr:to>
      <xdr:col>19</xdr:col>
      <xdr:colOff>180975</xdr:colOff>
      <xdr:row>15</xdr:row>
      <xdr:rowOff>179916</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807633" y="3862917"/>
          <a:ext cx="4808009" cy="973666"/>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t>※</a:t>
          </a:r>
          <a:r>
            <a:rPr kumimoji="1" lang="ja-JP" altLang="en-US" sz="1400" b="1"/>
            <a:t>登記簿のとおり記入（住所など省略せずに記入）</a:t>
          </a:r>
          <a:endParaRPr kumimoji="1" lang="en-US" altLang="ja-JP" sz="1400" b="1"/>
        </a:p>
        <a:p>
          <a:pPr algn="l"/>
          <a:r>
            <a:rPr kumimoji="1" lang="ja-JP" altLang="en-US" sz="1400" b="1"/>
            <a:t>　　空欄や記入ミスの無いようにしてください。</a:t>
          </a:r>
          <a:endParaRPr kumimoji="1" lang="en-US" altLang="ja-JP" sz="1400" b="1"/>
        </a:p>
      </xdr:txBody>
    </xdr:sp>
    <xdr:clientData/>
  </xdr:twoCellAnchor>
  <xdr:twoCellAnchor>
    <xdr:from>
      <xdr:col>5</xdr:col>
      <xdr:colOff>338666</xdr:colOff>
      <xdr:row>0</xdr:row>
      <xdr:rowOff>52917</xdr:rowOff>
    </xdr:from>
    <xdr:to>
      <xdr:col>9</xdr:col>
      <xdr:colOff>246593</xdr:colOff>
      <xdr:row>1</xdr:row>
      <xdr:rowOff>291042</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031999" y="52917"/>
          <a:ext cx="1262594" cy="534458"/>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a:cs typeface="+mn-cs"/>
            </a:rPr>
            <a:t>見本</a:t>
          </a:r>
          <a:endParaRPr kumimoji="1" lang="en-US" altLang="ja-JP" sz="28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81644</xdr:colOff>
      <xdr:row>16</xdr:row>
      <xdr:rowOff>408214</xdr:rowOff>
    </xdr:from>
    <xdr:to>
      <xdr:col>19</xdr:col>
      <xdr:colOff>1292679</xdr:colOff>
      <xdr:row>25</xdr:row>
      <xdr:rowOff>40821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738994" y="6132739"/>
          <a:ext cx="17451160" cy="52904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800"/>
            <a:t>※</a:t>
          </a:r>
          <a:r>
            <a:rPr kumimoji="1" lang="ja-JP" altLang="en-US" sz="2800"/>
            <a:t>　例） 上記１の宜野湾 太郎の場合の提出すべき資格証等の書類</a:t>
          </a:r>
          <a:r>
            <a:rPr kumimoji="1" lang="ja-JP" altLang="ja-JP" sz="2800">
              <a:solidFill>
                <a:schemeClr val="dk1"/>
              </a:solidFill>
              <a:effectLst/>
              <a:latin typeface="+mn-lt"/>
              <a:ea typeface="+mn-ea"/>
              <a:cs typeface="+mn-cs"/>
            </a:rPr>
            <a:t>（下記①と②の書類を提出）</a:t>
          </a:r>
          <a:endParaRPr lang="ja-JP" altLang="ja-JP" sz="2800">
            <a:effectLst/>
          </a:endParaRPr>
        </a:p>
        <a:p>
          <a:endParaRPr kumimoji="1" lang="en-US" altLang="ja-JP" sz="2800"/>
        </a:p>
        <a:p>
          <a:endParaRPr kumimoji="1" lang="en-US" altLang="ja-JP" sz="28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2800"/>
            <a:t>  </a:t>
          </a:r>
          <a:r>
            <a:rPr kumimoji="1" lang="ja-JP" altLang="en-US" sz="2800"/>
            <a:t>① １級土木施工管理技士</a:t>
          </a:r>
          <a:endParaRPr kumimoji="1" lang="en-US" altLang="ja-JP" sz="28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a:t>　（</a:t>
          </a:r>
          <a:r>
            <a:rPr kumimoji="1" lang="ja-JP" altLang="ja-JP" sz="2800">
              <a:solidFill>
                <a:schemeClr val="dk1"/>
              </a:solidFill>
              <a:effectLst/>
              <a:latin typeface="+mn-lt"/>
              <a:ea typeface="+mn-ea"/>
              <a:cs typeface="+mn-cs"/>
            </a:rPr>
            <a:t>同じ「土木」の業種</a:t>
          </a:r>
          <a:r>
            <a:rPr kumimoji="1" lang="ja-JP" altLang="en-US" sz="2800">
              <a:solidFill>
                <a:schemeClr val="dk1"/>
              </a:solidFill>
              <a:effectLst/>
              <a:latin typeface="+mn-lt"/>
              <a:ea typeface="+mn-ea"/>
              <a:cs typeface="+mn-cs"/>
            </a:rPr>
            <a:t>である</a:t>
          </a:r>
          <a:r>
            <a:rPr kumimoji="1" lang="ja-JP" altLang="en-US" sz="2800"/>
            <a:t>１級と２級の土木施工管理技士、</a:t>
          </a:r>
          <a:r>
            <a:rPr kumimoji="1" lang="en-US" altLang="ja-JP" sz="2800"/>
            <a:t>RCCM</a:t>
          </a:r>
          <a:r>
            <a:rPr kumimoji="1" lang="ja-JP" altLang="en-US" sz="2800"/>
            <a:t>：道路部門の資格を持っているが、そのうち最上位の１級</a:t>
          </a:r>
          <a:r>
            <a:rPr kumimoji="1" lang="ja-JP" altLang="ja-JP" sz="2800">
              <a:solidFill>
                <a:schemeClr val="dk1"/>
              </a:solidFill>
              <a:effectLst/>
              <a:latin typeface="+mn-lt"/>
              <a:ea typeface="+mn-ea"/>
              <a:cs typeface="+mn-cs"/>
            </a:rPr>
            <a:t>土木施工管理技士</a:t>
          </a:r>
          <a:r>
            <a:rPr kumimoji="1" lang="ja-JP" altLang="en-US" sz="2800"/>
            <a:t>のみ提出。） </a:t>
          </a:r>
          <a:endParaRPr kumimoji="1" lang="en-US" altLang="ja-JP" sz="2800"/>
        </a:p>
        <a:p>
          <a:r>
            <a:rPr kumimoji="1" lang="ja-JP" altLang="en-US" sz="2800" baseline="0"/>
            <a:t>  </a:t>
          </a:r>
          <a:endParaRPr kumimoji="1" lang="en-US" altLang="ja-JP" sz="2800" baseline="0"/>
        </a:p>
        <a:p>
          <a:r>
            <a:rPr kumimoji="1" lang="ja-JP" altLang="en-US" sz="2800"/>
            <a:t>  ② １級建築士か構造設計１級建築士のどちらか</a:t>
          </a:r>
          <a:endParaRPr kumimoji="1" lang="en-US" altLang="ja-JP" sz="2800"/>
        </a:p>
        <a:p>
          <a:r>
            <a:rPr kumimoji="1" lang="ja-JP" altLang="en-US" sz="2800"/>
            <a:t>（同じ「建築」の業種で同位の資格である</a:t>
          </a:r>
          <a:r>
            <a:rPr kumimoji="1" lang="ja-JP" altLang="ja-JP" sz="2800">
              <a:solidFill>
                <a:schemeClr val="dk1"/>
              </a:solidFill>
              <a:effectLst/>
              <a:latin typeface="+mn-lt"/>
              <a:ea typeface="+mn-ea"/>
              <a:cs typeface="+mn-cs"/>
            </a:rPr>
            <a:t>１級建築士</a:t>
          </a:r>
          <a:r>
            <a:rPr kumimoji="1" lang="ja-JP" altLang="en-US" sz="2800">
              <a:solidFill>
                <a:schemeClr val="dk1"/>
              </a:solidFill>
              <a:effectLst/>
              <a:latin typeface="+mn-lt"/>
              <a:ea typeface="+mn-ea"/>
              <a:cs typeface="+mn-cs"/>
            </a:rPr>
            <a:t>と</a:t>
          </a:r>
          <a:r>
            <a:rPr kumimoji="1" lang="ja-JP" altLang="ja-JP" sz="2800">
              <a:solidFill>
                <a:schemeClr val="dk1"/>
              </a:solidFill>
              <a:effectLst/>
              <a:latin typeface="+mn-lt"/>
              <a:ea typeface="+mn-ea"/>
              <a:cs typeface="+mn-cs"/>
            </a:rPr>
            <a:t>構造設計１級建築士</a:t>
          </a:r>
          <a:r>
            <a:rPr kumimoji="1" lang="ja-JP" altLang="en-US" sz="2800">
              <a:solidFill>
                <a:schemeClr val="dk1"/>
              </a:solidFill>
              <a:effectLst/>
              <a:latin typeface="+mn-lt"/>
              <a:ea typeface="+mn-ea"/>
              <a:cs typeface="+mn-cs"/>
            </a:rPr>
            <a:t>の</a:t>
          </a:r>
          <a:r>
            <a:rPr kumimoji="1" lang="ja-JP" altLang="en-US" sz="2800"/>
            <a:t>資格を持っており、どちらか一方を提出）</a:t>
          </a:r>
          <a:endParaRPr kumimoji="1" lang="en-US" altLang="ja-JP" sz="2800"/>
        </a:p>
        <a:p>
          <a:r>
            <a:rPr kumimoji="1" lang="ja-JP" altLang="en-US" sz="2800" baseline="0"/>
            <a:t>  </a:t>
          </a:r>
          <a:endParaRPr kumimoji="1" lang="en-US" altLang="ja-JP" sz="2800"/>
        </a:p>
      </xdr:txBody>
    </xdr:sp>
    <xdr:clientData/>
  </xdr:twoCellAnchor>
  <xdr:twoCellAnchor>
    <xdr:from>
      <xdr:col>18</xdr:col>
      <xdr:colOff>435428</xdr:colOff>
      <xdr:row>6</xdr:row>
      <xdr:rowOff>68035</xdr:rowOff>
    </xdr:from>
    <xdr:to>
      <xdr:col>21</xdr:col>
      <xdr:colOff>1335900</xdr:colOff>
      <xdr:row>10</xdr:row>
      <xdr:rowOff>282549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7789978" y="439510"/>
          <a:ext cx="3415072" cy="1795664"/>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6600" b="1" i="0" u="none" strike="noStrike" kern="0" cap="none" spc="0" normalizeH="0" baseline="0" noProof="0">
              <a:ln>
                <a:noFill/>
              </a:ln>
              <a:solidFill>
                <a:sysClr val="windowText" lastClr="000000"/>
              </a:solidFill>
              <a:effectLst/>
              <a:uLnTx/>
              <a:uFillTx/>
              <a:latin typeface="Calibri"/>
              <a:ea typeface="ＭＳ Ｐゴシック"/>
              <a:cs typeface="+mn-cs"/>
            </a:rPr>
            <a:t>見　本</a:t>
          </a:r>
          <a:endParaRPr kumimoji="1" lang="en-US" altLang="ja-JP" sz="66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3;&#20196;&#21644;&#65300;&#24180;&#24230;/18_&#20837;&#26413;&#21442;&#21152;&#36039;&#26684;&#30003;&#35531;/&#65330;4&#12363;&#12425;&#12398;&#25552;&#20986;&#27096;&#24335;&#25913;&#27491;&#26908;&#35342;/&#12467;&#12531;&#12469;&#12523;/&#12467;&#12531;&#12469;&#12523;&#65289;&#24066;&#20869;&#12289;&#28310;&#24066;&#20869;&#12289;&#30476;&#20869;&#65288;&#26412;&#31038;&#12364;&#27798;&#32260;&#30476;&#20869;&#65289;&#25552;&#20986;&#26360;&#39006;&#19968;&#35239;&#34920;&#12289;&#26989;&#32773;&#12459;&#12540;&#12489;&#12289;&#23455;&#32318;&#35519;&#26360;&#12289;&#25216;&#34899;&#32773;&#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業者カード（B)における資格対照表"/>
      <sheetName val="業者カードＡ"/>
      <sheetName val="業者カードＡ (記入例)"/>
      <sheetName val="非表示にする＿プルダウン用"/>
      <sheetName val="業者カード（Ｂ）"/>
      <sheetName val="業務実績調書"/>
      <sheetName val="技術職員有資格者名簿"/>
      <sheetName val="技術職員有資格者名簿 (見本)"/>
    </sheetNames>
    <sheetDataSet>
      <sheetData sheetId="0" refreshError="1"/>
      <sheetData sheetId="1" refreshError="1">
        <row r="1">
          <cell r="B1" t="str">
            <v>業者カード（B)における資格対照表</v>
          </cell>
        </row>
        <row r="2">
          <cell r="B2" t="str">
            <v>業種</v>
          </cell>
          <cell r="C2" t="str">
            <v>資格名</v>
          </cell>
          <cell r="D2" t="str">
            <v>コード</v>
          </cell>
          <cell r="E2" t="str">
            <v>技術者区分</v>
          </cell>
        </row>
        <row r="3">
          <cell r="A3">
            <v>107</v>
          </cell>
          <cell r="B3" t="str">
            <v>測量</v>
          </cell>
          <cell r="C3" t="str">
            <v>測量士</v>
          </cell>
          <cell r="D3">
            <v>107</v>
          </cell>
          <cell r="E3" t="str">
            <v>１級技術者</v>
          </cell>
          <cell r="F3" t="str">
            <v>測量士</v>
          </cell>
        </row>
        <row r="4">
          <cell r="A4">
            <v>208</v>
          </cell>
          <cell r="C4" t="str">
            <v>測量士補</v>
          </cell>
          <cell r="D4">
            <v>208</v>
          </cell>
          <cell r="E4" t="str">
            <v>２級技術者</v>
          </cell>
          <cell r="F4" t="str">
            <v>測量士補</v>
          </cell>
        </row>
        <row r="5">
          <cell r="A5" t="str">
            <v>099-1</v>
          </cell>
          <cell r="C5" t="str">
            <v>その他（実務経験者）測量</v>
          </cell>
          <cell r="D5" t="str">
            <v>099-1</v>
          </cell>
          <cell r="E5" t="str">
            <v>その他技術者</v>
          </cell>
          <cell r="F5" t="str">
            <v>その他（実務経験者）測量</v>
          </cell>
        </row>
        <row r="6">
          <cell r="A6">
            <v>137</v>
          </cell>
          <cell r="B6" t="str">
            <v>建築</v>
          </cell>
          <cell r="C6" t="str">
            <v>１級建築士</v>
          </cell>
          <cell r="D6" t="str">
            <v>137</v>
          </cell>
          <cell r="E6" t="str">
            <v>１級技術者</v>
          </cell>
          <cell r="F6" t="str">
            <v>１級建築士</v>
          </cell>
        </row>
        <row r="7">
          <cell r="A7" t="str">
            <v>078</v>
          </cell>
          <cell r="C7" t="str">
            <v>設備設計１級建築士</v>
          </cell>
          <cell r="D7" t="str">
            <v>078</v>
          </cell>
          <cell r="E7" t="str">
            <v>１級技術者</v>
          </cell>
          <cell r="F7" t="str">
            <v>設備設計１級建築士</v>
          </cell>
        </row>
        <row r="8">
          <cell r="A8" t="str">
            <v>079</v>
          </cell>
          <cell r="C8" t="str">
            <v>構造設計１級建築士</v>
          </cell>
          <cell r="D8" t="str">
            <v>079</v>
          </cell>
          <cell r="E8" t="str">
            <v>１級技術者</v>
          </cell>
          <cell r="F8" t="str">
            <v>構造設計１級建築士</v>
          </cell>
        </row>
        <row r="9">
          <cell r="A9">
            <v>238</v>
          </cell>
          <cell r="C9" t="str">
            <v>２級建築士</v>
          </cell>
          <cell r="D9">
            <v>238</v>
          </cell>
          <cell r="E9" t="str">
            <v>２級技術者</v>
          </cell>
          <cell r="F9" t="str">
            <v>２級建築士</v>
          </cell>
        </row>
        <row r="10">
          <cell r="C10" t="str">
            <v>（電気系資格者）</v>
          </cell>
          <cell r="E10" t="str">
            <v>その他技術者</v>
          </cell>
          <cell r="F10" t="str">
            <v>（電気系資格者）</v>
          </cell>
        </row>
        <row r="11">
          <cell r="A11">
            <v>127</v>
          </cell>
          <cell r="C11" t="str">
            <v>１級電気工事施工管理技士</v>
          </cell>
          <cell r="D11">
            <v>127</v>
          </cell>
          <cell r="F11" t="str">
            <v>１級電気工事施工管理技士</v>
          </cell>
        </row>
        <row r="12">
          <cell r="A12">
            <v>228</v>
          </cell>
          <cell r="C12" t="str">
            <v>２級電気工事施工管理技士</v>
          </cell>
          <cell r="D12">
            <v>228</v>
          </cell>
          <cell r="F12" t="str">
            <v>２級電気工事施工管理技士</v>
          </cell>
        </row>
        <row r="13">
          <cell r="A13">
            <v>155</v>
          </cell>
          <cell r="C13" t="str">
            <v>第１種電気工事士</v>
          </cell>
          <cell r="D13">
            <v>155</v>
          </cell>
          <cell r="F13" t="str">
            <v>第１種電気工事士</v>
          </cell>
        </row>
        <row r="14">
          <cell r="A14">
            <v>256</v>
          </cell>
          <cell r="C14" t="str">
            <v>第２種電気工事士</v>
          </cell>
          <cell r="D14">
            <v>256</v>
          </cell>
          <cell r="F14" t="str">
            <v>第２種電気工事士</v>
          </cell>
        </row>
        <row r="15">
          <cell r="A15">
            <v>258</v>
          </cell>
          <cell r="C15" t="str">
            <v>電気主任技術者(第1種～第3種)</v>
          </cell>
          <cell r="D15">
            <v>258</v>
          </cell>
          <cell r="F15" t="str">
            <v>電気主任技術者(第1～第3)</v>
          </cell>
        </row>
        <row r="16">
          <cell r="A16">
            <v>268</v>
          </cell>
          <cell r="C16" t="str">
            <v>甲種消防設備士(第四類)</v>
          </cell>
          <cell r="D16">
            <v>268</v>
          </cell>
          <cell r="F16" t="str">
            <v>甲 消防設備士(第四)</v>
          </cell>
        </row>
        <row r="17">
          <cell r="A17">
            <v>269</v>
          </cell>
          <cell r="C17" t="str">
            <v>乙種消防設備士(第四類及び第七類)</v>
          </cell>
          <cell r="D17">
            <v>269</v>
          </cell>
          <cell r="F17" t="str">
            <v>乙 消防設備士(第四、第七)</v>
          </cell>
        </row>
        <row r="18">
          <cell r="C18" t="str">
            <v>（機械系資格者）</v>
          </cell>
          <cell r="E18" t="str">
            <v>その他技術者</v>
          </cell>
          <cell r="F18" t="str">
            <v>（機械系資格者）</v>
          </cell>
        </row>
        <row r="19">
          <cell r="A19">
            <v>129</v>
          </cell>
          <cell r="C19" t="str">
            <v>１級管工事施工管理技士</v>
          </cell>
          <cell r="D19">
            <v>129</v>
          </cell>
          <cell r="F19" t="str">
            <v>１級管工事施工管理技士</v>
          </cell>
        </row>
        <row r="20">
          <cell r="A20">
            <v>230</v>
          </cell>
          <cell r="C20" t="str">
            <v>２級管工事施工管理技士</v>
          </cell>
          <cell r="D20">
            <v>230</v>
          </cell>
          <cell r="F20" t="str">
            <v>２級管工事施工管理技士</v>
          </cell>
        </row>
        <row r="21">
          <cell r="A21">
            <v>168</v>
          </cell>
          <cell r="C21" t="str">
            <v>甲種消防設備士(第四類除く)</v>
          </cell>
          <cell r="D21">
            <v>168</v>
          </cell>
          <cell r="F21" t="str">
            <v>甲 消防設備士(第四除く)</v>
          </cell>
        </row>
        <row r="22">
          <cell r="A22">
            <v>169</v>
          </cell>
          <cell r="C22" t="str">
            <v>乙種消防設備士(第四類及び第七類除く)</v>
          </cell>
          <cell r="D22">
            <v>169</v>
          </cell>
          <cell r="F22" t="str">
            <v>乙 消防設備士(第四、第七除く)</v>
          </cell>
        </row>
        <row r="23">
          <cell r="A23">
            <v>265</v>
          </cell>
          <cell r="C23" t="str">
            <v>給水装置工事主任技術者</v>
          </cell>
          <cell r="D23">
            <v>265</v>
          </cell>
          <cell r="F23" t="str">
            <v>給水装置工事主任技術者</v>
          </cell>
        </row>
        <row r="24">
          <cell r="C24" t="str">
            <v>（その他資格者）</v>
          </cell>
          <cell r="E24" t="str">
            <v>その他技術者</v>
          </cell>
          <cell r="F24" t="str">
            <v>（その他資格者）</v>
          </cell>
        </row>
        <row r="25">
          <cell r="A25" t="str">
            <v>062</v>
          </cell>
          <cell r="C25" t="str">
            <v>建築整備士</v>
          </cell>
          <cell r="D25" t="str">
            <v>062</v>
          </cell>
          <cell r="F25" t="str">
            <v>建築整備士</v>
          </cell>
        </row>
        <row r="26">
          <cell r="A26" t="str">
            <v>064</v>
          </cell>
          <cell r="C26" t="str">
            <v>建築構造士</v>
          </cell>
          <cell r="D26" t="str">
            <v>064</v>
          </cell>
          <cell r="F26" t="str">
            <v>建築構造士</v>
          </cell>
        </row>
        <row r="27">
          <cell r="A27" t="str">
            <v>076</v>
          </cell>
          <cell r="C27" t="str">
            <v>建築積算士（建築積算資格者）</v>
          </cell>
          <cell r="D27" t="str">
            <v>076</v>
          </cell>
          <cell r="F27" t="str">
            <v>建築積算士（建築積算資格者）</v>
          </cell>
        </row>
        <row r="28">
          <cell r="A28" t="str">
            <v>080</v>
          </cell>
          <cell r="C28" t="str">
            <v>建築コスト管理士</v>
          </cell>
          <cell r="D28" t="str">
            <v>080</v>
          </cell>
          <cell r="F28" t="str">
            <v>建築コスト管理士</v>
          </cell>
        </row>
        <row r="29">
          <cell r="A29" t="str">
            <v>099-2</v>
          </cell>
          <cell r="C29" t="str">
            <v>その他（実務経験者）建築</v>
          </cell>
          <cell r="D29" t="str">
            <v>099-2</v>
          </cell>
          <cell r="F29" t="str">
            <v>その他（実務経験者）建築</v>
          </cell>
        </row>
        <row r="30">
          <cell r="A30">
            <v>702</v>
          </cell>
          <cell r="B30" t="str">
            <v>土木</v>
          </cell>
          <cell r="C30" t="str">
            <v xml:space="preserve">技術士：船舶・海洋部門 </v>
          </cell>
          <cell r="D30">
            <v>702</v>
          </cell>
          <cell r="E30" t="str">
            <v>その他技術者</v>
          </cell>
          <cell r="F30" t="str">
            <v>技：船舶・海洋</v>
          </cell>
        </row>
        <row r="31">
          <cell r="A31">
            <v>703</v>
          </cell>
          <cell r="C31" t="str">
            <v xml:space="preserve">技術士：航空・宇宙部門 </v>
          </cell>
          <cell r="D31">
            <v>703</v>
          </cell>
          <cell r="F31" t="str">
            <v>技：航空・宇宙</v>
          </cell>
        </row>
        <row r="32">
          <cell r="A32">
            <v>704</v>
          </cell>
          <cell r="C32" t="str">
            <v xml:space="preserve">技術士：電気電子部門 </v>
          </cell>
          <cell r="D32">
            <v>704</v>
          </cell>
          <cell r="F32" t="str">
            <v>技：電気電子</v>
          </cell>
        </row>
        <row r="33">
          <cell r="A33">
            <v>705</v>
          </cell>
          <cell r="C33" t="str">
            <v xml:space="preserve">技術士：化学部門 </v>
          </cell>
          <cell r="D33">
            <v>705</v>
          </cell>
          <cell r="F33" t="str">
            <v xml:space="preserve">技：化学 </v>
          </cell>
        </row>
        <row r="34">
          <cell r="A34">
            <v>706</v>
          </cell>
          <cell r="C34" t="str">
            <v>技術士：繊維部門</v>
          </cell>
          <cell r="D34">
            <v>706</v>
          </cell>
          <cell r="F34" t="str">
            <v>技：繊維</v>
          </cell>
        </row>
        <row r="35">
          <cell r="A35">
            <v>707</v>
          </cell>
          <cell r="C35" t="str">
            <v xml:space="preserve">技術士：金属部門 </v>
          </cell>
          <cell r="D35">
            <v>707</v>
          </cell>
          <cell r="F35" t="str">
            <v>技：金属</v>
          </cell>
        </row>
        <row r="36">
          <cell r="A36">
            <v>708</v>
          </cell>
          <cell r="C36" t="str">
            <v>技術士：資源工学部門</v>
          </cell>
          <cell r="D36">
            <v>708</v>
          </cell>
          <cell r="F36" t="str">
            <v>技：資源工学</v>
          </cell>
        </row>
        <row r="37">
          <cell r="A37">
            <v>722</v>
          </cell>
          <cell r="C37" t="str">
            <v xml:space="preserve">技術士：建設部門（土質及び基礎） </v>
          </cell>
          <cell r="D37">
            <v>722</v>
          </cell>
          <cell r="F37" t="str">
            <v xml:space="preserve">技：建設（土質、基礎） </v>
          </cell>
        </row>
        <row r="38">
          <cell r="A38">
            <v>723</v>
          </cell>
          <cell r="C38" t="str">
            <v xml:space="preserve">技術士：建設部門（鋼構造及びコンクリート） </v>
          </cell>
          <cell r="D38">
            <v>723</v>
          </cell>
          <cell r="F38" t="str">
            <v xml:space="preserve">技：建設（鋼構造、コンクリート） </v>
          </cell>
        </row>
        <row r="39">
          <cell r="A39">
            <v>724</v>
          </cell>
          <cell r="C39" t="str">
            <v xml:space="preserve">技術士：建設部門（都市及び地方計画） </v>
          </cell>
          <cell r="D39">
            <v>724</v>
          </cell>
          <cell r="F39" t="str">
            <v xml:space="preserve">技：建設（都市、地方計画） </v>
          </cell>
        </row>
        <row r="40">
          <cell r="A40">
            <v>725</v>
          </cell>
          <cell r="C40" t="str">
            <v xml:space="preserve">技術士：建設部門（河川、砂防及び海岸・海洋） </v>
          </cell>
          <cell r="D40">
            <v>725</v>
          </cell>
          <cell r="F40" t="str">
            <v xml:space="preserve">技：建設（河川、砂防、海岸・海洋） </v>
          </cell>
        </row>
        <row r="41">
          <cell r="A41">
            <v>726</v>
          </cell>
          <cell r="C41" t="str">
            <v xml:space="preserve">技術士：建設部門（港湾及び空港） </v>
          </cell>
          <cell r="D41">
            <v>726</v>
          </cell>
          <cell r="F41" t="str">
            <v xml:space="preserve">技：建設（港湾、空港） </v>
          </cell>
        </row>
        <row r="42">
          <cell r="A42">
            <v>727</v>
          </cell>
          <cell r="C42" t="str">
            <v xml:space="preserve">技術士：建設部門（電力土木） </v>
          </cell>
          <cell r="D42">
            <v>727</v>
          </cell>
          <cell r="F42" t="str">
            <v xml:space="preserve">技：建設（電力土木） </v>
          </cell>
        </row>
        <row r="43">
          <cell r="A43">
            <v>728</v>
          </cell>
          <cell r="C43" t="str">
            <v xml:space="preserve">技術士：建設部門（道路） </v>
          </cell>
          <cell r="D43">
            <v>728</v>
          </cell>
          <cell r="F43" t="str">
            <v xml:space="preserve">技：建設（道路） </v>
          </cell>
        </row>
        <row r="44">
          <cell r="A44">
            <v>729</v>
          </cell>
          <cell r="C44" t="str">
            <v xml:space="preserve">技術士：建設部門（鉄道） </v>
          </cell>
          <cell r="D44">
            <v>729</v>
          </cell>
          <cell r="F44" t="str">
            <v xml:space="preserve">技：建設（鉄道） </v>
          </cell>
        </row>
        <row r="45">
          <cell r="A45">
            <v>730</v>
          </cell>
          <cell r="C45" t="str">
            <v xml:space="preserve">技術士：建設部門（トンネル） </v>
          </cell>
          <cell r="D45">
            <v>730</v>
          </cell>
          <cell r="E45" t="str">
            <v>その他技術者</v>
          </cell>
          <cell r="F45" t="str">
            <v xml:space="preserve">技：建設（トンネル） </v>
          </cell>
        </row>
        <row r="46">
          <cell r="A46">
            <v>731</v>
          </cell>
          <cell r="B46" t="str">
            <v>土木</v>
          </cell>
          <cell r="C46" t="str">
            <v xml:space="preserve">技術士：建設部門（施工計画、施工設備及び積算） </v>
          </cell>
          <cell r="D46">
            <v>731</v>
          </cell>
          <cell r="F46" t="str">
            <v xml:space="preserve">技：建設（施工計画、施工設備、積算） </v>
          </cell>
        </row>
        <row r="47">
          <cell r="A47">
            <v>732</v>
          </cell>
          <cell r="C47" t="str">
            <v xml:space="preserve">技術士：建設部門（建設環境） </v>
          </cell>
          <cell r="D47">
            <v>732</v>
          </cell>
          <cell r="F47" t="str">
            <v xml:space="preserve">技：建設（建設環境） </v>
          </cell>
        </row>
        <row r="48">
          <cell r="A48">
            <v>710</v>
          </cell>
          <cell r="C48" t="str">
            <v xml:space="preserve">技術士：上下水道部門 </v>
          </cell>
          <cell r="D48">
            <v>710</v>
          </cell>
          <cell r="F48" t="str">
            <v>技：上下水道</v>
          </cell>
        </row>
        <row r="49">
          <cell r="A49">
            <v>711</v>
          </cell>
          <cell r="C49" t="str">
            <v xml:space="preserve">技術士：衛生工学部門 </v>
          </cell>
          <cell r="D49">
            <v>711</v>
          </cell>
          <cell r="F49" t="str">
            <v>技：衛生工学</v>
          </cell>
        </row>
        <row r="50">
          <cell r="A50">
            <v>712</v>
          </cell>
          <cell r="C50" t="str">
            <v xml:space="preserve">技術士：農業部門 </v>
          </cell>
          <cell r="D50">
            <v>712</v>
          </cell>
          <cell r="F50" t="str">
            <v xml:space="preserve">技：農業 </v>
          </cell>
        </row>
        <row r="51">
          <cell r="A51">
            <v>713</v>
          </cell>
          <cell r="C51" t="str">
            <v xml:space="preserve">技術士：森林部門 </v>
          </cell>
          <cell r="D51">
            <v>713</v>
          </cell>
          <cell r="F51" t="str">
            <v>技：森林</v>
          </cell>
        </row>
        <row r="52">
          <cell r="A52">
            <v>714</v>
          </cell>
          <cell r="C52" t="str">
            <v xml:space="preserve">技術士：水産部門 </v>
          </cell>
          <cell r="D52">
            <v>714</v>
          </cell>
          <cell r="F52" t="str">
            <v>技：水産</v>
          </cell>
        </row>
        <row r="53">
          <cell r="A53">
            <v>715</v>
          </cell>
          <cell r="C53" t="str">
            <v xml:space="preserve">技術士：経営工学部門 </v>
          </cell>
          <cell r="D53">
            <v>715</v>
          </cell>
          <cell r="F53" t="str">
            <v xml:space="preserve">技：経営工学 </v>
          </cell>
        </row>
        <row r="54">
          <cell r="A54">
            <v>716</v>
          </cell>
          <cell r="C54" t="str">
            <v xml:space="preserve">技術士：情報工学部門 </v>
          </cell>
          <cell r="D54">
            <v>716</v>
          </cell>
          <cell r="F54" t="str">
            <v>技：情報工学</v>
          </cell>
        </row>
        <row r="55">
          <cell r="A55">
            <v>717</v>
          </cell>
          <cell r="C55" t="str">
            <v xml:space="preserve">技術士：応用理学部門 </v>
          </cell>
          <cell r="D55">
            <v>717</v>
          </cell>
          <cell r="F55" t="str">
            <v>技：応用理学</v>
          </cell>
        </row>
        <row r="56">
          <cell r="A56">
            <v>718</v>
          </cell>
          <cell r="C56" t="str">
            <v xml:space="preserve">技術士：生物工学部門 </v>
          </cell>
          <cell r="D56">
            <v>718</v>
          </cell>
          <cell r="F56" t="str">
            <v>技：生物工学</v>
          </cell>
        </row>
        <row r="57">
          <cell r="A57">
            <v>719</v>
          </cell>
          <cell r="C57" t="str">
            <v xml:space="preserve">技術士：環境部門 </v>
          </cell>
          <cell r="D57">
            <v>719</v>
          </cell>
          <cell r="F57" t="str">
            <v>技：環境</v>
          </cell>
        </row>
        <row r="58">
          <cell r="A58">
            <v>720</v>
          </cell>
          <cell r="C58" t="str">
            <v xml:space="preserve">技術士：原子力・放射線部門 </v>
          </cell>
          <cell r="D58">
            <v>720</v>
          </cell>
          <cell r="F58" t="str">
            <v xml:space="preserve">技：原子力・放射線 </v>
          </cell>
        </row>
        <row r="59">
          <cell r="A59">
            <v>781</v>
          </cell>
          <cell r="C59" t="str">
            <v xml:space="preserve">技術士：総合技術管理部門（機械） </v>
          </cell>
          <cell r="D59">
            <v>781</v>
          </cell>
          <cell r="F59" t="str">
            <v xml:space="preserve">技：総合技術管理（機械） </v>
          </cell>
        </row>
        <row r="60">
          <cell r="A60">
            <v>782</v>
          </cell>
          <cell r="C60" t="str">
            <v xml:space="preserve">技術士：総合技術管理部門（船舶・海洋） </v>
          </cell>
          <cell r="D60">
            <v>782</v>
          </cell>
          <cell r="F60" t="str">
            <v xml:space="preserve">技：総合技術管理（船舶・海洋） </v>
          </cell>
        </row>
        <row r="61">
          <cell r="A61">
            <v>783</v>
          </cell>
          <cell r="C61" t="str">
            <v xml:space="preserve">技術士：総合技術管理部門（航空・宇宙） </v>
          </cell>
          <cell r="D61">
            <v>783</v>
          </cell>
          <cell r="F61" t="str">
            <v xml:space="preserve">技：総合技術管理（航空・宇宙） </v>
          </cell>
        </row>
        <row r="62">
          <cell r="A62">
            <v>784</v>
          </cell>
          <cell r="C62" t="str">
            <v xml:space="preserve">技術士：総合技術管理部門（電気電子） </v>
          </cell>
          <cell r="D62">
            <v>784</v>
          </cell>
          <cell r="F62" t="str">
            <v xml:space="preserve">技：総合技術管理（電気電子） </v>
          </cell>
        </row>
        <row r="63">
          <cell r="A63">
            <v>785</v>
          </cell>
          <cell r="C63" t="str">
            <v xml:space="preserve">技術士：総合技術管理部門（化学） </v>
          </cell>
          <cell r="D63">
            <v>785</v>
          </cell>
          <cell r="F63" t="str">
            <v xml:space="preserve">技：総合技術管理（化学） </v>
          </cell>
        </row>
        <row r="64">
          <cell r="A64">
            <v>786</v>
          </cell>
          <cell r="C64" t="str">
            <v xml:space="preserve">技術士：総合技術管理部門（繊維） </v>
          </cell>
          <cell r="D64">
            <v>786</v>
          </cell>
          <cell r="F64" t="str">
            <v xml:space="preserve">技：総合技術管理（繊維） </v>
          </cell>
        </row>
        <row r="65">
          <cell r="A65">
            <v>787</v>
          </cell>
          <cell r="C65" t="str">
            <v xml:space="preserve">技術士：総合技術管理部門（金属） </v>
          </cell>
          <cell r="D65">
            <v>787</v>
          </cell>
          <cell r="F65" t="str">
            <v xml:space="preserve">技：総合技術管理（金属） </v>
          </cell>
        </row>
        <row r="66">
          <cell r="A66">
            <v>788</v>
          </cell>
          <cell r="C66" t="str">
            <v xml:space="preserve">技術士：総合技術管理部門（資源工学） </v>
          </cell>
          <cell r="D66">
            <v>788</v>
          </cell>
          <cell r="F66" t="str">
            <v xml:space="preserve">技：総合技術管理（資源工学） </v>
          </cell>
        </row>
        <row r="67">
          <cell r="A67">
            <v>789</v>
          </cell>
          <cell r="C67" t="str">
            <v xml:space="preserve">技術士：総合技術管理部門（建設） </v>
          </cell>
          <cell r="D67">
            <v>789</v>
          </cell>
          <cell r="F67" t="str">
            <v xml:space="preserve">技：総合技術管理（建設） </v>
          </cell>
        </row>
        <row r="68">
          <cell r="A68">
            <v>790</v>
          </cell>
          <cell r="C68" t="str">
            <v xml:space="preserve">技術士：総合技術管理部門（上下水道） </v>
          </cell>
          <cell r="D68">
            <v>790</v>
          </cell>
          <cell r="F68" t="str">
            <v xml:space="preserve">技：総合技術管理（上下水道） </v>
          </cell>
        </row>
        <row r="69">
          <cell r="A69">
            <v>791</v>
          </cell>
          <cell r="C69" t="str">
            <v xml:space="preserve">技術士：総合技術管理部門（衛生工学） </v>
          </cell>
          <cell r="D69">
            <v>791</v>
          </cell>
          <cell r="F69" t="str">
            <v xml:space="preserve">技：総合技術管理（衛生工学） </v>
          </cell>
        </row>
        <row r="70">
          <cell r="A70">
            <v>792</v>
          </cell>
          <cell r="C70" t="str">
            <v xml:space="preserve">技術士：総合技術管理部門（農業） </v>
          </cell>
          <cell r="D70">
            <v>792</v>
          </cell>
          <cell r="F70" t="str">
            <v xml:space="preserve">技：総合技術管理（農業） </v>
          </cell>
        </row>
        <row r="71">
          <cell r="A71">
            <v>793</v>
          </cell>
          <cell r="C71" t="str">
            <v xml:space="preserve">技術士：総合技術管理部門（林業） </v>
          </cell>
          <cell r="D71">
            <v>793</v>
          </cell>
          <cell r="F71" t="str">
            <v xml:space="preserve">技：総合技術管理（林業） </v>
          </cell>
        </row>
        <row r="72">
          <cell r="A72">
            <v>794</v>
          </cell>
          <cell r="C72" t="str">
            <v xml:space="preserve">技術士：総合技術管理部門（水産） </v>
          </cell>
          <cell r="D72">
            <v>794</v>
          </cell>
          <cell r="F72" t="str">
            <v xml:space="preserve">技：総合技術管理（水産） </v>
          </cell>
        </row>
        <row r="73">
          <cell r="A73">
            <v>795</v>
          </cell>
          <cell r="C73" t="str">
            <v xml:space="preserve">技術士：総合技術管理部門（経営工学） </v>
          </cell>
          <cell r="D73">
            <v>795</v>
          </cell>
          <cell r="F73" t="str">
            <v xml:space="preserve">技：総合技術管理（経営工学） </v>
          </cell>
        </row>
        <row r="74">
          <cell r="A74">
            <v>796</v>
          </cell>
          <cell r="C74" t="str">
            <v xml:space="preserve">技術士：総合技術管理部門（情報工学） </v>
          </cell>
          <cell r="D74">
            <v>796</v>
          </cell>
          <cell r="F74" t="str">
            <v xml:space="preserve">技：総合技術管理（情報工学） </v>
          </cell>
        </row>
        <row r="75">
          <cell r="A75">
            <v>797</v>
          </cell>
          <cell r="C75" t="str">
            <v xml:space="preserve">技術士：総合技術管理部門（応用理学） </v>
          </cell>
          <cell r="D75">
            <v>797</v>
          </cell>
          <cell r="F75" t="str">
            <v xml:space="preserve">技：総合技術管理（応用理学） </v>
          </cell>
        </row>
        <row r="76">
          <cell r="A76">
            <v>798</v>
          </cell>
          <cell r="C76" t="str">
            <v xml:space="preserve">技術士：総合技術管理部門（生物工学） </v>
          </cell>
          <cell r="D76">
            <v>798</v>
          </cell>
          <cell r="F76" t="str">
            <v xml:space="preserve">技：総合技術管理（生物工学） </v>
          </cell>
        </row>
        <row r="77">
          <cell r="A77">
            <v>799</v>
          </cell>
          <cell r="C77" t="str">
            <v xml:space="preserve">技術士：総合技術管理部門（環境） </v>
          </cell>
          <cell r="D77">
            <v>799</v>
          </cell>
          <cell r="F77" t="str">
            <v xml:space="preserve">技：総合技術管理（環境） </v>
          </cell>
        </row>
        <row r="78">
          <cell r="A78">
            <v>800</v>
          </cell>
          <cell r="C78" t="str">
            <v xml:space="preserve">技術士：総合技術管理部門（原子力・放射線） </v>
          </cell>
          <cell r="D78">
            <v>800</v>
          </cell>
          <cell r="F78" t="str">
            <v xml:space="preserve">技：総合技術管理（原子力・放射線） </v>
          </cell>
        </row>
        <row r="79">
          <cell r="A79">
            <v>751</v>
          </cell>
          <cell r="C79" t="str">
            <v xml:space="preserve">RCCM：河川、砂防及び海岸・海洋部門 </v>
          </cell>
          <cell r="D79">
            <v>751</v>
          </cell>
          <cell r="E79" t="str">
            <v>その他技術者</v>
          </cell>
          <cell r="F79" t="str">
            <v>RCCM：河川、砂防、海岸・海洋</v>
          </cell>
        </row>
        <row r="80">
          <cell r="A80">
            <v>752</v>
          </cell>
          <cell r="C80" t="str">
            <v xml:space="preserve">RCCM：港湾及び空港部門 </v>
          </cell>
          <cell r="D80">
            <v>752</v>
          </cell>
          <cell r="F80" t="str">
            <v>RCCM：港湾、空港</v>
          </cell>
        </row>
        <row r="81">
          <cell r="A81">
            <v>753</v>
          </cell>
          <cell r="C81" t="str">
            <v xml:space="preserve">RCCM：電力土木部門 </v>
          </cell>
          <cell r="D81">
            <v>753</v>
          </cell>
          <cell r="F81" t="str">
            <v>RCCM：電力土木</v>
          </cell>
        </row>
        <row r="82">
          <cell r="A82">
            <v>754</v>
          </cell>
          <cell r="C82" t="str">
            <v xml:space="preserve">RCCM：道路部門 </v>
          </cell>
          <cell r="D82">
            <v>754</v>
          </cell>
          <cell r="F82" t="str">
            <v>RCCM：道路</v>
          </cell>
        </row>
        <row r="83">
          <cell r="A83">
            <v>755</v>
          </cell>
          <cell r="C83" t="str">
            <v xml:space="preserve">RCCM：鉄道部門 </v>
          </cell>
          <cell r="D83">
            <v>755</v>
          </cell>
          <cell r="F83" t="str">
            <v>RCCM：鉄道</v>
          </cell>
        </row>
        <row r="84">
          <cell r="A84">
            <v>756</v>
          </cell>
          <cell r="C84" t="str">
            <v xml:space="preserve">RCCM：上水道及び工業用水道部門 </v>
          </cell>
          <cell r="D84">
            <v>756</v>
          </cell>
          <cell r="F84" t="str">
            <v>RCCM：上水道、工業用水道</v>
          </cell>
        </row>
        <row r="85">
          <cell r="A85">
            <v>757</v>
          </cell>
          <cell r="C85" t="str">
            <v xml:space="preserve">RCCM：下水道部門 </v>
          </cell>
          <cell r="D85">
            <v>757</v>
          </cell>
          <cell r="F85" t="str">
            <v>RCCM：下水道</v>
          </cell>
        </row>
        <row r="86">
          <cell r="A86">
            <v>758</v>
          </cell>
          <cell r="C86" t="str">
            <v>RCCM：農業土木部門</v>
          </cell>
          <cell r="D86">
            <v>758</v>
          </cell>
          <cell r="F86" t="str">
            <v>RCCM：農業土木</v>
          </cell>
        </row>
        <row r="87">
          <cell r="A87">
            <v>759</v>
          </cell>
          <cell r="B87" t="str">
            <v>土木</v>
          </cell>
          <cell r="C87" t="str">
            <v>RCCM：森林土木部門</v>
          </cell>
          <cell r="D87">
            <v>759</v>
          </cell>
          <cell r="E87" t="str">
            <v>その他技術者</v>
          </cell>
          <cell r="F87" t="str">
            <v>RCCM：森林土木</v>
          </cell>
        </row>
        <row r="88">
          <cell r="A88">
            <v>760</v>
          </cell>
          <cell r="C88" t="str">
            <v>RCCM：水産土木部門</v>
          </cell>
          <cell r="D88">
            <v>760</v>
          </cell>
          <cell r="F88" t="str">
            <v>RCCM：水産土木</v>
          </cell>
        </row>
        <row r="89">
          <cell r="A89">
            <v>761</v>
          </cell>
          <cell r="C89" t="str">
            <v>RCCM：廃棄物部門</v>
          </cell>
          <cell r="D89">
            <v>761</v>
          </cell>
          <cell r="F89" t="str">
            <v>RCCM：廃棄物</v>
          </cell>
        </row>
        <row r="90">
          <cell r="A90">
            <v>762</v>
          </cell>
          <cell r="C90" t="str">
            <v>RCCM：造園部門</v>
          </cell>
          <cell r="D90">
            <v>762</v>
          </cell>
          <cell r="F90" t="str">
            <v>RCCM：造園</v>
          </cell>
        </row>
        <row r="91">
          <cell r="A91">
            <v>763</v>
          </cell>
          <cell r="C91" t="str">
            <v>RCCM：都市計画及び地方計画部門</v>
          </cell>
          <cell r="D91">
            <v>763</v>
          </cell>
          <cell r="F91" t="str">
            <v>RCCM：都市計画、地方計画</v>
          </cell>
        </row>
        <row r="92">
          <cell r="A92">
            <v>764</v>
          </cell>
          <cell r="C92" t="str">
            <v xml:space="preserve">RCCM：地質部門 </v>
          </cell>
          <cell r="D92">
            <v>764</v>
          </cell>
          <cell r="F92" t="str">
            <v>RCCM：地質</v>
          </cell>
        </row>
        <row r="93">
          <cell r="A93">
            <v>765</v>
          </cell>
          <cell r="C93" t="str">
            <v xml:space="preserve">RCCM：土質及び基礎部門 </v>
          </cell>
          <cell r="D93">
            <v>765</v>
          </cell>
          <cell r="F93" t="str">
            <v xml:space="preserve">RCCM：土質、基礎 </v>
          </cell>
        </row>
        <row r="94">
          <cell r="A94">
            <v>766</v>
          </cell>
          <cell r="C94" t="str">
            <v xml:space="preserve">RCCM：鋼構造物及びコンクリート部門 </v>
          </cell>
          <cell r="D94">
            <v>766</v>
          </cell>
          <cell r="F94" t="str">
            <v>RCCM：鋼構造物、コンクリート</v>
          </cell>
        </row>
        <row r="95">
          <cell r="A95">
            <v>767</v>
          </cell>
          <cell r="C95" t="str">
            <v>RCCM：トンネル部門 民間資格</v>
          </cell>
          <cell r="D95">
            <v>767</v>
          </cell>
          <cell r="F95" t="str">
            <v>RCCM：トンネル 民間資格</v>
          </cell>
        </row>
        <row r="96">
          <cell r="A96">
            <v>768</v>
          </cell>
          <cell r="C96" t="str">
            <v xml:space="preserve">RCCM：施工計画、施工設備及び積算部門 </v>
          </cell>
          <cell r="D96">
            <v>768</v>
          </cell>
          <cell r="F96" t="str">
            <v>RCCM：施工計画、施工設備、積算</v>
          </cell>
        </row>
        <row r="97">
          <cell r="A97">
            <v>769</v>
          </cell>
          <cell r="C97" t="str">
            <v xml:space="preserve">RCCM：建設環境部門 </v>
          </cell>
          <cell r="D97">
            <v>769</v>
          </cell>
          <cell r="F97" t="str">
            <v xml:space="preserve">RCCM：建設環境 </v>
          </cell>
        </row>
        <row r="98">
          <cell r="A98">
            <v>770</v>
          </cell>
          <cell r="C98" t="str">
            <v xml:space="preserve">RCCM：機械部門 </v>
          </cell>
          <cell r="D98">
            <v>770</v>
          </cell>
          <cell r="F98" t="str">
            <v xml:space="preserve">RCCM：機械 </v>
          </cell>
        </row>
        <row r="99">
          <cell r="A99">
            <v>771</v>
          </cell>
          <cell r="C99" t="str">
            <v xml:space="preserve">RCCM：電気電子部門 </v>
          </cell>
          <cell r="D99">
            <v>771</v>
          </cell>
          <cell r="F99" t="str">
            <v>RCCM：電気電子</v>
          </cell>
        </row>
        <row r="100">
          <cell r="A100">
            <v>772</v>
          </cell>
          <cell r="C100" t="str">
            <v xml:space="preserve">RCCM：建設情報部門 </v>
          </cell>
          <cell r="D100">
            <v>772</v>
          </cell>
          <cell r="F100" t="str">
            <v xml:space="preserve">RCCM：建設情報 </v>
          </cell>
        </row>
        <row r="101">
          <cell r="A101">
            <v>113</v>
          </cell>
          <cell r="C101" t="str">
            <v>１級土木施工管理技士</v>
          </cell>
          <cell r="D101">
            <v>113</v>
          </cell>
          <cell r="E101" t="str">
            <v>１級技術者</v>
          </cell>
          <cell r="F101" t="str">
            <v>１級土木施工</v>
          </cell>
        </row>
        <row r="102">
          <cell r="A102">
            <v>214</v>
          </cell>
          <cell r="C102" t="str">
            <v>２級土木施工管理技士(土木)</v>
          </cell>
          <cell r="D102">
            <v>214</v>
          </cell>
          <cell r="E102" t="str">
            <v>２級技術者</v>
          </cell>
          <cell r="F102" t="str">
            <v>２級土木施工(土木)</v>
          </cell>
        </row>
        <row r="103">
          <cell r="A103">
            <v>215</v>
          </cell>
          <cell r="C103" t="str">
            <v>２級土木施工管理技士(鋼構造物塗装)</v>
          </cell>
          <cell r="D103">
            <v>215</v>
          </cell>
          <cell r="F103" t="str">
            <v>２級土木施工(鋼構造物塗装)</v>
          </cell>
        </row>
        <row r="104">
          <cell r="A104">
            <v>216</v>
          </cell>
          <cell r="C104" t="str">
            <v>２級土木施工管理技士(薬液注入)</v>
          </cell>
          <cell r="D104">
            <v>216</v>
          </cell>
          <cell r="F104" t="str">
            <v>２級土木施工(薬液注入)</v>
          </cell>
        </row>
        <row r="105">
          <cell r="C105" t="str">
            <v>（電気系資格者）</v>
          </cell>
          <cell r="E105" t="str">
            <v>その他技術者</v>
          </cell>
          <cell r="F105" t="str">
            <v>（電気系資格者）</v>
          </cell>
        </row>
        <row r="106">
          <cell r="A106">
            <v>127</v>
          </cell>
          <cell r="C106" t="str">
            <v>１級電気工事施工管理技士</v>
          </cell>
          <cell r="D106">
            <v>127</v>
          </cell>
          <cell r="F106" t="str">
            <v>１級電気工事施工管理技士</v>
          </cell>
        </row>
        <row r="107">
          <cell r="A107">
            <v>228</v>
          </cell>
          <cell r="C107" t="str">
            <v>２級電気工事施工管理技士</v>
          </cell>
          <cell r="D107">
            <v>228</v>
          </cell>
          <cell r="F107" t="str">
            <v>２級電気工事施工管理技士</v>
          </cell>
        </row>
        <row r="108">
          <cell r="A108">
            <v>155</v>
          </cell>
          <cell r="C108" t="str">
            <v>第１種電気工事士</v>
          </cell>
          <cell r="D108">
            <v>155</v>
          </cell>
          <cell r="F108" t="str">
            <v>第１種電気工事士</v>
          </cell>
        </row>
        <row r="109">
          <cell r="A109">
            <v>256</v>
          </cell>
          <cell r="C109" t="str">
            <v>第２種電気工事士</v>
          </cell>
          <cell r="D109">
            <v>256</v>
          </cell>
          <cell r="F109" t="str">
            <v>第２種電気工事士</v>
          </cell>
        </row>
        <row r="110">
          <cell r="A110">
            <v>258</v>
          </cell>
          <cell r="C110" t="str">
            <v>電気主任技術者(第1種～第3種)</v>
          </cell>
          <cell r="D110">
            <v>258</v>
          </cell>
          <cell r="F110" t="str">
            <v>電気主任技術者(第1～第3)</v>
          </cell>
        </row>
        <row r="111">
          <cell r="A111">
            <v>268</v>
          </cell>
          <cell r="C111" t="str">
            <v>甲種消防設備士(第四類)</v>
          </cell>
          <cell r="D111">
            <v>268</v>
          </cell>
          <cell r="F111" t="str">
            <v>甲 消防設備士(第四)</v>
          </cell>
        </row>
        <row r="112">
          <cell r="A112">
            <v>269</v>
          </cell>
          <cell r="C112" t="str">
            <v>乙種消防設備士(第四類及び第七類)</v>
          </cell>
          <cell r="D112">
            <v>269</v>
          </cell>
          <cell r="F112" t="str">
            <v>乙 消防設備士(第四、第七)</v>
          </cell>
        </row>
        <row r="113">
          <cell r="C113" t="str">
            <v>（機械系資格者）</v>
          </cell>
          <cell r="E113" t="str">
            <v>その他技術者</v>
          </cell>
          <cell r="F113" t="str">
            <v>（機械系資格者）</v>
          </cell>
        </row>
        <row r="114">
          <cell r="A114">
            <v>129</v>
          </cell>
          <cell r="C114" t="str">
            <v>１級管工事施工管理技士</v>
          </cell>
          <cell r="D114">
            <v>129</v>
          </cell>
          <cell r="F114" t="str">
            <v>１級管工事施工管理技士</v>
          </cell>
        </row>
        <row r="115">
          <cell r="A115">
            <v>230</v>
          </cell>
          <cell r="C115" t="str">
            <v>２級管工事施工管理技士</v>
          </cell>
          <cell r="D115">
            <v>230</v>
          </cell>
          <cell r="F115" t="str">
            <v>２級管工事施工管理技士</v>
          </cell>
        </row>
        <row r="116">
          <cell r="A116">
            <v>168</v>
          </cell>
          <cell r="C116" t="str">
            <v>甲種消防設備士(第四類除く)</v>
          </cell>
          <cell r="D116">
            <v>168</v>
          </cell>
          <cell r="F116" t="str">
            <v>甲 消防設備士(第四除く)</v>
          </cell>
        </row>
        <row r="117">
          <cell r="A117">
            <v>169</v>
          </cell>
          <cell r="C117" t="str">
            <v>乙種消防設備士(第四類及び第七類除く)</v>
          </cell>
          <cell r="D117">
            <v>169</v>
          </cell>
          <cell r="F117" t="str">
            <v>乙 消防設備士(第四、第七除く)</v>
          </cell>
        </row>
        <row r="118">
          <cell r="A118">
            <v>265</v>
          </cell>
          <cell r="C118" t="str">
            <v>給水装置工事主任技術者</v>
          </cell>
          <cell r="D118">
            <v>265</v>
          </cell>
          <cell r="F118" t="str">
            <v>給水装置工事主任技術者</v>
          </cell>
        </row>
        <row r="119">
          <cell r="C119" t="str">
            <v>（その他資格者）</v>
          </cell>
          <cell r="E119" t="str">
            <v>その他技術者</v>
          </cell>
          <cell r="F119" t="str">
            <v>（その他資格者）</v>
          </cell>
        </row>
        <row r="120">
          <cell r="A120" t="str">
            <v>061</v>
          </cell>
          <cell r="C120" t="str">
            <v xml:space="preserve"> 地すべり防止工事士</v>
          </cell>
          <cell r="D120" t="str">
            <v>061</v>
          </cell>
          <cell r="F120" t="str">
            <v xml:space="preserve"> 地すべり防止工事士</v>
          </cell>
        </row>
        <row r="121">
          <cell r="A121" t="str">
            <v>081</v>
          </cell>
          <cell r="C121" t="str">
            <v>コンクリート診断士</v>
          </cell>
          <cell r="D121" t="str">
            <v>081</v>
          </cell>
          <cell r="F121" t="str">
            <v>コンクリート診断士</v>
          </cell>
        </row>
        <row r="122">
          <cell r="A122" t="str">
            <v>051</v>
          </cell>
          <cell r="C122" t="str">
            <v>土木学会認定技術者（特別上級土木技術者）</v>
          </cell>
          <cell r="D122" t="str">
            <v>051</v>
          </cell>
          <cell r="F122" t="str">
            <v>土木学会認定（特別上級土木）</v>
          </cell>
        </row>
        <row r="123">
          <cell r="A123" t="str">
            <v>052</v>
          </cell>
          <cell r="C123" t="str">
            <v>土木学会認定技術者（上級土木技術者）</v>
          </cell>
          <cell r="D123" t="str">
            <v>052</v>
          </cell>
          <cell r="F123" t="str">
            <v>土木学会認定（上級土木）</v>
          </cell>
        </row>
        <row r="124">
          <cell r="A124" t="str">
            <v>053</v>
          </cell>
          <cell r="C124" t="str">
            <v>土木学会認定技術者（１級土木技術者）</v>
          </cell>
          <cell r="D124" t="str">
            <v>053</v>
          </cell>
          <cell r="F124" t="str">
            <v>土木学会認定（１級土木）</v>
          </cell>
        </row>
        <row r="125">
          <cell r="A125" t="str">
            <v>099-3</v>
          </cell>
          <cell r="C125" t="str">
            <v>その他（実務経験者）土木</v>
          </cell>
          <cell r="D125" t="str">
            <v>099-3</v>
          </cell>
          <cell r="F125" t="str">
            <v>その他（実務経験者）土木</v>
          </cell>
        </row>
        <row r="126">
          <cell r="A126" t="str">
            <v>074</v>
          </cell>
          <cell r="B126" t="str">
            <v>地質</v>
          </cell>
          <cell r="C126" t="str">
            <v>地質調査技士</v>
          </cell>
          <cell r="D126" t="str">
            <v>074</v>
          </cell>
          <cell r="E126" t="str">
            <v>その他技術者</v>
          </cell>
          <cell r="F126" t="str">
            <v>地質調査技士</v>
          </cell>
        </row>
        <row r="127">
          <cell r="A127" t="str">
            <v>099-4</v>
          </cell>
          <cell r="C127" t="str">
            <v>その他（実務経験者）地質</v>
          </cell>
          <cell r="D127" t="str">
            <v>099-4</v>
          </cell>
          <cell r="F127" t="str">
            <v>その他（実務経験者）地質</v>
          </cell>
        </row>
        <row r="128">
          <cell r="A128" t="str">
            <v>071</v>
          </cell>
          <cell r="B128" t="str">
            <v>補償</v>
          </cell>
          <cell r="C128" t="str">
            <v>不動産鑑定士</v>
          </cell>
          <cell r="D128" t="str">
            <v>071</v>
          </cell>
          <cell r="E128" t="str">
            <v>その他技術者</v>
          </cell>
          <cell r="F128" t="str">
            <v>不動産鑑定士</v>
          </cell>
        </row>
        <row r="129">
          <cell r="A129">
            <v>801</v>
          </cell>
          <cell r="C129" t="str">
            <v>補償業務管理士：土地調査部門</v>
          </cell>
          <cell r="D129">
            <v>801</v>
          </cell>
          <cell r="F129" t="str">
            <v>補償業務：土地調査</v>
          </cell>
        </row>
        <row r="130">
          <cell r="A130">
            <v>802</v>
          </cell>
          <cell r="C130" t="str">
            <v>補償業務管理士：土地評価部門</v>
          </cell>
          <cell r="D130">
            <v>802</v>
          </cell>
          <cell r="F130" t="str">
            <v>補償業務：土地評価</v>
          </cell>
        </row>
        <row r="131">
          <cell r="A131">
            <v>803</v>
          </cell>
          <cell r="C131" t="str">
            <v>補償業務管理士：物件部門</v>
          </cell>
          <cell r="D131">
            <v>803</v>
          </cell>
          <cell r="F131" t="str">
            <v>補償業務：物件</v>
          </cell>
        </row>
        <row r="132">
          <cell r="A132">
            <v>804</v>
          </cell>
          <cell r="C132" t="str">
            <v>補償業務管理士：機械工作物部門</v>
          </cell>
          <cell r="D132">
            <v>804</v>
          </cell>
          <cell r="F132" t="str">
            <v>補償業務：機械工作物</v>
          </cell>
        </row>
        <row r="133">
          <cell r="A133">
            <v>805</v>
          </cell>
          <cell r="C133" t="str">
            <v>補償業務管理士：営業補償・特殊補償部門</v>
          </cell>
          <cell r="D133">
            <v>805</v>
          </cell>
          <cell r="F133" t="str">
            <v>補償業務：営業補償・特殊補償</v>
          </cell>
        </row>
        <row r="134">
          <cell r="A134">
            <v>806</v>
          </cell>
          <cell r="C134" t="str">
            <v>補償業務管理士：事業損失部門</v>
          </cell>
          <cell r="D134">
            <v>806</v>
          </cell>
          <cell r="F134" t="str">
            <v>補償業務：事業損失</v>
          </cell>
        </row>
        <row r="135">
          <cell r="A135">
            <v>807</v>
          </cell>
          <cell r="C135" t="str">
            <v>補償業務管理士：補償関連部門</v>
          </cell>
          <cell r="D135">
            <v>807</v>
          </cell>
          <cell r="F135" t="str">
            <v>補償業務：補償関連</v>
          </cell>
        </row>
        <row r="136">
          <cell r="A136">
            <v>808</v>
          </cell>
          <cell r="C136" t="str">
            <v>補償業務管理士：総合補償部門</v>
          </cell>
          <cell r="D136">
            <v>808</v>
          </cell>
          <cell r="F136" t="str">
            <v>補償業務：総合補償</v>
          </cell>
        </row>
        <row r="137">
          <cell r="A137" t="str">
            <v>073</v>
          </cell>
          <cell r="C137" t="str">
            <v>土地区画整理士</v>
          </cell>
          <cell r="D137" t="str">
            <v>073</v>
          </cell>
          <cell r="F137" t="str">
            <v>土地区画整理士</v>
          </cell>
        </row>
        <row r="138">
          <cell r="A138" t="str">
            <v>082</v>
          </cell>
          <cell r="C138" t="str">
            <v>土地家屋調査士</v>
          </cell>
          <cell r="D138" t="str">
            <v>082</v>
          </cell>
          <cell r="F138" t="str">
            <v>土地家屋調査士</v>
          </cell>
        </row>
        <row r="139">
          <cell r="A139" t="str">
            <v>099-5</v>
          </cell>
          <cell r="C139" t="str">
            <v>公共用地取得実務経験者</v>
          </cell>
          <cell r="D139" t="str">
            <v>099-5</v>
          </cell>
          <cell r="F139" t="str">
            <v>公共用地取得実務経験者</v>
          </cell>
        </row>
        <row r="140">
          <cell r="A140" t="str">
            <v>099-6</v>
          </cell>
          <cell r="C140" t="str">
            <v>その他（実務経験者）補償</v>
          </cell>
          <cell r="D140" t="str">
            <v>099-6</v>
          </cell>
          <cell r="F140" t="str">
            <v>その他（実務経験者）補償</v>
          </cell>
        </row>
        <row r="141">
          <cell r="A141" t="str">
            <v>075</v>
          </cell>
          <cell r="B141" t="str">
            <v>調査</v>
          </cell>
          <cell r="C141" t="str">
            <v>環境計量士</v>
          </cell>
          <cell r="D141" t="str">
            <v>075</v>
          </cell>
          <cell r="E141" t="str">
            <v>その他技術者</v>
          </cell>
          <cell r="F141" t="str">
            <v>環境計量士</v>
          </cell>
        </row>
        <row r="142">
          <cell r="A142" t="str">
            <v>077</v>
          </cell>
          <cell r="C142" t="str">
            <v>港湾海洋調査士（危険物探査）</v>
          </cell>
          <cell r="D142" t="str">
            <v>077</v>
          </cell>
          <cell r="F142" t="str">
            <v>港湾海洋調査士（危険物探査）</v>
          </cell>
        </row>
        <row r="143">
          <cell r="A143" t="str">
            <v>072</v>
          </cell>
          <cell r="C143" t="str">
            <v>磁気探査技士</v>
          </cell>
          <cell r="D143" t="str">
            <v>072</v>
          </cell>
          <cell r="F143" t="str">
            <v>磁気探査技士</v>
          </cell>
        </row>
        <row r="144">
          <cell r="A144" t="str">
            <v>099-7</v>
          </cell>
          <cell r="C144" t="str">
            <v>その他（実務経験者）調査</v>
          </cell>
          <cell r="D144" t="str">
            <v>099-7</v>
          </cell>
          <cell r="F144" t="str">
            <v>その他（実務経験者）調査</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39"/>
  <sheetViews>
    <sheetView tabSelected="1" zoomScaleNormal="100" workbookViewId="0">
      <selection activeCell="F1" sqref="F1"/>
    </sheetView>
  </sheetViews>
  <sheetFormatPr defaultColWidth="3.875" defaultRowHeight="23.25" customHeight="1"/>
  <cols>
    <col min="1" max="23" width="4.375" style="3" customWidth="1"/>
    <col min="24" max="16384" width="3.875" style="3"/>
  </cols>
  <sheetData>
    <row r="1" spans="1:24" ht="23.25" customHeight="1" thickBot="1">
      <c r="A1" s="2" t="s">
        <v>64</v>
      </c>
      <c r="B1" s="8"/>
      <c r="C1" s="8"/>
      <c r="D1" s="8"/>
      <c r="E1" s="8"/>
      <c r="F1" s="8"/>
      <c r="G1" s="8"/>
      <c r="H1" s="8"/>
      <c r="I1" s="8"/>
      <c r="J1" s="8"/>
      <c r="K1" s="8"/>
      <c r="L1" s="8"/>
      <c r="N1" s="8"/>
      <c r="P1" s="8" t="s">
        <v>443</v>
      </c>
      <c r="Q1" s="8"/>
      <c r="R1" s="8"/>
      <c r="S1" s="8"/>
      <c r="T1" s="8"/>
      <c r="U1" s="8"/>
      <c r="V1" s="8"/>
      <c r="W1" s="8"/>
    </row>
    <row r="2" spans="1:24" ht="23.25" customHeight="1">
      <c r="A2" s="5" t="s">
        <v>387</v>
      </c>
      <c r="B2" s="9"/>
      <c r="C2" s="9"/>
      <c r="D2" s="9"/>
      <c r="E2" s="9"/>
      <c r="F2" s="9"/>
      <c r="G2" s="9"/>
      <c r="H2" s="9"/>
      <c r="I2" s="9"/>
      <c r="J2" s="9"/>
      <c r="K2" s="9"/>
      <c r="L2" s="9"/>
      <c r="M2" s="33" t="s">
        <v>440</v>
      </c>
      <c r="N2" s="9"/>
      <c r="O2" s="9"/>
      <c r="P2" s="9"/>
      <c r="Q2" s="9"/>
      <c r="R2" s="9"/>
      <c r="S2" s="9"/>
      <c r="T2" s="9"/>
      <c r="U2" s="9"/>
      <c r="V2" s="9"/>
      <c r="W2" s="10"/>
    </row>
    <row r="3" spans="1:24" ht="23.25" customHeight="1">
      <c r="A3" s="278" t="s">
        <v>116</v>
      </c>
      <c r="B3" s="279"/>
      <c r="C3" s="279"/>
      <c r="D3" s="280"/>
      <c r="E3" s="281"/>
      <c r="F3" s="282"/>
      <c r="G3" s="282"/>
      <c r="H3" s="282"/>
      <c r="I3" s="283"/>
      <c r="J3" s="214" t="s">
        <v>143</v>
      </c>
      <c r="K3" s="214"/>
      <c r="L3" s="214"/>
      <c r="M3" s="285"/>
      <c r="N3" s="285"/>
      <c r="O3" s="285"/>
      <c r="P3" s="285"/>
      <c r="Q3" s="285"/>
      <c r="R3" s="285"/>
      <c r="S3" s="285"/>
      <c r="T3" s="285"/>
      <c r="U3" s="285"/>
      <c r="V3" s="285"/>
      <c r="W3" s="286"/>
      <c r="X3" s="32"/>
    </row>
    <row r="4" spans="1:24" ht="20.25" customHeight="1">
      <c r="A4" s="284" t="s">
        <v>65</v>
      </c>
      <c r="B4" s="223"/>
      <c r="C4" s="223"/>
      <c r="D4" s="291"/>
      <c r="E4" s="291"/>
      <c r="F4" s="291"/>
      <c r="G4" s="291"/>
      <c r="H4" s="291"/>
      <c r="I4" s="291"/>
      <c r="J4" s="291"/>
      <c r="K4" s="291"/>
      <c r="L4" s="291"/>
      <c r="M4" s="291"/>
      <c r="N4" s="291"/>
      <c r="O4" s="291"/>
      <c r="P4" s="291"/>
      <c r="Q4" s="291"/>
      <c r="R4" s="291"/>
      <c r="S4" s="291"/>
      <c r="T4" s="291"/>
      <c r="U4" s="291"/>
      <c r="V4" s="291"/>
      <c r="W4" s="292"/>
    </row>
    <row r="5" spans="1:24" ht="30" customHeight="1">
      <c r="A5" s="508" t="s">
        <v>66</v>
      </c>
      <c r="B5" s="227"/>
      <c r="C5" s="227"/>
      <c r="D5" s="506"/>
      <c r="E5" s="506"/>
      <c r="F5" s="506"/>
      <c r="G5" s="506"/>
      <c r="H5" s="506"/>
      <c r="I5" s="506"/>
      <c r="J5" s="506"/>
      <c r="K5" s="506"/>
      <c r="L5" s="506"/>
      <c r="M5" s="506"/>
      <c r="N5" s="506"/>
      <c r="O5" s="506"/>
      <c r="P5" s="506"/>
      <c r="Q5" s="506"/>
      <c r="R5" s="506"/>
      <c r="S5" s="506"/>
      <c r="T5" s="506"/>
      <c r="U5" s="506"/>
      <c r="V5" s="506"/>
      <c r="W5" s="507"/>
    </row>
    <row r="6" spans="1:24" ht="20.25" customHeight="1">
      <c r="A6" s="513" t="s">
        <v>65</v>
      </c>
      <c r="B6" s="505"/>
      <c r="C6" s="505"/>
      <c r="D6" s="527"/>
      <c r="E6" s="527"/>
      <c r="F6" s="527"/>
      <c r="G6" s="527"/>
      <c r="H6" s="527"/>
      <c r="I6" s="527"/>
      <c r="J6" s="527"/>
      <c r="K6" s="527"/>
      <c r="L6" s="527"/>
      <c r="M6" s="527"/>
      <c r="N6" s="527"/>
      <c r="O6" s="527"/>
      <c r="P6" s="527"/>
      <c r="Q6" s="527"/>
      <c r="R6" s="527"/>
      <c r="S6" s="527"/>
      <c r="T6" s="527"/>
      <c r="U6" s="527"/>
      <c r="V6" s="527"/>
      <c r="W6" s="528"/>
    </row>
    <row r="7" spans="1:24" ht="30" customHeight="1">
      <c r="A7" s="514" t="s">
        <v>67</v>
      </c>
      <c r="B7" s="227"/>
      <c r="C7" s="227"/>
      <c r="D7" s="506"/>
      <c r="E7" s="506"/>
      <c r="F7" s="506"/>
      <c r="G7" s="506"/>
      <c r="H7" s="506"/>
      <c r="I7" s="506"/>
      <c r="J7" s="506"/>
      <c r="K7" s="506"/>
      <c r="L7" s="506"/>
      <c r="M7" s="506"/>
      <c r="N7" s="506"/>
      <c r="O7" s="506"/>
      <c r="P7" s="506"/>
      <c r="Q7" s="506"/>
      <c r="R7" s="506"/>
      <c r="S7" s="506"/>
      <c r="T7" s="506"/>
      <c r="U7" s="506"/>
      <c r="V7" s="506"/>
      <c r="W7" s="507"/>
    </row>
    <row r="8" spans="1:24" ht="23.25" customHeight="1">
      <c r="A8" s="515" t="s">
        <v>68</v>
      </c>
      <c r="B8" s="214"/>
      <c r="C8" s="214"/>
      <c r="D8" s="529"/>
      <c r="E8" s="529"/>
      <c r="F8" s="529"/>
      <c r="G8" s="529"/>
      <c r="H8" s="296" t="s">
        <v>69</v>
      </c>
      <c r="I8" s="296"/>
      <c r="J8" s="296"/>
      <c r="K8" s="533"/>
      <c r="L8" s="533"/>
      <c r="M8" s="533"/>
      <c r="N8" s="533"/>
      <c r="O8" s="533"/>
      <c r="P8" s="533"/>
      <c r="Q8" s="533"/>
      <c r="R8" s="533"/>
      <c r="S8" s="533"/>
      <c r="T8" s="533"/>
      <c r="U8" s="533"/>
      <c r="V8" s="533"/>
      <c r="W8" s="534"/>
    </row>
    <row r="9" spans="1:24" ht="23.25" customHeight="1">
      <c r="A9" s="515" t="s">
        <v>70</v>
      </c>
      <c r="B9" s="214"/>
      <c r="C9" s="214"/>
      <c r="D9" s="530"/>
      <c r="E9" s="530"/>
      <c r="F9" s="530"/>
      <c r="G9" s="530"/>
      <c r="H9" s="214" t="s">
        <v>71</v>
      </c>
      <c r="I9" s="214"/>
      <c r="J9" s="214"/>
      <c r="K9" s="530"/>
      <c r="L9" s="530"/>
      <c r="M9" s="530"/>
      <c r="N9" s="530"/>
      <c r="O9" s="214" t="s">
        <v>72</v>
      </c>
      <c r="P9" s="214"/>
      <c r="Q9" s="214"/>
      <c r="R9" s="214"/>
      <c r="S9" s="529"/>
      <c r="T9" s="529"/>
      <c r="U9" s="529"/>
      <c r="V9" s="535"/>
      <c r="W9" s="516" t="s">
        <v>73</v>
      </c>
    </row>
    <row r="10" spans="1:24" ht="30.75" customHeight="1">
      <c r="A10" s="517" t="s">
        <v>74</v>
      </c>
      <c r="B10" s="237"/>
      <c r="C10" s="238"/>
      <c r="D10" s="545"/>
      <c r="E10" s="546"/>
      <c r="F10" s="547"/>
      <c r="G10" s="275" t="s">
        <v>117</v>
      </c>
      <c r="H10" s="276"/>
      <c r="I10" s="276"/>
      <c r="J10" s="276"/>
      <c r="K10" s="276"/>
      <c r="L10" s="276"/>
      <c r="M10" s="276"/>
      <c r="N10" s="276"/>
      <c r="O10" s="277"/>
      <c r="P10" s="293" t="s">
        <v>75</v>
      </c>
      <c r="Q10" s="294"/>
      <c r="R10" s="295"/>
      <c r="S10" s="536"/>
      <c r="T10" s="537"/>
      <c r="U10" s="537"/>
      <c r="V10" s="537"/>
      <c r="W10" s="516" t="s">
        <v>76</v>
      </c>
    </row>
    <row r="11" spans="1:24" ht="23.25" customHeight="1" thickBot="1">
      <c r="A11" s="518" t="s">
        <v>77</v>
      </c>
      <c r="B11" s="226"/>
      <c r="C11" s="224"/>
      <c r="D11" s="531"/>
      <c r="E11" s="532"/>
      <c r="F11" s="532"/>
      <c r="G11" s="532"/>
      <c r="H11" s="226" t="s">
        <v>1</v>
      </c>
      <c r="I11" s="224"/>
      <c r="J11" s="224" t="s">
        <v>78</v>
      </c>
      <c r="K11" s="225"/>
      <c r="L11" s="225"/>
      <c r="M11" s="531"/>
      <c r="N11" s="532"/>
      <c r="O11" s="532"/>
      <c r="P11" s="532"/>
      <c r="Q11" s="226" t="s">
        <v>1</v>
      </c>
      <c r="R11" s="224"/>
      <c r="S11" s="212"/>
      <c r="T11" s="212"/>
      <c r="U11" s="212"/>
      <c r="V11" s="212"/>
      <c r="W11" s="519"/>
    </row>
    <row r="12" spans="1:24" ht="23.25" customHeight="1">
      <c r="A12" s="520" t="s">
        <v>144</v>
      </c>
      <c r="B12" s="229"/>
      <c r="C12" s="229"/>
      <c r="D12" s="229"/>
      <c r="E12" s="229"/>
      <c r="F12" s="229"/>
      <c r="G12" s="229"/>
      <c r="H12" s="229"/>
      <c r="I12" s="229"/>
      <c r="J12" s="229"/>
      <c r="K12" s="229"/>
      <c r="L12" s="229"/>
      <c r="M12" s="229"/>
      <c r="N12" s="229"/>
      <c r="O12" s="229"/>
      <c r="P12" s="229"/>
      <c r="Q12" s="229"/>
      <c r="R12" s="229"/>
      <c r="S12" s="229"/>
      <c r="T12" s="229"/>
      <c r="U12" s="229"/>
      <c r="V12" s="229"/>
      <c r="W12" s="521"/>
    </row>
    <row r="13" spans="1:24" ht="20.25" customHeight="1">
      <c r="A13" s="284" t="s">
        <v>79</v>
      </c>
      <c r="B13" s="223"/>
      <c r="C13" s="223"/>
      <c r="D13" s="538"/>
      <c r="E13" s="538"/>
      <c r="F13" s="538"/>
      <c r="G13" s="538"/>
      <c r="H13" s="538"/>
      <c r="I13" s="538"/>
      <c r="J13" s="538"/>
      <c r="K13" s="538"/>
      <c r="L13" s="538"/>
      <c r="M13" s="538"/>
      <c r="N13" s="538"/>
      <c r="O13" s="538"/>
      <c r="P13" s="538"/>
      <c r="Q13" s="538"/>
      <c r="R13" s="538"/>
      <c r="S13" s="538"/>
      <c r="T13" s="538"/>
      <c r="U13" s="538"/>
      <c r="V13" s="538"/>
      <c r="W13" s="539"/>
    </row>
    <row r="14" spans="1:24" ht="30" customHeight="1">
      <c r="A14" s="508" t="s">
        <v>66</v>
      </c>
      <c r="B14" s="227"/>
      <c r="C14" s="227"/>
      <c r="D14" s="540"/>
      <c r="E14" s="540"/>
      <c r="F14" s="540"/>
      <c r="G14" s="540"/>
      <c r="H14" s="540"/>
      <c r="I14" s="540"/>
      <c r="J14" s="540"/>
      <c r="K14" s="540"/>
      <c r="L14" s="540"/>
      <c r="M14" s="540"/>
      <c r="N14" s="540"/>
      <c r="O14" s="540"/>
      <c r="P14" s="540"/>
      <c r="Q14" s="540"/>
      <c r="R14" s="540"/>
      <c r="S14" s="540"/>
      <c r="T14" s="540"/>
      <c r="U14" s="540"/>
      <c r="V14" s="540"/>
      <c r="W14" s="541"/>
    </row>
    <row r="15" spans="1:24" ht="20.25" customHeight="1">
      <c r="A15" s="284" t="s">
        <v>79</v>
      </c>
      <c r="B15" s="223"/>
      <c r="C15" s="223"/>
      <c r="D15" s="538"/>
      <c r="E15" s="538"/>
      <c r="F15" s="538"/>
      <c r="G15" s="538"/>
      <c r="H15" s="538"/>
      <c r="I15" s="538"/>
      <c r="J15" s="538"/>
      <c r="K15" s="538"/>
      <c r="L15" s="538"/>
      <c r="M15" s="538"/>
      <c r="N15" s="538"/>
      <c r="O15" s="538"/>
      <c r="P15" s="538"/>
      <c r="Q15" s="538"/>
      <c r="R15" s="538"/>
      <c r="S15" s="538"/>
      <c r="T15" s="538"/>
      <c r="U15" s="538"/>
      <c r="V15" s="538"/>
      <c r="W15" s="539"/>
    </row>
    <row r="16" spans="1:24" ht="30" customHeight="1">
      <c r="A16" s="514" t="s">
        <v>67</v>
      </c>
      <c r="B16" s="227"/>
      <c r="C16" s="227"/>
      <c r="D16" s="540"/>
      <c r="E16" s="540"/>
      <c r="F16" s="540"/>
      <c r="G16" s="540"/>
      <c r="H16" s="540"/>
      <c r="I16" s="540"/>
      <c r="J16" s="540"/>
      <c r="K16" s="540"/>
      <c r="L16" s="540"/>
      <c r="M16" s="540"/>
      <c r="N16" s="540"/>
      <c r="O16" s="540"/>
      <c r="P16" s="540"/>
      <c r="Q16" s="540"/>
      <c r="R16" s="540"/>
      <c r="S16" s="540"/>
      <c r="T16" s="540"/>
      <c r="U16" s="540"/>
      <c r="V16" s="540"/>
      <c r="W16" s="541"/>
    </row>
    <row r="17" spans="1:24" ht="23.25" customHeight="1">
      <c r="A17" s="515" t="s">
        <v>68</v>
      </c>
      <c r="B17" s="214"/>
      <c r="C17" s="214"/>
      <c r="D17" s="530"/>
      <c r="E17" s="530"/>
      <c r="F17" s="530"/>
      <c r="G17" s="530"/>
      <c r="H17" s="214" t="s">
        <v>69</v>
      </c>
      <c r="I17" s="214"/>
      <c r="J17" s="214"/>
      <c r="K17" s="543"/>
      <c r="L17" s="543"/>
      <c r="M17" s="543"/>
      <c r="N17" s="543"/>
      <c r="O17" s="543"/>
      <c r="P17" s="543"/>
      <c r="Q17" s="543"/>
      <c r="R17" s="543"/>
      <c r="S17" s="543"/>
      <c r="T17" s="543"/>
      <c r="U17" s="543"/>
      <c r="V17" s="543"/>
      <c r="W17" s="544"/>
    </row>
    <row r="18" spans="1:24" ht="23.25" customHeight="1" thickBot="1">
      <c r="A18" s="522" t="s">
        <v>80</v>
      </c>
      <c r="B18" s="225"/>
      <c r="C18" s="225"/>
      <c r="D18" s="542"/>
      <c r="E18" s="542"/>
      <c r="F18" s="542"/>
      <c r="G18" s="542"/>
      <c r="H18" s="225" t="s">
        <v>81</v>
      </c>
      <c r="I18" s="225"/>
      <c r="J18" s="225"/>
      <c r="K18" s="542"/>
      <c r="L18" s="542"/>
      <c r="M18" s="542"/>
      <c r="N18" s="542"/>
      <c r="O18" s="509" t="s">
        <v>114</v>
      </c>
      <c r="P18" s="510"/>
      <c r="Q18" s="510"/>
      <c r="R18" s="511"/>
      <c r="S18" s="531"/>
      <c r="T18" s="532"/>
      <c r="U18" s="532"/>
      <c r="V18" s="532"/>
      <c r="W18" s="523" t="s">
        <v>82</v>
      </c>
    </row>
    <row r="19" spans="1:24" ht="23.25" customHeight="1">
      <c r="A19" s="260" t="s">
        <v>132</v>
      </c>
      <c r="B19" s="243" t="s">
        <v>123</v>
      </c>
      <c r="C19" s="257"/>
      <c r="D19" s="243" t="s">
        <v>125</v>
      </c>
      <c r="E19" s="219"/>
      <c r="F19" s="219"/>
      <c r="G19" s="219"/>
      <c r="H19" s="257"/>
      <c r="I19" s="243" t="s">
        <v>127</v>
      </c>
      <c r="J19" s="219"/>
      <c r="K19" s="219"/>
      <c r="L19" s="257"/>
      <c r="M19" s="243" t="s">
        <v>123</v>
      </c>
      <c r="N19" s="219"/>
      <c r="O19" s="215" t="s">
        <v>124</v>
      </c>
      <c r="P19" s="216"/>
      <c r="Q19" s="216"/>
      <c r="R19" s="216"/>
      <c r="S19" s="217"/>
      <c r="T19" s="219" t="s">
        <v>126</v>
      </c>
      <c r="U19" s="219"/>
      <c r="V19" s="219"/>
      <c r="W19" s="220"/>
    </row>
    <row r="20" spans="1:24" ht="23.25" customHeight="1">
      <c r="A20" s="260"/>
      <c r="B20" s="247" t="s">
        <v>5</v>
      </c>
      <c r="C20" s="524"/>
      <c r="D20" s="262" t="s">
        <v>85</v>
      </c>
      <c r="E20" s="263"/>
      <c r="F20" s="263"/>
      <c r="G20" s="263"/>
      <c r="H20" s="264"/>
      <c r="I20" s="269"/>
      <c r="J20" s="270"/>
      <c r="K20" s="270"/>
      <c r="L20" s="271"/>
      <c r="M20" s="245" t="s">
        <v>24</v>
      </c>
      <c r="N20" s="246"/>
      <c r="O20" s="251" t="s">
        <v>95</v>
      </c>
      <c r="P20" s="252"/>
      <c r="Q20" s="252"/>
      <c r="R20" s="252"/>
      <c r="S20" s="253"/>
      <c r="T20" s="269"/>
      <c r="U20" s="270"/>
      <c r="V20" s="270"/>
      <c r="W20" s="290"/>
      <c r="X20" s="512"/>
    </row>
    <row r="21" spans="1:24" ht="23.25" customHeight="1">
      <c r="A21" s="260"/>
      <c r="B21" s="249"/>
      <c r="C21" s="259"/>
      <c r="D21" s="251" t="s">
        <v>86</v>
      </c>
      <c r="E21" s="252"/>
      <c r="F21" s="252"/>
      <c r="G21" s="252"/>
      <c r="H21" s="253"/>
      <c r="I21" s="234"/>
      <c r="J21" s="235"/>
      <c r="K21" s="235"/>
      <c r="L21" s="236"/>
      <c r="M21" s="245" t="s">
        <v>90</v>
      </c>
      <c r="N21" s="246"/>
      <c r="O21" s="251" t="s">
        <v>91</v>
      </c>
      <c r="P21" s="252"/>
      <c r="Q21" s="252"/>
      <c r="R21" s="252"/>
      <c r="S21" s="253"/>
      <c r="T21" s="234"/>
      <c r="U21" s="235"/>
      <c r="V21" s="235"/>
      <c r="W21" s="244"/>
    </row>
    <row r="22" spans="1:24" ht="23.25" customHeight="1">
      <c r="A22" s="260"/>
      <c r="B22" s="265" t="s">
        <v>83</v>
      </c>
      <c r="C22" s="266"/>
      <c r="D22" s="251" t="s">
        <v>137</v>
      </c>
      <c r="E22" s="252"/>
      <c r="F22" s="252"/>
      <c r="G22" s="252"/>
      <c r="H22" s="253"/>
      <c r="I22" s="234"/>
      <c r="J22" s="235"/>
      <c r="K22" s="235"/>
      <c r="L22" s="236"/>
      <c r="M22" s="247"/>
      <c r="N22" s="248"/>
      <c r="O22" s="251" t="s">
        <v>92</v>
      </c>
      <c r="P22" s="252"/>
      <c r="Q22" s="252"/>
      <c r="R22" s="252"/>
      <c r="S22" s="253"/>
      <c r="T22" s="234"/>
      <c r="U22" s="235"/>
      <c r="V22" s="235"/>
      <c r="W22" s="244"/>
    </row>
    <row r="23" spans="1:24" ht="23.25" customHeight="1">
      <c r="A23" s="260"/>
      <c r="B23" s="239"/>
      <c r="C23" s="240"/>
      <c r="D23" s="251" t="s">
        <v>139</v>
      </c>
      <c r="E23" s="252"/>
      <c r="F23" s="252"/>
      <c r="G23" s="252"/>
      <c r="H23" s="253"/>
      <c r="I23" s="234"/>
      <c r="J23" s="235"/>
      <c r="K23" s="235"/>
      <c r="L23" s="236"/>
      <c r="M23" s="247"/>
      <c r="N23" s="248"/>
      <c r="O23" s="251" t="s">
        <v>93</v>
      </c>
      <c r="P23" s="252"/>
      <c r="Q23" s="252"/>
      <c r="R23" s="252"/>
      <c r="S23" s="253"/>
      <c r="T23" s="234"/>
      <c r="U23" s="235"/>
      <c r="V23" s="235"/>
      <c r="W23" s="244"/>
    </row>
    <row r="24" spans="1:24" ht="23.25" customHeight="1">
      <c r="A24" s="260"/>
      <c r="B24" s="239"/>
      <c r="C24" s="240"/>
      <c r="D24" s="251" t="s">
        <v>136</v>
      </c>
      <c r="E24" s="252"/>
      <c r="F24" s="252"/>
      <c r="G24" s="252"/>
      <c r="H24" s="253"/>
      <c r="I24" s="234"/>
      <c r="J24" s="235"/>
      <c r="K24" s="235"/>
      <c r="L24" s="236"/>
      <c r="M24" s="247"/>
      <c r="N24" s="248"/>
      <c r="O24" s="251" t="s">
        <v>131</v>
      </c>
      <c r="P24" s="252"/>
      <c r="Q24" s="252"/>
      <c r="R24" s="252"/>
      <c r="S24" s="253"/>
      <c r="T24" s="234"/>
      <c r="U24" s="235"/>
      <c r="V24" s="235"/>
      <c r="W24" s="244"/>
    </row>
    <row r="25" spans="1:24" ht="23.25" customHeight="1">
      <c r="A25" s="260"/>
      <c r="B25" s="239"/>
      <c r="C25" s="240"/>
      <c r="D25" s="251" t="s">
        <v>138</v>
      </c>
      <c r="E25" s="252"/>
      <c r="F25" s="252"/>
      <c r="G25" s="252"/>
      <c r="H25" s="253"/>
      <c r="I25" s="234"/>
      <c r="J25" s="235"/>
      <c r="K25" s="235"/>
      <c r="L25" s="236"/>
      <c r="M25" s="249"/>
      <c r="N25" s="250"/>
      <c r="O25" s="251" t="s">
        <v>94</v>
      </c>
      <c r="P25" s="252"/>
      <c r="Q25" s="252"/>
      <c r="R25" s="252"/>
      <c r="S25" s="253"/>
      <c r="T25" s="234"/>
      <c r="U25" s="235"/>
      <c r="V25" s="235"/>
      <c r="W25" s="244"/>
    </row>
    <row r="26" spans="1:24" ht="23.25" customHeight="1">
      <c r="A26" s="260"/>
      <c r="B26" s="239"/>
      <c r="C26" s="240"/>
      <c r="D26" s="251" t="s">
        <v>89</v>
      </c>
      <c r="E26" s="252"/>
      <c r="F26" s="252"/>
      <c r="G26" s="252"/>
      <c r="H26" s="253"/>
      <c r="I26" s="234"/>
      <c r="J26" s="235"/>
      <c r="K26" s="235"/>
      <c r="L26" s="236"/>
      <c r="M26" s="245" t="s">
        <v>18</v>
      </c>
      <c r="N26" s="246"/>
      <c r="O26" s="251" t="s">
        <v>96</v>
      </c>
      <c r="P26" s="252"/>
      <c r="Q26" s="252"/>
      <c r="R26" s="252"/>
      <c r="S26" s="253"/>
      <c r="T26" s="234"/>
      <c r="U26" s="235"/>
      <c r="V26" s="235"/>
      <c r="W26" s="244"/>
    </row>
    <row r="27" spans="1:24" ht="23.25" customHeight="1">
      <c r="A27" s="260"/>
      <c r="B27" s="239"/>
      <c r="C27" s="240"/>
      <c r="D27" s="251" t="s">
        <v>128</v>
      </c>
      <c r="E27" s="252"/>
      <c r="F27" s="252"/>
      <c r="G27" s="252"/>
      <c r="H27" s="253"/>
      <c r="I27" s="234"/>
      <c r="J27" s="235"/>
      <c r="K27" s="235"/>
      <c r="L27" s="236"/>
      <c r="M27" s="247"/>
      <c r="N27" s="248"/>
      <c r="O27" s="287" t="s">
        <v>99</v>
      </c>
      <c r="P27" s="288"/>
      <c r="Q27" s="288"/>
      <c r="R27" s="288"/>
      <c r="S27" s="289"/>
      <c r="T27" s="234"/>
      <c r="U27" s="235"/>
      <c r="V27" s="235"/>
      <c r="W27" s="244"/>
    </row>
    <row r="28" spans="1:24" ht="23.25" customHeight="1">
      <c r="A28" s="260"/>
      <c r="B28" s="267"/>
      <c r="C28" s="268"/>
      <c r="D28" s="251" t="s">
        <v>84</v>
      </c>
      <c r="E28" s="252"/>
      <c r="F28" s="252"/>
      <c r="G28" s="252"/>
      <c r="H28" s="253"/>
      <c r="I28" s="234"/>
      <c r="J28" s="235"/>
      <c r="K28" s="235"/>
      <c r="L28" s="236"/>
      <c r="M28" s="249"/>
      <c r="N28" s="250"/>
      <c r="O28" s="251" t="s">
        <v>113</v>
      </c>
      <c r="P28" s="252"/>
      <c r="Q28" s="252"/>
      <c r="R28" s="252"/>
      <c r="S28" s="253"/>
      <c r="T28" s="234"/>
      <c r="U28" s="235"/>
      <c r="V28" s="235"/>
      <c r="W28" s="244"/>
    </row>
    <row r="29" spans="1:24" ht="23.25" customHeight="1">
      <c r="A29" s="260"/>
      <c r="B29" s="239" t="s">
        <v>87</v>
      </c>
      <c r="C29" s="240"/>
      <c r="D29" s="251" t="s">
        <v>88</v>
      </c>
      <c r="E29" s="252"/>
      <c r="F29" s="252"/>
      <c r="G29" s="252"/>
      <c r="H29" s="253"/>
      <c r="I29" s="234"/>
      <c r="J29" s="235"/>
      <c r="K29" s="235"/>
      <c r="L29" s="236"/>
      <c r="M29" s="21"/>
      <c r="N29" s="525"/>
      <c r="O29" s="23"/>
      <c r="P29" s="23"/>
      <c r="Q29" s="23"/>
      <c r="R29" s="23"/>
      <c r="S29" s="24"/>
      <c r="T29" s="24"/>
      <c r="U29" s="24"/>
      <c r="V29" s="24"/>
      <c r="W29" s="7"/>
    </row>
    <row r="30" spans="1:24" ht="23.25" customHeight="1">
      <c r="A30" s="260"/>
      <c r="B30" s="239"/>
      <c r="C30" s="240"/>
      <c r="D30" s="251" t="s">
        <v>129</v>
      </c>
      <c r="E30" s="252"/>
      <c r="F30" s="252"/>
      <c r="G30" s="252"/>
      <c r="H30" s="253"/>
      <c r="I30" s="234"/>
      <c r="J30" s="235"/>
      <c r="K30" s="235"/>
      <c r="L30" s="236"/>
      <c r="M30" s="21"/>
      <c r="N30" s="525"/>
      <c r="O30" s="525"/>
      <c r="P30" s="525"/>
      <c r="Q30" s="525"/>
      <c r="R30" s="525"/>
      <c r="S30" s="525"/>
      <c r="T30" s="525"/>
      <c r="U30" s="525"/>
      <c r="V30" s="525"/>
      <c r="W30" s="6"/>
    </row>
    <row r="31" spans="1:24" ht="23.25" customHeight="1">
      <c r="A31" s="260"/>
      <c r="B31" s="239"/>
      <c r="C31" s="240"/>
      <c r="D31" s="251" t="s">
        <v>134</v>
      </c>
      <c r="E31" s="252"/>
      <c r="F31" s="252"/>
      <c r="G31" s="252"/>
      <c r="H31" s="253"/>
      <c r="I31" s="234"/>
      <c r="J31" s="235"/>
      <c r="K31" s="235"/>
      <c r="L31" s="236"/>
      <c r="M31" s="21"/>
      <c r="N31" s="525"/>
      <c r="O31" s="525"/>
      <c r="P31" s="525"/>
      <c r="Q31" s="525"/>
      <c r="R31" s="525"/>
      <c r="S31" s="525"/>
      <c r="T31" s="525"/>
      <c r="U31" s="525"/>
      <c r="V31" s="525"/>
      <c r="W31" s="6"/>
    </row>
    <row r="32" spans="1:24" ht="23.25" customHeight="1">
      <c r="A32" s="260"/>
      <c r="B32" s="239"/>
      <c r="C32" s="240"/>
      <c r="D32" s="251" t="s">
        <v>135</v>
      </c>
      <c r="E32" s="252"/>
      <c r="F32" s="252"/>
      <c r="G32" s="252"/>
      <c r="H32" s="253"/>
      <c r="I32" s="234"/>
      <c r="J32" s="235"/>
      <c r="K32" s="235"/>
      <c r="L32" s="236"/>
      <c r="M32" s="21"/>
      <c r="N32" s="525"/>
      <c r="O32" s="525"/>
      <c r="P32" s="525"/>
      <c r="Q32" s="525"/>
      <c r="R32" s="525"/>
      <c r="S32" s="525"/>
      <c r="T32" s="525"/>
      <c r="U32" s="525"/>
      <c r="V32" s="525"/>
      <c r="W32" s="6"/>
    </row>
    <row r="33" spans="1:23" ht="23.25" customHeight="1">
      <c r="A33" s="260"/>
      <c r="B33" s="239"/>
      <c r="C33" s="240"/>
      <c r="D33" s="251" t="s">
        <v>89</v>
      </c>
      <c r="E33" s="252"/>
      <c r="F33" s="252"/>
      <c r="G33" s="252"/>
      <c r="H33" s="253"/>
      <c r="I33" s="234"/>
      <c r="J33" s="235"/>
      <c r="K33" s="235"/>
      <c r="L33" s="236"/>
      <c r="M33" s="21"/>
      <c r="N33" s="525"/>
      <c r="O33" s="525"/>
      <c r="P33" s="525"/>
      <c r="Q33" s="525"/>
      <c r="R33" s="525"/>
      <c r="S33" s="525"/>
      <c r="T33" s="525"/>
      <c r="U33" s="525"/>
      <c r="V33" s="525"/>
      <c r="W33" s="6"/>
    </row>
    <row r="34" spans="1:23" ht="23.25" customHeight="1">
      <c r="A34" s="260"/>
      <c r="B34" s="239"/>
      <c r="C34" s="240"/>
      <c r="D34" s="251" t="s">
        <v>128</v>
      </c>
      <c r="E34" s="252"/>
      <c r="F34" s="252"/>
      <c r="G34" s="252"/>
      <c r="H34" s="253"/>
      <c r="I34" s="234"/>
      <c r="J34" s="235"/>
      <c r="K34" s="235"/>
      <c r="L34" s="236"/>
      <c r="M34" s="21"/>
      <c r="N34" s="526"/>
      <c r="O34" s="525"/>
      <c r="P34" s="525"/>
      <c r="Q34" s="525"/>
      <c r="R34" s="525"/>
      <c r="S34" s="525"/>
      <c r="T34" s="525"/>
      <c r="U34" s="525"/>
      <c r="V34" s="525"/>
      <c r="W34" s="6"/>
    </row>
    <row r="35" spans="1:23" ht="23.25" customHeight="1" thickBot="1">
      <c r="A35" s="261"/>
      <c r="B35" s="241"/>
      <c r="C35" s="242"/>
      <c r="D35" s="272" t="s">
        <v>84</v>
      </c>
      <c r="E35" s="273"/>
      <c r="F35" s="273"/>
      <c r="G35" s="273"/>
      <c r="H35" s="274"/>
      <c r="I35" s="254"/>
      <c r="J35" s="255"/>
      <c r="K35" s="255"/>
      <c r="L35" s="256"/>
      <c r="M35" s="26"/>
      <c r="N35" s="27"/>
      <c r="O35" s="171"/>
      <c r="P35" s="171"/>
      <c r="Q35" s="171"/>
      <c r="R35" s="171"/>
      <c r="S35" s="172"/>
      <c r="T35" s="172"/>
      <c r="U35" s="172"/>
      <c r="V35" s="172"/>
      <c r="W35" s="31"/>
    </row>
    <row r="36" spans="1:23" ht="39.950000000000003" customHeight="1">
      <c r="A36" s="218" t="s">
        <v>225</v>
      </c>
      <c r="B36" s="218"/>
      <c r="C36" s="218"/>
      <c r="D36" s="218"/>
      <c r="E36" s="218"/>
      <c r="F36" s="218"/>
      <c r="G36" s="218"/>
      <c r="H36" s="218"/>
      <c r="I36" s="218"/>
      <c r="J36" s="218"/>
      <c r="K36" s="218"/>
      <c r="L36" s="218"/>
      <c r="M36" s="218"/>
      <c r="N36" s="218"/>
      <c r="O36" s="218"/>
      <c r="P36" s="218"/>
      <c r="Q36" s="218"/>
      <c r="R36" s="218"/>
      <c r="S36" s="218"/>
      <c r="T36" s="218"/>
      <c r="U36" s="218"/>
      <c r="V36" s="218"/>
      <c r="W36" s="218"/>
    </row>
    <row r="37" spans="1:23" ht="23.25" customHeight="1">
      <c r="A37" s="29" t="s">
        <v>118</v>
      </c>
      <c r="B37" s="29"/>
      <c r="C37" s="29"/>
      <c r="D37" s="29"/>
      <c r="E37" s="29"/>
      <c r="F37" s="29"/>
      <c r="G37" s="29"/>
      <c r="H37" s="29"/>
      <c r="I37" s="29"/>
      <c r="J37" s="29"/>
      <c r="K37" s="29"/>
      <c r="L37" s="29"/>
      <c r="M37" s="29"/>
      <c r="N37" s="29"/>
      <c r="O37" s="29"/>
      <c r="P37" s="29"/>
      <c r="Q37" s="29"/>
      <c r="R37" s="29"/>
      <c r="S37" s="29"/>
      <c r="T37" s="29"/>
      <c r="U37" s="29"/>
      <c r="V37" s="29"/>
      <c r="W37" s="29"/>
    </row>
    <row r="38" spans="1:23" ht="30.75" customHeight="1">
      <c r="A38" s="221" t="s">
        <v>223</v>
      </c>
      <c r="B38" s="221"/>
      <c r="C38" s="221"/>
      <c r="D38" s="221"/>
      <c r="E38" s="221"/>
      <c r="F38" s="221"/>
      <c r="G38" s="221"/>
      <c r="H38" s="221"/>
      <c r="I38" s="221"/>
      <c r="J38" s="221"/>
      <c r="K38" s="221"/>
      <c r="L38" s="221"/>
      <c r="M38" s="221"/>
      <c r="N38" s="221"/>
      <c r="O38" s="221"/>
      <c r="P38" s="221"/>
      <c r="Q38" s="221"/>
      <c r="R38" s="221"/>
      <c r="S38" s="221"/>
      <c r="T38" s="221"/>
      <c r="U38" s="221"/>
      <c r="V38" s="221"/>
      <c r="W38" s="221"/>
    </row>
    <row r="39" spans="1:23" ht="23.25" customHeight="1">
      <c r="A39" s="222" t="s">
        <v>218</v>
      </c>
      <c r="B39" s="222"/>
      <c r="C39" s="222"/>
      <c r="D39" s="222"/>
      <c r="E39" s="222"/>
      <c r="F39" s="222"/>
      <c r="G39" s="222"/>
      <c r="H39" s="222"/>
      <c r="I39" s="222"/>
      <c r="J39" s="222"/>
      <c r="K39" s="222"/>
      <c r="L39" s="222"/>
      <c r="M39" s="222"/>
      <c r="N39" s="222"/>
      <c r="O39" s="222"/>
      <c r="P39" s="222"/>
      <c r="Q39" s="222"/>
      <c r="R39" s="222"/>
      <c r="S39" s="222"/>
      <c r="T39" s="222"/>
      <c r="U39" s="222"/>
      <c r="V39" s="222"/>
      <c r="W39" s="222"/>
    </row>
  </sheetData>
  <sheetProtection selectLockedCells="1"/>
  <mergeCells count="118">
    <mergeCell ref="T24:W24"/>
    <mergeCell ref="J3:L3"/>
    <mergeCell ref="M3:W3"/>
    <mergeCell ref="O25:S25"/>
    <mergeCell ref="M21:N25"/>
    <mergeCell ref="O24:S24"/>
    <mergeCell ref="O26:S26"/>
    <mergeCell ref="O27:S27"/>
    <mergeCell ref="O28:S28"/>
    <mergeCell ref="T20:W20"/>
    <mergeCell ref="D4:W4"/>
    <mergeCell ref="D5:W5"/>
    <mergeCell ref="K9:N9"/>
    <mergeCell ref="O9:R9"/>
    <mergeCell ref="S9:V9"/>
    <mergeCell ref="S10:V10"/>
    <mergeCell ref="P10:R10"/>
    <mergeCell ref="H9:J9"/>
    <mergeCell ref="D6:W6"/>
    <mergeCell ref="D7:W7"/>
    <mergeCell ref="K8:W8"/>
    <mergeCell ref="H8:J8"/>
    <mergeCell ref="D8:G8"/>
    <mergeCell ref="D10:F10"/>
    <mergeCell ref="G10:O10"/>
    <mergeCell ref="A3:D3"/>
    <mergeCell ref="E3:I3"/>
    <mergeCell ref="A4:C4"/>
    <mergeCell ref="A5:C5"/>
    <mergeCell ref="A6:C6"/>
    <mergeCell ref="A7:C7"/>
    <mergeCell ref="A8:C8"/>
    <mergeCell ref="A9:C9"/>
    <mergeCell ref="D9:G9"/>
    <mergeCell ref="B19:C19"/>
    <mergeCell ref="B20:C21"/>
    <mergeCell ref="A19:A35"/>
    <mergeCell ref="D34:H34"/>
    <mergeCell ref="I19:L19"/>
    <mergeCell ref="D19:H19"/>
    <mergeCell ref="D20:H20"/>
    <mergeCell ref="D21:H21"/>
    <mergeCell ref="D22:H22"/>
    <mergeCell ref="D23:H23"/>
    <mergeCell ref="D24:H24"/>
    <mergeCell ref="B22:C28"/>
    <mergeCell ref="I20:L20"/>
    <mergeCell ref="I21:L21"/>
    <mergeCell ref="I22:L22"/>
    <mergeCell ref="I23:L23"/>
    <mergeCell ref="I24:L24"/>
    <mergeCell ref="I25:L25"/>
    <mergeCell ref="I26:L26"/>
    <mergeCell ref="I27:L27"/>
    <mergeCell ref="D35:H35"/>
    <mergeCell ref="I30:L30"/>
    <mergeCell ref="I31:L31"/>
    <mergeCell ref="I32:L32"/>
    <mergeCell ref="I33:L33"/>
    <mergeCell ref="I34:L34"/>
    <mergeCell ref="I35:L35"/>
    <mergeCell ref="D25:H25"/>
    <mergeCell ref="D26:H26"/>
    <mergeCell ref="D27:H27"/>
    <mergeCell ref="D28:H28"/>
    <mergeCell ref="D29:H29"/>
    <mergeCell ref="D30:H30"/>
    <mergeCell ref="D31:H31"/>
    <mergeCell ref="D32:H32"/>
    <mergeCell ref="D33:H33"/>
    <mergeCell ref="A16:C16"/>
    <mergeCell ref="I28:L28"/>
    <mergeCell ref="I29:L29"/>
    <mergeCell ref="D17:G17"/>
    <mergeCell ref="H17:J17"/>
    <mergeCell ref="D16:W16"/>
    <mergeCell ref="K17:W17"/>
    <mergeCell ref="A15:C15"/>
    <mergeCell ref="A10:C10"/>
    <mergeCell ref="B29:C35"/>
    <mergeCell ref="M19:N19"/>
    <mergeCell ref="T21:W21"/>
    <mergeCell ref="T22:W22"/>
    <mergeCell ref="T23:W23"/>
    <mergeCell ref="T25:W25"/>
    <mergeCell ref="T26:W26"/>
    <mergeCell ref="T27:W27"/>
    <mergeCell ref="T28:W28"/>
    <mergeCell ref="M26:N28"/>
    <mergeCell ref="M20:N20"/>
    <mergeCell ref="O20:S20"/>
    <mergeCell ref="O21:S21"/>
    <mergeCell ref="O22:S22"/>
    <mergeCell ref="O23:S23"/>
    <mergeCell ref="A17:C17"/>
    <mergeCell ref="O19:S19"/>
    <mergeCell ref="A36:W36"/>
    <mergeCell ref="T19:W19"/>
    <mergeCell ref="A38:W38"/>
    <mergeCell ref="A39:W39"/>
    <mergeCell ref="D13:W13"/>
    <mergeCell ref="A13:C13"/>
    <mergeCell ref="J11:L11"/>
    <mergeCell ref="D11:G11"/>
    <mergeCell ref="Q11:R11"/>
    <mergeCell ref="M11:P11"/>
    <mergeCell ref="H11:I11"/>
    <mergeCell ref="A11:C11"/>
    <mergeCell ref="A14:C14"/>
    <mergeCell ref="D14:W14"/>
    <mergeCell ref="A12:W12"/>
    <mergeCell ref="D15:W15"/>
    <mergeCell ref="A18:C18"/>
    <mergeCell ref="D18:G18"/>
    <mergeCell ref="H18:J18"/>
    <mergeCell ref="K18:N18"/>
    <mergeCell ref="O18:R18"/>
    <mergeCell ref="S18:V18"/>
  </mergeCells>
  <phoneticPr fontId="11"/>
  <dataValidations count="1">
    <dataValidation type="list" allowBlank="1" showInputMessage="1" showErrorMessage="1" sqref="D10:F10" xr:uid="{00000000-0002-0000-0000-000000000000}">
      <formula1>"2　準市内（本社が沖縄県外）,3　県内（本社が沖縄県外）,4　県外"</formula1>
    </dataValidation>
  </dataValidations>
  <pageMargins left="0.70866141732283472" right="0.70866141732283472" top="0.74803149606299213" bottom="0.19685039370078741" header="0.31496062992125984" footer="0.11811023622047245"/>
  <pageSetup paperSize="9" scale="88"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非表示にする＿プルダウン用!$B$3:$B$5</xm:f>
          </x14:formula1>
          <xm:sqref>M3:W3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B4D8-1780-4A01-BFDF-ABB2EA451286}">
  <sheetPr>
    <tabColor rgb="FF00B0F0"/>
    <pageSetUpPr fitToPage="1"/>
  </sheetPr>
  <dimension ref="A1:W57"/>
  <sheetViews>
    <sheetView showGridLines="0" view="pageBreakPreview" zoomScale="80" zoomScaleNormal="80" zoomScaleSheetLayoutView="80" workbookViewId="0">
      <selection activeCell="J4" sqref="J4:J5"/>
    </sheetView>
  </sheetViews>
  <sheetFormatPr defaultRowHeight="33" customHeight="1"/>
  <cols>
    <col min="1" max="2" width="4.125" style="1" customWidth="1"/>
    <col min="3" max="4" width="7" style="1" customWidth="1"/>
    <col min="5" max="5" width="4.125" style="1" customWidth="1"/>
    <col min="6" max="6" width="28.5" style="1" customWidth="1"/>
    <col min="7" max="7" width="7" style="174" customWidth="1"/>
    <col min="8" max="8" width="13.625" style="1" customWidth="1"/>
    <col min="9" max="9" width="5.625" style="1" customWidth="1"/>
    <col min="10" max="11" width="8.625" style="1" customWidth="1"/>
    <col min="12" max="12" width="3.625" style="1" customWidth="1"/>
    <col min="13" max="14" width="8.625" style="1" customWidth="1"/>
    <col min="15" max="15" width="3.625" style="1" customWidth="1"/>
    <col min="16" max="17" width="8.625" style="1" customWidth="1"/>
    <col min="18" max="18" width="3.625" style="1" customWidth="1"/>
    <col min="19" max="19" width="9.625" style="1" customWidth="1"/>
    <col min="20" max="16384" width="9" style="1"/>
  </cols>
  <sheetData>
    <row r="1" spans="1:18" ht="27" customHeight="1" thickBot="1">
      <c r="A1" s="11" t="s">
        <v>4</v>
      </c>
      <c r="B1" s="12"/>
      <c r="C1" s="13"/>
      <c r="D1" s="13"/>
      <c r="E1" s="13"/>
      <c r="F1" s="13"/>
      <c r="G1" s="173"/>
      <c r="H1" s="13"/>
      <c r="I1" s="13"/>
      <c r="J1" s="13"/>
      <c r="K1" s="13"/>
      <c r="L1" s="570" t="s">
        <v>442</v>
      </c>
      <c r="M1" s="13"/>
      <c r="N1" s="13"/>
      <c r="O1" s="13"/>
      <c r="P1" s="13"/>
      <c r="Q1" s="13"/>
      <c r="R1" s="13"/>
    </row>
    <row r="2" spans="1:18" ht="19.5" customHeight="1">
      <c r="A2" s="372" t="s">
        <v>0</v>
      </c>
      <c r="B2" s="373"/>
      <c r="C2" s="373"/>
      <c r="D2" s="374"/>
      <c r="E2" s="378" t="s">
        <v>388</v>
      </c>
      <c r="F2" s="382"/>
      <c r="G2" s="379"/>
      <c r="H2" s="566" t="s">
        <v>444</v>
      </c>
      <c r="I2" s="567"/>
      <c r="J2" s="368" t="s">
        <v>133</v>
      </c>
      <c r="K2" s="369"/>
      <c r="L2" s="369"/>
      <c r="M2" s="369"/>
      <c r="N2" s="369"/>
      <c r="O2" s="369"/>
      <c r="P2" s="369"/>
      <c r="Q2" s="369"/>
      <c r="R2" s="370"/>
    </row>
    <row r="3" spans="1:18" ht="18.75" customHeight="1" thickBot="1">
      <c r="A3" s="375" t="s">
        <v>3</v>
      </c>
      <c r="B3" s="376"/>
      <c r="C3" s="377" t="s">
        <v>7</v>
      </c>
      <c r="D3" s="376"/>
      <c r="E3" s="380"/>
      <c r="F3" s="383"/>
      <c r="G3" s="381"/>
      <c r="H3" s="568"/>
      <c r="I3" s="569"/>
      <c r="J3" s="365" t="s">
        <v>46</v>
      </c>
      <c r="K3" s="366"/>
      <c r="L3" s="367"/>
      <c r="M3" s="365" t="s">
        <v>45</v>
      </c>
      <c r="N3" s="366"/>
      <c r="O3" s="367"/>
      <c r="P3" s="365" t="s">
        <v>50</v>
      </c>
      <c r="Q3" s="366"/>
      <c r="R3" s="371"/>
    </row>
    <row r="4" spans="1:18" ht="24" customHeight="1">
      <c r="A4" s="303" t="s">
        <v>51</v>
      </c>
      <c r="B4" s="304"/>
      <c r="C4" s="339" t="s">
        <v>5</v>
      </c>
      <c r="D4" s="311"/>
      <c r="E4" s="300" t="s">
        <v>8</v>
      </c>
      <c r="F4" s="300"/>
      <c r="G4" s="548"/>
      <c r="H4" s="549"/>
      <c r="I4" s="333" t="s">
        <v>1</v>
      </c>
      <c r="J4" s="323" t="s">
        <v>120</v>
      </c>
      <c r="K4" s="550"/>
      <c r="L4" s="362" t="s">
        <v>119</v>
      </c>
      <c r="M4" s="323" t="s">
        <v>120</v>
      </c>
      <c r="N4" s="550"/>
      <c r="O4" s="362" t="s">
        <v>119</v>
      </c>
      <c r="P4" s="323" t="s">
        <v>120</v>
      </c>
      <c r="Q4" s="550"/>
      <c r="R4" s="326" t="s">
        <v>119</v>
      </c>
    </row>
    <row r="5" spans="1:18" ht="24" customHeight="1">
      <c r="A5" s="305"/>
      <c r="B5" s="306"/>
      <c r="C5" s="312"/>
      <c r="D5" s="313"/>
      <c r="E5" s="384" t="s">
        <v>9</v>
      </c>
      <c r="F5" s="384"/>
      <c r="G5" s="551"/>
      <c r="H5" s="552"/>
      <c r="I5" s="334"/>
      <c r="J5" s="325"/>
      <c r="K5" s="553"/>
      <c r="L5" s="364"/>
      <c r="M5" s="325"/>
      <c r="N5" s="553"/>
      <c r="O5" s="364"/>
      <c r="P5" s="325"/>
      <c r="Q5" s="553"/>
      <c r="R5" s="328"/>
    </row>
    <row r="6" spans="1:18" ht="24" customHeight="1" thickBot="1">
      <c r="A6" s="307"/>
      <c r="B6" s="308"/>
      <c r="C6" s="314"/>
      <c r="D6" s="315"/>
      <c r="E6" s="385" t="s">
        <v>10</v>
      </c>
      <c r="F6" s="385"/>
      <c r="G6" s="554"/>
      <c r="H6" s="555"/>
      <c r="I6" s="335"/>
      <c r="J6" s="52" t="s">
        <v>222</v>
      </c>
      <c r="K6" s="556"/>
      <c r="L6" s="51" t="s">
        <v>119</v>
      </c>
      <c r="M6" s="52" t="s">
        <v>222</v>
      </c>
      <c r="N6" s="556"/>
      <c r="O6" s="51" t="s">
        <v>119</v>
      </c>
      <c r="P6" s="52" t="s">
        <v>222</v>
      </c>
      <c r="Q6" s="556"/>
      <c r="R6" s="53" t="s">
        <v>119</v>
      </c>
    </row>
    <row r="7" spans="1:18" ht="24" customHeight="1">
      <c r="A7" s="317" t="s">
        <v>52</v>
      </c>
      <c r="B7" s="318"/>
      <c r="C7" s="344" t="s">
        <v>61</v>
      </c>
      <c r="D7" s="297"/>
      <c r="E7" s="345" t="s">
        <v>11</v>
      </c>
      <c r="F7" s="345"/>
      <c r="G7" s="557"/>
      <c r="H7" s="552"/>
      <c r="I7" s="333" t="s">
        <v>1</v>
      </c>
      <c r="J7" s="323" t="s">
        <v>120</v>
      </c>
      <c r="K7" s="550"/>
      <c r="L7" s="362" t="s">
        <v>119</v>
      </c>
      <c r="M7" s="323" t="s">
        <v>120</v>
      </c>
      <c r="N7" s="550"/>
      <c r="O7" s="362" t="s">
        <v>119</v>
      </c>
      <c r="P7" s="323" t="s">
        <v>120</v>
      </c>
      <c r="Q7" s="550"/>
      <c r="R7" s="326" t="s">
        <v>119</v>
      </c>
    </row>
    <row r="8" spans="1:18" ht="24" customHeight="1">
      <c r="A8" s="319"/>
      <c r="B8" s="320"/>
      <c r="C8" s="298"/>
      <c r="D8" s="298"/>
      <c r="E8" s="346" t="s">
        <v>44</v>
      </c>
      <c r="F8" s="19" t="s">
        <v>53</v>
      </c>
      <c r="G8" s="551"/>
      <c r="H8" s="552"/>
      <c r="I8" s="334"/>
      <c r="J8" s="324"/>
      <c r="K8" s="558"/>
      <c r="L8" s="363"/>
      <c r="M8" s="324"/>
      <c r="N8" s="558"/>
      <c r="O8" s="363"/>
      <c r="P8" s="324"/>
      <c r="Q8" s="558"/>
      <c r="R8" s="327"/>
    </row>
    <row r="9" spans="1:18" ht="24" customHeight="1">
      <c r="A9" s="319"/>
      <c r="B9" s="320"/>
      <c r="C9" s="298"/>
      <c r="D9" s="298"/>
      <c r="E9" s="347"/>
      <c r="F9" s="19" t="s">
        <v>12</v>
      </c>
      <c r="G9" s="551"/>
      <c r="H9" s="552"/>
      <c r="I9" s="334"/>
      <c r="J9" s="324"/>
      <c r="K9" s="558"/>
      <c r="L9" s="363"/>
      <c r="M9" s="324"/>
      <c r="N9" s="558"/>
      <c r="O9" s="363"/>
      <c r="P9" s="324"/>
      <c r="Q9" s="558"/>
      <c r="R9" s="327"/>
    </row>
    <row r="10" spans="1:18" ht="24" customHeight="1">
      <c r="A10" s="319"/>
      <c r="B10" s="320"/>
      <c r="C10" s="298"/>
      <c r="D10" s="298"/>
      <c r="E10" s="347"/>
      <c r="F10" s="19" t="s">
        <v>13</v>
      </c>
      <c r="G10" s="551"/>
      <c r="H10" s="552"/>
      <c r="I10" s="334"/>
      <c r="J10" s="324"/>
      <c r="K10" s="558"/>
      <c r="L10" s="363"/>
      <c r="M10" s="324"/>
      <c r="N10" s="558"/>
      <c r="O10" s="363"/>
      <c r="P10" s="324"/>
      <c r="Q10" s="558"/>
      <c r="R10" s="327"/>
    </row>
    <row r="11" spans="1:18" ht="24" customHeight="1">
      <c r="A11" s="319"/>
      <c r="B11" s="320"/>
      <c r="C11" s="298"/>
      <c r="D11" s="298"/>
      <c r="E11" s="347"/>
      <c r="F11" s="19" t="s">
        <v>14</v>
      </c>
      <c r="G11" s="551"/>
      <c r="H11" s="552"/>
      <c r="I11" s="334"/>
      <c r="J11" s="325"/>
      <c r="K11" s="553"/>
      <c r="L11" s="364"/>
      <c r="M11" s="325"/>
      <c r="N11" s="553"/>
      <c r="O11" s="364"/>
      <c r="P11" s="325"/>
      <c r="Q11" s="553"/>
      <c r="R11" s="328"/>
    </row>
    <row r="12" spans="1:18" ht="24" customHeight="1">
      <c r="A12" s="319"/>
      <c r="B12" s="320"/>
      <c r="C12" s="298"/>
      <c r="D12" s="298"/>
      <c r="E12" s="347"/>
      <c r="F12" s="14" t="s">
        <v>54</v>
      </c>
      <c r="G12" s="551"/>
      <c r="H12" s="552"/>
      <c r="I12" s="334"/>
      <c r="J12" s="329" t="s">
        <v>222</v>
      </c>
      <c r="K12" s="559"/>
      <c r="L12" s="386" t="s">
        <v>119</v>
      </c>
      <c r="M12" s="329" t="s">
        <v>222</v>
      </c>
      <c r="N12" s="559"/>
      <c r="O12" s="386" t="s">
        <v>119</v>
      </c>
      <c r="P12" s="329" t="s">
        <v>222</v>
      </c>
      <c r="Q12" s="559"/>
      <c r="R12" s="331" t="s">
        <v>119</v>
      </c>
    </row>
    <row r="13" spans="1:18" ht="24" customHeight="1">
      <c r="A13" s="319"/>
      <c r="B13" s="320"/>
      <c r="C13" s="298"/>
      <c r="D13" s="298"/>
      <c r="E13" s="347"/>
      <c r="F13" s="19" t="s">
        <v>15</v>
      </c>
      <c r="G13" s="551"/>
      <c r="H13" s="552"/>
      <c r="I13" s="334"/>
      <c r="J13" s="324"/>
      <c r="K13" s="558"/>
      <c r="L13" s="363"/>
      <c r="M13" s="324"/>
      <c r="N13" s="558"/>
      <c r="O13" s="363"/>
      <c r="P13" s="324"/>
      <c r="Q13" s="558"/>
      <c r="R13" s="327"/>
    </row>
    <row r="14" spans="1:18" ht="24" customHeight="1">
      <c r="A14" s="319"/>
      <c r="B14" s="320"/>
      <c r="C14" s="298"/>
      <c r="D14" s="298"/>
      <c r="E14" s="347"/>
      <c r="F14" s="19" t="s">
        <v>16</v>
      </c>
      <c r="G14" s="551"/>
      <c r="H14" s="552"/>
      <c r="I14" s="334"/>
      <c r="J14" s="324"/>
      <c r="K14" s="558"/>
      <c r="L14" s="363"/>
      <c r="M14" s="324"/>
      <c r="N14" s="558"/>
      <c r="O14" s="363"/>
      <c r="P14" s="324"/>
      <c r="Q14" s="558"/>
      <c r="R14" s="327"/>
    </row>
    <row r="15" spans="1:18" ht="24" customHeight="1">
      <c r="A15" s="319"/>
      <c r="B15" s="320"/>
      <c r="C15" s="298"/>
      <c r="D15" s="298"/>
      <c r="E15" s="347"/>
      <c r="F15" s="19" t="s">
        <v>17</v>
      </c>
      <c r="G15" s="551"/>
      <c r="H15" s="552"/>
      <c r="I15" s="334"/>
      <c r="J15" s="324"/>
      <c r="K15" s="558"/>
      <c r="L15" s="363"/>
      <c r="M15" s="324"/>
      <c r="N15" s="558"/>
      <c r="O15" s="363"/>
      <c r="P15" s="324"/>
      <c r="Q15" s="558"/>
      <c r="R15" s="327"/>
    </row>
    <row r="16" spans="1:18" ht="24" customHeight="1" thickBot="1">
      <c r="A16" s="321"/>
      <c r="B16" s="322"/>
      <c r="C16" s="299"/>
      <c r="D16" s="299"/>
      <c r="E16" s="348"/>
      <c r="F16" s="20" t="s">
        <v>18</v>
      </c>
      <c r="G16" s="554"/>
      <c r="H16" s="555"/>
      <c r="I16" s="335"/>
      <c r="J16" s="330"/>
      <c r="K16" s="560"/>
      <c r="L16" s="387"/>
      <c r="M16" s="330"/>
      <c r="N16" s="560"/>
      <c r="O16" s="387"/>
      <c r="P16" s="330"/>
      <c r="Q16" s="560"/>
      <c r="R16" s="332"/>
    </row>
    <row r="17" spans="1:18" ht="24" customHeight="1">
      <c r="A17" s="317" t="s">
        <v>55</v>
      </c>
      <c r="B17" s="318"/>
      <c r="C17" s="310" t="s">
        <v>62</v>
      </c>
      <c r="D17" s="311"/>
      <c r="E17" s="300" t="s">
        <v>19</v>
      </c>
      <c r="F17" s="300"/>
      <c r="G17" s="557"/>
      <c r="H17" s="549"/>
      <c r="I17" s="333" t="s">
        <v>1</v>
      </c>
      <c r="J17" s="323" t="s">
        <v>120</v>
      </c>
      <c r="K17" s="550"/>
      <c r="L17" s="362" t="s">
        <v>119</v>
      </c>
      <c r="M17" s="323" t="s">
        <v>120</v>
      </c>
      <c r="N17" s="550"/>
      <c r="O17" s="362" t="s">
        <v>119</v>
      </c>
      <c r="P17" s="323" t="s">
        <v>120</v>
      </c>
      <c r="Q17" s="550"/>
      <c r="R17" s="326" t="s">
        <v>119</v>
      </c>
    </row>
    <row r="18" spans="1:18" ht="24" customHeight="1">
      <c r="A18" s="319"/>
      <c r="B18" s="320"/>
      <c r="C18" s="312"/>
      <c r="D18" s="313"/>
      <c r="E18" s="349" t="s">
        <v>56</v>
      </c>
      <c r="F18" s="350"/>
      <c r="G18" s="551"/>
      <c r="H18" s="552"/>
      <c r="I18" s="334"/>
      <c r="J18" s="324"/>
      <c r="K18" s="558"/>
      <c r="L18" s="363"/>
      <c r="M18" s="324"/>
      <c r="N18" s="558"/>
      <c r="O18" s="363"/>
      <c r="P18" s="324"/>
      <c r="Q18" s="558"/>
      <c r="R18" s="327"/>
    </row>
    <row r="19" spans="1:18" ht="24" customHeight="1">
      <c r="A19" s="319"/>
      <c r="B19" s="320"/>
      <c r="C19" s="312"/>
      <c r="D19" s="313"/>
      <c r="E19" s="349" t="s">
        <v>48</v>
      </c>
      <c r="F19" s="350"/>
      <c r="G19" s="551"/>
      <c r="H19" s="552"/>
      <c r="I19" s="334"/>
      <c r="J19" s="324"/>
      <c r="K19" s="558"/>
      <c r="L19" s="363"/>
      <c r="M19" s="324"/>
      <c r="N19" s="558"/>
      <c r="O19" s="363"/>
      <c r="P19" s="324"/>
      <c r="Q19" s="558"/>
      <c r="R19" s="327"/>
    </row>
    <row r="20" spans="1:18" ht="24" customHeight="1">
      <c r="A20" s="319"/>
      <c r="B20" s="320"/>
      <c r="C20" s="312"/>
      <c r="D20" s="313"/>
      <c r="E20" s="349" t="s">
        <v>20</v>
      </c>
      <c r="F20" s="350"/>
      <c r="G20" s="551"/>
      <c r="H20" s="552"/>
      <c r="I20" s="334"/>
      <c r="J20" s="324"/>
      <c r="K20" s="558"/>
      <c r="L20" s="363"/>
      <c r="M20" s="324"/>
      <c r="N20" s="558"/>
      <c r="O20" s="363"/>
      <c r="P20" s="324"/>
      <c r="Q20" s="558"/>
      <c r="R20" s="327"/>
    </row>
    <row r="21" spans="1:18" ht="24" customHeight="1">
      <c r="A21" s="319"/>
      <c r="B21" s="320"/>
      <c r="C21" s="312"/>
      <c r="D21" s="313"/>
      <c r="E21" s="349" t="s">
        <v>21</v>
      </c>
      <c r="F21" s="350"/>
      <c r="G21" s="551"/>
      <c r="H21" s="552"/>
      <c r="I21" s="334"/>
      <c r="J21" s="324"/>
      <c r="K21" s="558"/>
      <c r="L21" s="363"/>
      <c r="M21" s="324"/>
      <c r="N21" s="558"/>
      <c r="O21" s="363"/>
      <c r="P21" s="324"/>
      <c r="Q21" s="558"/>
      <c r="R21" s="327"/>
    </row>
    <row r="22" spans="1:18" ht="24" customHeight="1">
      <c r="A22" s="319"/>
      <c r="B22" s="320"/>
      <c r="C22" s="312"/>
      <c r="D22" s="313"/>
      <c r="E22" s="349" t="s">
        <v>57</v>
      </c>
      <c r="F22" s="350"/>
      <c r="G22" s="551"/>
      <c r="H22" s="552"/>
      <c r="I22" s="334"/>
      <c r="J22" s="324"/>
      <c r="K22" s="558"/>
      <c r="L22" s="363"/>
      <c r="M22" s="324"/>
      <c r="N22" s="558"/>
      <c r="O22" s="363"/>
      <c r="P22" s="324"/>
      <c r="Q22" s="558"/>
      <c r="R22" s="327"/>
    </row>
    <row r="23" spans="1:18" ht="24" customHeight="1">
      <c r="A23" s="319"/>
      <c r="B23" s="320"/>
      <c r="C23" s="312"/>
      <c r="D23" s="313"/>
      <c r="E23" s="349" t="s">
        <v>22</v>
      </c>
      <c r="F23" s="350"/>
      <c r="G23" s="551"/>
      <c r="H23" s="552"/>
      <c r="I23" s="334"/>
      <c r="J23" s="324"/>
      <c r="K23" s="558"/>
      <c r="L23" s="363"/>
      <c r="M23" s="324"/>
      <c r="N23" s="558"/>
      <c r="O23" s="363"/>
      <c r="P23" s="324"/>
      <c r="Q23" s="558"/>
      <c r="R23" s="327"/>
    </row>
    <row r="24" spans="1:18" ht="24" customHeight="1">
      <c r="A24" s="319"/>
      <c r="B24" s="320"/>
      <c r="C24" s="312"/>
      <c r="D24" s="313"/>
      <c r="E24" s="349" t="s">
        <v>23</v>
      </c>
      <c r="F24" s="350"/>
      <c r="G24" s="551"/>
      <c r="H24" s="552"/>
      <c r="I24" s="334"/>
      <c r="J24" s="324"/>
      <c r="K24" s="558"/>
      <c r="L24" s="363"/>
      <c r="M24" s="324"/>
      <c r="N24" s="558"/>
      <c r="O24" s="363"/>
      <c r="P24" s="324"/>
      <c r="Q24" s="558"/>
      <c r="R24" s="327"/>
    </row>
    <row r="25" spans="1:18" ht="24" customHeight="1">
      <c r="A25" s="319"/>
      <c r="B25" s="320"/>
      <c r="C25" s="312"/>
      <c r="D25" s="313"/>
      <c r="E25" s="349" t="s">
        <v>24</v>
      </c>
      <c r="F25" s="350"/>
      <c r="G25" s="551"/>
      <c r="H25" s="552"/>
      <c r="I25" s="334"/>
      <c r="J25" s="324"/>
      <c r="K25" s="558"/>
      <c r="L25" s="363"/>
      <c r="M25" s="324"/>
      <c r="N25" s="558"/>
      <c r="O25" s="363"/>
      <c r="P25" s="324"/>
      <c r="Q25" s="558"/>
      <c r="R25" s="327"/>
    </row>
    <row r="26" spans="1:18" ht="24" customHeight="1">
      <c r="A26" s="319"/>
      <c r="B26" s="320"/>
      <c r="C26" s="312"/>
      <c r="D26" s="313"/>
      <c r="E26" s="349" t="s">
        <v>25</v>
      </c>
      <c r="F26" s="350"/>
      <c r="G26" s="551"/>
      <c r="H26" s="552"/>
      <c r="I26" s="334"/>
      <c r="J26" s="325"/>
      <c r="K26" s="553"/>
      <c r="L26" s="364"/>
      <c r="M26" s="325"/>
      <c r="N26" s="553"/>
      <c r="O26" s="364"/>
      <c r="P26" s="325"/>
      <c r="Q26" s="553"/>
      <c r="R26" s="328"/>
    </row>
    <row r="27" spans="1:18" ht="24" customHeight="1">
      <c r="A27" s="319"/>
      <c r="B27" s="320"/>
      <c r="C27" s="312"/>
      <c r="D27" s="313"/>
      <c r="E27" s="349" t="s">
        <v>26</v>
      </c>
      <c r="F27" s="350"/>
      <c r="G27" s="551"/>
      <c r="H27" s="552"/>
      <c r="I27" s="334"/>
      <c r="J27" s="329" t="s">
        <v>222</v>
      </c>
      <c r="K27" s="559"/>
      <c r="L27" s="386" t="s">
        <v>119</v>
      </c>
      <c r="M27" s="329" t="s">
        <v>222</v>
      </c>
      <c r="N27" s="559"/>
      <c r="O27" s="386" t="s">
        <v>119</v>
      </c>
      <c r="P27" s="329" t="s">
        <v>222</v>
      </c>
      <c r="Q27" s="559"/>
      <c r="R27" s="331" t="s">
        <v>119</v>
      </c>
    </row>
    <row r="28" spans="1:18" ht="24" customHeight="1">
      <c r="A28" s="319"/>
      <c r="B28" s="320"/>
      <c r="C28" s="312"/>
      <c r="D28" s="313"/>
      <c r="E28" s="349" t="s">
        <v>27</v>
      </c>
      <c r="F28" s="350"/>
      <c r="G28" s="551"/>
      <c r="H28" s="552"/>
      <c r="I28" s="334"/>
      <c r="J28" s="324"/>
      <c r="K28" s="558"/>
      <c r="L28" s="363"/>
      <c r="M28" s="324"/>
      <c r="N28" s="558"/>
      <c r="O28" s="363"/>
      <c r="P28" s="324"/>
      <c r="Q28" s="558"/>
      <c r="R28" s="327"/>
    </row>
    <row r="29" spans="1:18" ht="24" customHeight="1">
      <c r="A29" s="319"/>
      <c r="B29" s="320"/>
      <c r="C29" s="312"/>
      <c r="D29" s="313"/>
      <c r="E29" s="349" t="s">
        <v>58</v>
      </c>
      <c r="F29" s="350"/>
      <c r="G29" s="551"/>
      <c r="H29" s="552"/>
      <c r="I29" s="334"/>
      <c r="J29" s="324"/>
      <c r="K29" s="558"/>
      <c r="L29" s="363"/>
      <c r="M29" s="324"/>
      <c r="N29" s="558"/>
      <c r="O29" s="363"/>
      <c r="P29" s="324"/>
      <c r="Q29" s="558"/>
      <c r="R29" s="327"/>
    </row>
    <row r="30" spans="1:18" ht="24" customHeight="1">
      <c r="A30" s="319"/>
      <c r="B30" s="320"/>
      <c r="C30" s="312"/>
      <c r="D30" s="313"/>
      <c r="E30" s="349" t="s">
        <v>28</v>
      </c>
      <c r="F30" s="350"/>
      <c r="G30" s="551"/>
      <c r="H30" s="552"/>
      <c r="I30" s="334"/>
      <c r="J30" s="324"/>
      <c r="K30" s="558"/>
      <c r="L30" s="363"/>
      <c r="M30" s="324"/>
      <c r="N30" s="558"/>
      <c r="O30" s="363"/>
      <c r="P30" s="324"/>
      <c r="Q30" s="558"/>
      <c r="R30" s="327"/>
    </row>
    <row r="31" spans="1:18" ht="24" customHeight="1">
      <c r="A31" s="319"/>
      <c r="B31" s="320"/>
      <c r="C31" s="312"/>
      <c r="D31" s="313"/>
      <c r="E31" s="349" t="s">
        <v>101</v>
      </c>
      <c r="F31" s="350"/>
      <c r="G31" s="551"/>
      <c r="H31" s="552"/>
      <c r="I31" s="334"/>
      <c r="J31" s="324"/>
      <c r="K31" s="558"/>
      <c r="L31" s="363"/>
      <c r="M31" s="324"/>
      <c r="N31" s="558"/>
      <c r="O31" s="363"/>
      <c r="P31" s="324"/>
      <c r="Q31" s="558"/>
      <c r="R31" s="327"/>
    </row>
    <row r="32" spans="1:18" ht="24" customHeight="1">
      <c r="A32" s="319"/>
      <c r="B32" s="320"/>
      <c r="C32" s="312"/>
      <c r="D32" s="313"/>
      <c r="E32" s="349" t="s">
        <v>29</v>
      </c>
      <c r="F32" s="350"/>
      <c r="G32" s="551"/>
      <c r="H32" s="552"/>
      <c r="I32" s="334"/>
      <c r="J32" s="324"/>
      <c r="K32" s="558"/>
      <c r="L32" s="363"/>
      <c r="M32" s="324"/>
      <c r="N32" s="558"/>
      <c r="O32" s="363"/>
      <c r="P32" s="324"/>
      <c r="Q32" s="558"/>
      <c r="R32" s="327"/>
    </row>
    <row r="33" spans="1:18" ht="24" customHeight="1">
      <c r="A33" s="319"/>
      <c r="B33" s="320"/>
      <c r="C33" s="312"/>
      <c r="D33" s="313"/>
      <c r="E33" s="349" t="s">
        <v>30</v>
      </c>
      <c r="F33" s="350"/>
      <c r="G33" s="551"/>
      <c r="H33" s="552"/>
      <c r="I33" s="334"/>
      <c r="J33" s="324"/>
      <c r="K33" s="558"/>
      <c r="L33" s="363"/>
      <c r="M33" s="324"/>
      <c r="N33" s="558"/>
      <c r="O33" s="363"/>
      <c r="P33" s="324"/>
      <c r="Q33" s="558"/>
      <c r="R33" s="327"/>
    </row>
    <row r="34" spans="1:18" ht="24" customHeight="1">
      <c r="A34" s="319"/>
      <c r="B34" s="320"/>
      <c r="C34" s="312"/>
      <c r="D34" s="313"/>
      <c r="E34" s="349" t="s">
        <v>49</v>
      </c>
      <c r="F34" s="350"/>
      <c r="G34" s="551"/>
      <c r="H34" s="552"/>
      <c r="I34" s="334"/>
      <c r="J34" s="324"/>
      <c r="K34" s="558"/>
      <c r="L34" s="363"/>
      <c r="M34" s="324"/>
      <c r="N34" s="558"/>
      <c r="O34" s="363"/>
      <c r="P34" s="324"/>
      <c r="Q34" s="558"/>
      <c r="R34" s="327"/>
    </row>
    <row r="35" spans="1:18" ht="24" customHeight="1">
      <c r="A35" s="319"/>
      <c r="B35" s="320"/>
      <c r="C35" s="312"/>
      <c r="D35" s="313"/>
      <c r="E35" s="349" t="s">
        <v>31</v>
      </c>
      <c r="F35" s="350"/>
      <c r="G35" s="551"/>
      <c r="H35" s="552"/>
      <c r="I35" s="334"/>
      <c r="J35" s="324"/>
      <c r="K35" s="558"/>
      <c r="L35" s="363"/>
      <c r="M35" s="324"/>
      <c r="N35" s="558"/>
      <c r="O35" s="363"/>
      <c r="P35" s="324"/>
      <c r="Q35" s="558"/>
      <c r="R35" s="327"/>
    </row>
    <row r="36" spans="1:18" ht="24" customHeight="1">
      <c r="A36" s="351"/>
      <c r="B36" s="352"/>
      <c r="C36" s="312"/>
      <c r="D36" s="313"/>
      <c r="E36" s="15" t="s">
        <v>102</v>
      </c>
      <c r="F36" s="16"/>
      <c r="G36" s="551"/>
      <c r="H36" s="552"/>
      <c r="I36" s="334"/>
      <c r="J36" s="324"/>
      <c r="K36" s="558"/>
      <c r="L36" s="363"/>
      <c r="M36" s="324"/>
      <c r="N36" s="558"/>
      <c r="O36" s="363"/>
      <c r="P36" s="324"/>
      <c r="Q36" s="558"/>
      <c r="R36" s="327"/>
    </row>
    <row r="37" spans="1:18" ht="24" customHeight="1" thickBot="1">
      <c r="A37" s="321"/>
      <c r="B37" s="322"/>
      <c r="C37" s="314"/>
      <c r="D37" s="315"/>
      <c r="E37" s="301" t="s">
        <v>32</v>
      </c>
      <c r="F37" s="302"/>
      <c r="G37" s="554"/>
      <c r="H37" s="555"/>
      <c r="I37" s="335"/>
      <c r="J37" s="330"/>
      <c r="K37" s="560"/>
      <c r="L37" s="387"/>
      <c r="M37" s="330"/>
      <c r="N37" s="560"/>
      <c r="O37" s="387"/>
      <c r="P37" s="330"/>
      <c r="Q37" s="560"/>
      <c r="R37" s="332"/>
    </row>
    <row r="38" spans="1:18" ht="24" customHeight="1">
      <c r="A38" s="303" t="s">
        <v>59</v>
      </c>
      <c r="B38" s="304"/>
      <c r="C38" s="339" t="s">
        <v>6</v>
      </c>
      <c r="D38" s="311"/>
      <c r="E38" s="340" t="s">
        <v>33</v>
      </c>
      <c r="F38" s="341"/>
      <c r="G38" s="561"/>
      <c r="H38" s="549"/>
      <c r="I38" s="336" t="s">
        <v>1</v>
      </c>
      <c r="J38" s="353"/>
      <c r="K38" s="354"/>
      <c r="L38" s="355"/>
      <c r="M38" s="353"/>
      <c r="N38" s="354"/>
      <c r="O38" s="355"/>
      <c r="P38" s="54" t="s">
        <v>121</v>
      </c>
      <c r="Q38" s="562"/>
      <c r="R38" s="55" t="s">
        <v>119</v>
      </c>
    </row>
    <row r="39" spans="1:18" ht="24" customHeight="1" thickBot="1">
      <c r="A39" s="307"/>
      <c r="B39" s="308"/>
      <c r="C39" s="314"/>
      <c r="D39" s="315"/>
      <c r="E39" s="342"/>
      <c r="F39" s="343"/>
      <c r="G39" s="563"/>
      <c r="H39" s="555"/>
      <c r="I39" s="338"/>
      <c r="J39" s="356"/>
      <c r="K39" s="357"/>
      <c r="L39" s="358"/>
      <c r="M39" s="356"/>
      <c r="N39" s="357"/>
      <c r="O39" s="358"/>
      <c r="P39" s="52" t="s">
        <v>222</v>
      </c>
      <c r="Q39" s="556"/>
      <c r="R39" s="53" t="s">
        <v>119</v>
      </c>
    </row>
    <row r="40" spans="1:18" ht="24" customHeight="1">
      <c r="A40" s="303" t="s">
        <v>47</v>
      </c>
      <c r="B40" s="304"/>
      <c r="C40" s="310" t="s">
        <v>63</v>
      </c>
      <c r="D40" s="311"/>
      <c r="E40" s="300" t="s">
        <v>34</v>
      </c>
      <c r="F40" s="300"/>
      <c r="G40" s="557"/>
      <c r="H40" s="549"/>
      <c r="I40" s="336" t="s">
        <v>1</v>
      </c>
      <c r="J40" s="353"/>
      <c r="K40" s="354"/>
      <c r="L40" s="355"/>
      <c r="M40" s="353"/>
      <c r="N40" s="354"/>
      <c r="O40" s="355"/>
      <c r="P40" s="323" t="s">
        <v>121</v>
      </c>
      <c r="Q40" s="550"/>
      <c r="R40" s="326" t="s">
        <v>119</v>
      </c>
    </row>
    <row r="41" spans="1:18" ht="24" customHeight="1">
      <c r="A41" s="305"/>
      <c r="B41" s="306"/>
      <c r="C41" s="312"/>
      <c r="D41" s="313"/>
      <c r="E41" s="17" t="s">
        <v>35</v>
      </c>
      <c r="F41" s="17"/>
      <c r="G41" s="551"/>
      <c r="H41" s="552"/>
      <c r="I41" s="337"/>
      <c r="J41" s="359"/>
      <c r="K41" s="360"/>
      <c r="L41" s="361"/>
      <c r="M41" s="359"/>
      <c r="N41" s="360"/>
      <c r="O41" s="361"/>
      <c r="P41" s="324"/>
      <c r="Q41" s="558"/>
      <c r="R41" s="327"/>
    </row>
    <row r="42" spans="1:18" ht="24" customHeight="1">
      <c r="A42" s="305"/>
      <c r="B42" s="306"/>
      <c r="C42" s="312"/>
      <c r="D42" s="313"/>
      <c r="E42" s="17" t="s">
        <v>36</v>
      </c>
      <c r="F42" s="17"/>
      <c r="G42" s="551"/>
      <c r="H42" s="552"/>
      <c r="I42" s="337"/>
      <c r="J42" s="359"/>
      <c r="K42" s="360"/>
      <c r="L42" s="361"/>
      <c r="M42" s="359"/>
      <c r="N42" s="360"/>
      <c r="O42" s="361"/>
      <c r="P42" s="324"/>
      <c r="Q42" s="558"/>
      <c r="R42" s="327"/>
    </row>
    <row r="43" spans="1:18" ht="24" customHeight="1">
      <c r="A43" s="305"/>
      <c r="B43" s="306"/>
      <c r="C43" s="312"/>
      <c r="D43" s="313"/>
      <c r="E43" s="17" t="s">
        <v>37</v>
      </c>
      <c r="F43" s="17"/>
      <c r="G43" s="551"/>
      <c r="H43" s="552"/>
      <c r="I43" s="337"/>
      <c r="J43" s="359"/>
      <c r="K43" s="360"/>
      <c r="L43" s="361"/>
      <c r="M43" s="359"/>
      <c r="N43" s="360"/>
      <c r="O43" s="361"/>
      <c r="P43" s="324"/>
      <c r="Q43" s="558"/>
      <c r="R43" s="327"/>
    </row>
    <row r="44" spans="1:18" ht="24" customHeight="1">
      <c r="A44" s="305"/>
      <c r="B44" s="306"/>
      <c r="C44" s="312"/>
      <c r="D44" s="313"/>
      <c r="E44" s="17" t="s">
        <v>38</v>
      </c>
      <c r="F44" s="17"/>
      <c r="G44" s="551"/>
      <c r="H44" s="552"/>
      <c r="I44" s="337"/>
      <c r="J44" s="359"/>
      <c r="K44" s="360"/>
      <c r="L44" s="361"/>
      <c r="M44" s="359"/>
      <c r="N44" s="360"/>
      <c r="O44" s="361"/>
      <c r="P44" s="325"/>
      <c r="Q44" s="553"/>
      <c r="R44" s="328"/>
    </row>
    <row r="45" spans="1:18" ht="24" customHeight="1">
      <c r="A45" s="305"/>
      <c r="B45" s="306"/>
      <c r="C45" s="312"/>
      <c r="D45" s="313"/>
      <c r="E45" s="17" t="s">
        <v>39</v>
      </c>
      <c r="F45" s="17"/>
      <c r="G45" s="551"/>
      <c r="H45" s="552"/>
      <c r="I45" s="337"/>
      <c r="J45" s="359"/>
      <c r="K45" s="360"/>
      <c r="L45" s="361"/>
      <c r="M45" s="359"/>
      <c r="N45" s="360"/>
      <c r="O45" s="361"/>
      <c r="P45" s="329" t="s">
        <v>222</v>
      </c>
      <c r="Q45" s="559"/>
      <c r="R45" s="331" t="s">
        <v>119</v>
      </c>
    </row>
    <row r="46" spans="1:18" ht="24" customHeight="1">
      <c r="A46" s="305"/>
      <c r="B46" s="306"/>
      <c r="C46" s="312"/>
      <c r="D46" s="313"/>
      <c r="E46" s="17" t="s">
        <v>40</v>
      </c>
      <c r="F46" s="17"/>
      <c r="G46" s="551"/>
      <c r="H46" s="552"/>
      <c r="I46" s="337"/>
      <c r="J46" s="359"/>
      <c r="K46" s="360"/>
      <c r="L46" s="361"/>
      <c r="M46" s="359"/>
      <c r="N46" s="360"/>
      <c r="O46" s="361"/>
      <c r="P46" s="324"/>
      <c r="Q46" s="558"/>
      <c r="R46" s="327"/>
    </row>
    <row r="47" spans="1:18" ht="24" customHeight="1">
      <c r="A47" s="305"/>
      <c r="B47" s="306"/>
      <c r="C47" s="312"/>
      <c r="D47" s="313"/>
      <c r="E47" s="17" t="s">
        <v>103</v>
      </c>
      <c r="F47" s="17"/>
      <c r="G47" s="551"/>
      <c r="H47" s="552"/>
      <c r="I47" s="337"/>
      <c r="J47" s="359"/>
      <c r="K47" s="360"/>
      <c r="L47" s="361"/>
      <c r="M47" s="359"/>
      <c r="N47" s="360"/>
      <c r="O47" s="361"/>
      <c r="P47" s="324"/>
      <c r="Q47" s="558"/>
      <c r="R47" s="327"/>
    </row>
    <row r="48" spans="1:18" ht="24" customHeight="1">
      <c r="A48" s="305"/>
      <c r="B48" s="306"/>
      <c r="C48" s="312"/>
      <c r="D48" s="313"/>
      <c r="E48" s="17" t="s">
        <v>41</v>
      </c>
      <c r="F48" s="17"/>
      <c r="G48" s="551"/>
      <c r="H48" s="552"/>
      <c r="I48" s="337"/>
      <c r="J48" s="359"/>
      <c r="K48" s="360"/>
      <c r="L48" s="361"/>
      <c r="M48" s="359"/>
      <c r="N48" s="360"/>
      <c r="O48" s="361"/>
      <c r="P48" s="324"/>
      <c r="Q48" s="558"/>
      <c r="R48" s="327"/>
    </row>
    <row r="49" spans="1:23" ht="24" customHeight="1" thickBot="1">
      <c r="A49" s="307"/>
      <c r="B49" s="308"/>
      <c r="C49" s="314"/>
      <c r="D49" s="315"/>
      <c r="E49" s="18" t="s">
        <v>98</v>
      </c>
      <c r="F49" s="18"/>
      <c r="G49" s="554"/>
      <c r="H49" s="555"/>
      <c r="I49" s="338"/>
      <c r="J49" s="356"/>
      <c r="K49" s="357"/>
      <c r="L49" s="358"/>
      <c r="M49" s="356"/>
      <c r="N49" s="357"/>
      <c r="O49" s="358"/>
      <c r="P49" s="330"/>
      <c r="Q49" s="560"/>
      <c r="R49" s="332"/>
    </row>
    <row r="50" spans="1:23" ht="24" customHeight="1">
      <c r="A50" s="317" t="s">
        <v>60</v>
      </c>
      <c r="B50" s="318"/>
      <c r="C50" s="297" t="s">
        <v>18</v>
      </c>
      <c r="D50" s="297"/>
      <c r="E50" s="300" t="s">
        <v>42</v>
      </c>
      <c r="F50" s="300"/>
      <c r="G50" s="557"/>
      <c r="H50" s="549"/>
      <c r="I50" s="336" t="s">
        <v>1</v>
      </c>
      <c r="J50" s="353"/>
      <c r="K50" s="354"/>
      <c r="L50" s="355"/>
      <c r="M50" s="353"/>
      <c r="N50" s="354"/>
      <c r="O50" s="355"/>
      <c r="P50" s="323" t="s">
        <v>121</v>
      </c>
      <c r="Q50" s="550"/>
      <c r="R50" s="326" t="s">
        <v>119</v>
      </c>
    </row>
    <row r="51" spans="1:23" ht="24" customHeight="1">
      <c r="A51" s="319"/>
      <c r="B51" s="320"/>
      <c r="C51" s="298"/>
      <c r="D51" s="298"/>
      <c r="E51" s="17" t="s">
        <v>43</v>
      </c>
      <c r="F51" s="17"/>
      <c r="G51" s="551"/>
      <c r="H51" s="552"/>
      <c r="I51" s="337"/>
      <c r="J51" s="359"/>
      <c r="K51" s="360"/>
      <c r="L51" s="361"/>
      <c r="M51" s="359"/>
      <c r="N51" s="360"/>
      <c r="O51" s="361"/>
      <c r="P51" s="325"/>
      <c r="Q51" s="553"/>
      <c r="R51" s="328"/>
    </row>
    <row r="52" spans="1:23" ht="24" customHeight="1" thickBot="1">
      <c r="A52" s="321"/>
      <c r="B52" s="322"/>
      <c r="C52" s="299"/>
      <c r="D52" s="299"/>
      <c r="E52" s="301" t="s">
        <v>2</v>
      </c>
      <c r="F52" s="302"/>
      <c r="G52" s="554"/>
      <c r="H52" s="555"/>
      <c r="I52" s="338"/>
      <c r="J52" s="356"/>
      <c r="K52" s="357"/>
      <c r="L52" s="358"/>
      <c r="M52" s="356"/>
      <c r="N52" s="357"/>
      <c r="O52" s="358"/>
      <c r="P52" s="52" t="s">
        <v>222</v>
      </c>
      <c r="Q52" s="556"/>
      <c r="R52" s="53" t="s">
        <v>119</v>
      </c>
    </row>
    <row r="53" spans="1:23" ht="24" customHeight="1">
      <c r="A53" s="309" t="s">
        <v>122</v>
      </c>
      <c r="B53" s="309"/>
      <c r="C53" s="309"/>
      <c r="D53" s="309"/>
      <c r="E53" s="309"/>
      <c r="F53" s="309"/>
      <c r="G53" s="309"/>
      <c r="H53" s="309"/>
      <c r="I53" s="309"/>
      <c r="J53" s="309"/>
      <c r="K53" s="309"/>
      <c r="L53" s="309"/>
      <c r="M53" s="309"/>
      <c r="N53" s="309"/>
      <c r="O53" s="309"/>
      <c r="P53" s="309"/>
      <c r="Q53" s="309"/>
      <c r="R53" s="309"/>
    </row>
    <row r="54" spans="1:23" ht="24" customHeight="1">
      <c r="A54" s="316" t="s">
        <v>385</v>
      </c>
      <c r="B54" s="316"/>
      <c r="C54" s="316"/>
      <c r="D54" s="316"/>
      <c r="E54" s="316"/>
      <c r="F54" s="316"/>
      <c r="G54" s="316"/>
      <c r="H54" s="316"/>
      <c r="I54" s="316"/>
      <c r="J54" s="316"/>
      <c r="K54" s="316"/>
      <c r="L54" s="316"/>
      <c r="M54" s="316"/>
      <c r="N54" s="316"/>
      <c r="O54" s="316"/>
      <c r="P54" s="316"/>
      <c r="Q54" s="316"/>
      <c r="R54" s="316"/>
    </row>
    <row r="55" spans="1:23" ht="34.5" customHeight="1">
      <c r="A55" s="316" t="s">
        <v>382</v>
      </c>
      <c r="B55" s="316"/>
      <c r="C55" s="316"/>
      <c r="D55" s="316"/>
      <c r="E55" s="316"/>
      <c r="F55" s="316"/>
      <c r="G55" s="316"/>
      <c r="H55" s="316"/>
      <c r="I55" s="316"/>
      <c r="J55" s="316"/>
      <c r="K55" s="316"/>
      <c r="L55" s="316"/>
      <c r="M55" s="316"/>
      <c r="N55" s="316"/>
      <c r="O55" s="316"/>
      <c r="P55" s="316"/>
      <c r="Q55" s="316"/>
      <c r="R55" s="316"/>
    </row>
    <row r="56" spans="1:23" ht="34.5" customHeight="1">
      <c r="A56" s="316" t="s">
        <v>219</v>
      </c>
      <c r="B56" s="316"/>
      <c r="C56" s="316"/>
      <c r="D56" s="316"/>
      <c r="E56" s="316"/>
      <c r="F56" s="316"/>
      <c r="G56" s="316"/>
      <c r="H56" s="316"/>
      <c r="I56" s="316"/>
      <c r="J56" s="316"/>
      <c r="K56" s="316"/>
      <c r="L56" s="316"/>
      <c r="M56" s="316"/>
      <c r="N56" s="316"/>
      <c r="O56" s="316"/>
      <c r="P56" s="316"/>
      <c r="Q56" s="316"/>
      <c r="R56" s="316"/>
    </row>
    <row r="57" spans="1:23" ht="24" customHeight="1">
      <c r="A57" s="564" t="s">
        <v>386</v>
      </c>
      <c r="B57" s="564"/>
      <c r="C57" s="564"/>
      <c r="D57" s="564"/>
      <c r="E57" s="564"/>
      <c r="F57" s="564"/>
      <c r="G57" s="564"/>
      <c r="H57" s="564"/>
      <c r="I57" s="564"/>
      <c r="J57" s="564"/>
      <c r="K57" s="564"/>
      <c r="L57" s="564"/>
      <c r="M57" s="564"/>
      <c r="N57" s="564"/>
      <c r="O57" s="564"/>
      <c r="P57" s="564"/>
      <c r="Q57" s="564"/>
      <c r="R57" s="564"/>
      <c r="S57" s="565"/>
      <c r="T57" s="565"/>
      <c r="U57" s="565"/>
      <c r="V57" s="565"/>
      <c r="W57" s="565"/>
    </row>
  </sheetData>
  <mergeCells count="128">
    <mergeCell ref="A54:R54"/>
    <mergeCell ref="A55:R55"/>
    <mergeCell ref="A56:R56"/>
    <mergeCell ref="A57:R57"/>
    <mergeCell ref="M50:O52"/>
    <mergeCell ref="P50:P51"/>
    <mergeCell ref="Q50:Q51"/>
    <mergeCell ref="R50:R51"/>
    <mergeCell ref="E52:F52"/>
    <mergeCell ref="A53:R53"/>
    <mergeCell ref="A50:B52"/>
    <mergeCell ref="C50:D52"/>
    <mergeCell ref="E50:F50"/>
    <mergeCell ref="H50:H52"/>
    <mergeCell ref="I50:I52"/>
    <mergeCell ref="J50:L52"/>
    <mergeCell ref="P40:P44"/>
    <mergeCell ref="Q40:Q44"/>
    <mergeCell ref="R40:R44"/>
    <mergeCell ref="P45:P49"/>
    <mergeCell ref="Q45:Q49"/>
    <mergeCell ref="R45:R49"/>
    <mergeCell ref="J38:L39"/>
    <mergeCell ref="M38:O39"/>
    <mergeCell ref="A40:B49"/>
    <mergeCell ref="C40:D49"/>
    <mergeCell ref="E40:F40"/>
    <mergeCell ref="H40:H49"/>
    <mergeCell ref="I40:I49"/>
    <mergeCell ref="J40:L49"/>
    <mergeCell ref="M40:O49"/>
    <mergeCell ref="A38:B39"/>
    <mergeCell ref="C38:D39"/>
    <mergeCell ref="E38:F39"/>
    <mergeCell ref="G38:G39"/>
    <mergeCell ref="H38:H39"/>
    <mergeCell ref="I38:I39"/>
    <mergeCell ref="R27:R37"/>
    <mergeCell ref="E28:F28"/>
    <mergeCell ref="E29:F29"/>
    <mergeCell ref="E30:F30"/>
    <mergeCell ref="E31:F31"/>
    <mergeCell ref="E32:F32"/>
    <mergeCell ref="E33:F33"/>
    <mergeCell ref="E34:F34"/>
    <mergeCell ref="E35:F35"/>
    <mergeCell ref="E37:F37"/>
    <mergeCell ref="L27:L37"/>
    <mergeCell ref="M27:M37"/>
    <mergeCell ref="N27:N37"/>
    <mergeCell ref="O27:O37"/>
    <mergeCell ref="P27:P37"/>
    <mergeCell ref="Q27:Q37"/>
    <mergeCell ref="E24:F24"/>
    <mergeCell ref="E25:F25"/>
    <mergeCell ref="E26:F26"/>
    <mergeCell ref="E27:F27"/>
    <mergeCell ref="J27:J37"/>
    <mergeCell ref="K27:K37"/>
    <mergeCell ref="E18:F18"/>
    <mergeCell ref="E19:F19"/>
    <mergeCell ref="E20:F20"/>
    <mergeCell ref="E21:F21"/>
    <mergeCell ref="E22:F22"/>
    <mergeCell ref="E23:F23"/>
    <mergeCell ref="M17:M26"/>
    <mergeCell ref="N17:N26"/>
    <mergeCell ref="O17:O26"/>
    <mergeCell ref="P17:P26"/>
    <mergeCell ref="Q17:Q26"/>
    <mergeCell ref="R17:R26"/>
    <mergeCell ref="Q12:Q16"/>
    <mergeCell ref="R12:R16"/>
    <mergeCell ref="A17:B37"/>
    <mergeCell ref="C17:D37"/>
    <mergeCell ref="E17:F17"/>
    <mergeCell ref="H17:H37"/>
    <mergeCell ref="I17:I37"/>
    <mergeCell ref="J17:J26"/>
    <mergeCell ref="K17:K26"/>
    <mergeCell ref="L17:L26"/>
    <mergeCell ref="Q7:Q11"/>
    <mergeCell ref="R7:R11"/>
    <mergeCell ref="E8:E16"/>
    <mergeCell ref="J12:J16"/>
    <mergeCell ref="K12:K16"/>
    <mergeCell ref="L12:L16"/>
    <mergeCell ref="M12:M16"/>
    <mergeCell ref="N12:N16"/>
    <mergeCell ref="O12:O16"/>
    <mergeCell ref="P12:P16"/>
    <mergeCell ref="K7:K11"/>
    <mergeCell ref="L7:L11"/>
    <mergeCell ref="M7:M11"/>
    <mergeCell ref="N7:N11"/>
    <mergeCell ref="O7:O11"/>
    <mergeCell ref="P7:P11"/>
    <mergeCell ref="Q4:Q5"/>
    <mergeCell ref="R4:R5"/>
    <mergeCell ref="E5:F5"/>
    <mergeCell ref="E6:F6"/>
    <mergeCell ref="A7:B16"/>
    <mergeCell ref="C7:D16"/>
    <mergeCell ref="E7:F7"/>
    <mergeCell ref="H7:H16"/>
    <mergeCell ref="I7:I16"/>
    <mergeCell ref="J7:J11"/>
    <mergeCell ref="K4:K5"/>
    <mergeCell ref="L4:L5"/>
    <mergeCell ref="M4:M5"/>
    <mergeCell ref="N4:N5"/>
    <mergeCell ref="O4:O5"/>
    <mergeCell ref="P4:P5"/>
    <mergeCell ref="A4:B6"/>
    <mergeCell ref="C4:D6"/>
    <mergeCell ref="E4:F4"/>
    <mergeCell ref="H4:H6"/>
    <mergeCell ref="I4:I6"/>
    <mergeCell ref="J4:J5"/>
    <mergeCell ref="A2:D2"/>
    <mergeCell ref="E2:G3"/>
    <mergeCell ref="H2:I3"/>
    <mergeCell ref="J2:R2"/>
    <mergeCell ref="A3:B3"/>
    <mergeCell ref="C3:D3"/>
    <mergeCell ref="J3:L3"/>
    <mergeCell ref="M3:O3"/>
    <mergeCell ref="P3:R3"/>
  </mergeCells>
  <phoneticPr fontId="11"/>
  <dataValidations count="1">
    <dataValidation type="list" allowBlank="1" showInputMessage="1" showErrorMessage="1" sqref="G4:G52" xr:uid="{5AFBD57C-D0BE-4318-B85E-F0BC116D1816}">
      <formula1>"○"</formula1>
    </dataValidation>
  </dataValidations>
  <pageMargins left="0.82677165354330717" right="0.23622047244094491" top="0.55118110236220474" bottom="0.55118110236220474" header="0.31496062992125984" footer="0.31496062992125984"/>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O47"/>
  <sheetViews>
    <sheetView showGridLines="0" zoomScale="60" zoomScaleNormal="60" zoomScaleSheetLayoutView="40" workbookViewId="0">
      <selection activeCell="B10" sqref="B10"/>
    </sheetView>
  </sheetViews>
  <sheetFormatPr defaultRowHeight="23.25" customHeight="1"/>
  <cols>
    <col min="1" max="1" width="4.375" style="35" bestFit="1" customWidth="1"/>
    <col min="2" max="2" width="17.75" style="98" customWidth="1"/>
    <col min="3" max="3" width="7.125" style="99" customWidth="1"/>
    <col min="4" max="4" width="18.625" style="100" customWidth="1"/>
    <col min="5" max="5" width="7.125" style="101" customWidth="1"/>
    <col min="6" max="6" width="18.625" style="100" customWidth="1"/>
    <col min="7" max="7" width="7.125" style="101" customWidth="1"/>
    <col min="8" max="8" width="18.625" style="100" customWidth="1"/>
    <col min="9" max="9" width="7.125" style="101" customWidth="1"/>
    <col min="10" max="10" width="18.625" style="100" customWidth="1"/>
    <col min="11" max="11" width="7.125" style="101" customWidth="1"/>
    <col min="12" max="12" width="18.625" style="102" customWidth="1"/>
    <col min="13" max="13" width="7.125" style="101" customWidth="1"/>
    <col min="14" max="14" width="18.625" style="100" customWidth="1"/>
    <col min="15" max="15" width="7.125" style="101" customWidth="1"/>
    <col min="16" max="16" width="18.625" style="100" customWidth="1"/>
    <col min="17" max="17" width="7.125" style="101" customWidth="1"/>
    <col min="18" max="18" width="18.625" style="100" customWidth="1"/>
    <col min="19" max="19" width="7.125" style="101" customWidth="1"/>
    <col min="20" max="20" width="18.625" style="100" customWidth="1"/>
    <col min="21" max="21" width="7.25" style="103" customWidth="1"/>
    <col min="22" max="22" width="18.625" style="100" customWidth="1"/>
    <col min="23" max="23" width="9" style="35"/>
    <col min="24" max="28" width="5.625" style="35" customWidth="1"/>
    <col min="29" max="29" width="5.75" style="35" customWidth="1"/>
    <col min="30" max="41" width="5.625" style="35" customWidth="1"/>
    <col min="42" max="16384" width="9" style="35"/>
  </cols>
  <sheetData>
    <row r="1" spans="1:41" ht="29.25" customHeight="1">
      <c r="A1" s="56"/>
      <c r="B1" s="57"/>
      <c r="C1" s="58"/>
      <c r="D1" s="59"/>
      <c r="E1" s="60"/>
      <c r="F1" s="61"/>
      <c r="G1" s="60"/>
      <c r="H1" s="61"/>
      <c r="I1" s="60"/>
      <c r="J1" s="61"/>
      <c r="K1" s="60"/>
      <c r="L1" s="61"/>
      <c r="M1" s="60"/>
      <c r="N1" s="61"/>
      <c r="O1" s="396" t="s">
        <v>226</v>
      </c>
      <c r="P1" s="396"/>
      <c r="Q1" s="397">
        <f>業者カードＡ!D5</f>
        <v>0</v>
      </c>
      <c r="R1" s="397"/>
      <c r="S1" s="397"/>
      <c r="T1" s="397"/>
      <c r="U1" s="397"/>
      <c r="V1" s="397"/>
      <c r="AH1" s="62"/>
    </row>
    <row r="2" spans="1:41" s="162" customFormat="1" ht="39" customHeight="1">
      <c r="A2" s="400" t="s">
        <v>439</v>
      </c>
      <c r="B2" s="400"/>
      <c r="C2" s="400"/>
      <c r="D2" s="400"/>
      <c r="E2" s="400"/>
      <c r="F2" s="400"/>
      <c r="G2" s="400"/>
      <c r="H2" s="400"/>
      <c r="I2" s="400"/>
      <c r="J2" s="400"/>
      <c r="K2" s="400"/>
      <c r="L2" s="400"/>
      <c r="M2" s="400"/>
      <c r="N2" s="400"/>
      <c r="O2" s="400"/>
      <c r="P2" s="400"/>
      <c r="Q2" s="400"/>
      <c r="R2" s="400"/>
      <c r="S2" s="400"/>
      <c r="T2" s="400"/>
      <c r="U2" s="400"/>
      <c r="V2" s="400"/>
    </row>
    <row r="3" spans="1:41" ht="23.25" customHeight="1">
      <c r="A3" s="93" t="s">
        <v>237</v>
      </c>
      <c r="B3" s="93"/>
      <c r="C3" s="94"/>
      <c r="D3" s="95"/>
      <c r="E3" s="96"/>
      <c r="F3" s="93"/>
      <c r="G3" s="97"/>
      <c r="H3" s="93"/>
      <c r="I3" s="96"/>
      <c r="J3" s="95"/>
      <c r="K3" s="96"/>
      <c r="L3" s="93"/>
      <c r="M3" s="97"/>
      <c r="N3" s="93"/>
      <c r="O3" s="96"/>
      <c r="P3" s="95"/>
      <c r="Q3" s="96"/>
      <c r="R3" s="93"/>
      <c r="S3" s="97"/>
      <c r="T3" s="93"/>
      <c r="U3" s="92"/>
      <c r="V3" s="56"/>
    </row>
    <row r="4" spans="1:41" ht="23.25" customHeight="1">
      <c r="A4" s="394" t="s">
        <v>383</v>
      </c>
      <c r="B4" s="394"/>
      <c r="C4" s="394"/>
      <c r="D4" s="394"/>
      <c r="E4" s="394"/>
      <c r="F4" s="394"/>
      <c r="G4" s="394"/>
      <c r="H4" s="394"/>
      <c r="I4" s="394"/>
      <c r="J4" s="394"/>
      <c r="K4" s="394"/>
      <c r="L4" s="394"/>
      <c r="M4" s="394"/>
      <c r="N4" s="394"/>
      <c r="O4" s="394"/>
      <c r="P4" s="394"/>
      <c r="Q4" s="394"/>
      <c r="R4" s="394"/>
      <c r="S4" s="394"/>
      <c r="T4" s="394"/>
      <c r="U4" s="92"/>
      <c r="V4" s="56"/>
    </row>
    <row r="5" spans="1:41" ht="24.75" customHeight="1">
      <c r="A5" s="398" t="s">
        <v>384</v>
      </c>
      <c r="B5" s="398"/>
      <c r="C5" s="398"/>
      <c r="D5" s="398"/>
      <c r="E5" s="398"/>
      <c r="F5" s="398"/>
      <c r="G5" s="398"/>
      <c r="H5" s="398"/>
      <c r="I5" s="398"/>
      <c r="J5" s="398"/>
      <c r="K5" s="398"/>
      <c r="L5" s="398"/>
      <c r="M5" s="398"/>
      <c r="N5" s="398"/>
      <c r="O5" s="398"/>
      <c r="P5" s="398"/>
      <c r="Q5" s="398"/>
      <c r="R5" s="398"/>
      <c r="S5" s="398"/>
      <c r="T5" s="398"/>
      <c r="U5" s="92"/>
      <c r="V5" s="56"/>
    </row>
    <row r="6" spans="1:41" ht="23.25" customHeight="1">
      <c r="A6" s="398" t="s">
        <v>238</v>
      </c>
      <c r="B6" s="398"/>
      <c r="C6" s="398"/>
      <c r="D6" s="398"/>
      <c r="E6" s="398"/>
      <c r="F6" s="398"/>
      <c r="G6" s="398"/>
      <c r="H6" s="398"/>
      <c r="I6" s="398"/>
      <c r="J6" s="398"/>
      <c r="K6" s="398"/>
      <c r="L6" s="398"/>
      <c r="M6" s="398"/>
      <c r="N6" s="398"/>
      <c r="O6" s="398"/>
      <c r="P6" s="398"/>
      <c r="Q6" s="398"/>
      <c r="R6" s="398"/>
      <c r="S6" s="398"/>
      <c r="T6" s="398"/>
      <c r="U6" s="92"/>
      <c r="V6" s="56"/>
    </row>
    <row r="7" spans="1:41" ht="15" customHeight="1" thickBot="1">
      <c r="A7" s="56"/>
      <c r="B7" s="57"/>
      <c r="C7" s="58"/>
      <c r="D7" s="59"/>
      <c r="E7" s="63"/>
      <c r="F7" s="59"/>
      <c r="G7" s="63"/>
      <c r="H7" s="59"/>
      <c r="I7" s="63"/>
      <c r="J7" s="59"/>
      <c r="K7" s="63"/>
      <c r="L7" s="64"/>
      <c r="M7" s="63"/>
      <c r="N7" s="59"/>
      <c r="O7" s="63"/>
      <c r="P7" s="59"/>
      <c r="Q7" s="63"/>
      <c r="R7" s="59"/>
      <c r="S7" s="63"/>
      <c r="T7" s="59"/>
      <c r="U7" s="65"/>
      <c r="V7" s="59"/>
    </row>
    <row r="8" spans="1:41" ht="23.25" customHeight="1">
      <c r="A8" s="395" t="s">
        <v>227</v>
      </c>
      <c r="B8" s="395"/>
      <c r="C8" s="395"/>
      <c r="D8" s="395"/>
      <c r="E8" s="395"/>
      <c r="F8" s="395"/>
      <c r="G8" s="395"/>
      <c r="H8" s="395"/>
      <c r="I8" s="395"/>
      <c r="J8" s="395"/>
      <c r="K8" s="395"/>
      <c r="L8" s="395"/>
      <c r="M8" s="395"/>
      <c r="N8" s="395"/>
      <c r="O8" s="395"/>
      <c r="P8" s="395"/>
      <c r="Q8" s="395"/>
      <c r="R8" s="395"/>
      <c r="S8" s="395"/>
      <c r="T8" s="395"/>
      <c r="U8" s="395"/>
      <c r="V8" s="395"/>
      <c r="X8" s="388" t="s">
        <v>228</v>
      </c>
      <c r="Y8" s="389"/>
      <c r="Z8" s="390"/>
      <c r="AA8" s="388" t="s">
        <v>229</v>
      </c>
      <c r="AB8" s="389"/>
      <c r="AC8" s="390"/>
      <c r="AD8" s="388" t="s">
        <v>230</v>
      </c>
      <c r="AE8" s="389"/>
      <c r="AF8" s="390"/>
      <c r="AG8" s="388" t="s">
        <v>231</v>
      </c>
      <c r="AH8" s="389"/>
      <c r="AI8" s="390"/>
      <c r="AJ8" s="388" t="s">
        <v>232</v>
      </c>
      <c r="AK8" s="389"/>
      <c r="AL8" s="390"/>
      <c r="AM8" s="388" t="s">
        <v>233</v>
      </c>
      <c r="AN8" s="389"/>
      <c r="AO8" s="390"/>
    </row>
    <row r="9" spans="1:41" ht="36.75" customHeight="1" thickBot="1">
      <c r="A9" s="66" t="s">
        <v>234</v>
      </c>
      <c r="B9" s="175" t="s">
        <v>235</v>
      </c>
      <c r="C9" s="391" t="s">
        <v>236</v>
      </c>
      <c r="D9" s="392"/>
      <c r="E9" s="392"/>
      <c r="F9" s="392"/>
      <c r="G9" s="392"/>
      <c r="H9" s="392"/>
      <c r="I9" s="392"/>
      <c r="J9" s="392"/>
      <c r="K9" s="392"/>
      <c r="L9" s="392"/>
      <c r="M9" s="392"/>
      <c r="N9" s="392"/>
      <c r="O9" s="392"/>
      <c r="P9" s="392"/>
      <c r="Q9" s="392"/>
      <c r="R9" s="392"/>
      <c r="S9" s="392"/>
      <c r="T9" s="392"/>
      <c r="U9" s="392"/>
      <c r="V9" s="392"/>
      <c r="X9" s="67">
        <v>1</v>
      </c>
      <c r="Y9" s="68">
        <v>2</v>
      </c>
      <c r="Z9" s="69" t="s">
        <v>145</v>
      </c>
      <c r="AA9" s="67">
        <v>1</v>
      </c>
      <c r="AB9" s="68">
        <v>2</v>
      </c>
      <c r="AC9" s="69" t="s">
        <v>145</v>
      </c>
      <c r="AD9" s="67">
        <v>1</v>
      </c>
      <c r="AE9" s="68">
        <v>2</v>
      </c>
      <c r="AF9" s="69" t="s">
        <v>145</v>
      </c>
      <c r="AG9" s="67">
        <v>1</v>
      </c>
      <c r="AH9" s="68">
        <v>2</v>
      </c>
      <c r="AI9" s="69" t="s">
        <v>145</v>
      </c>
      <c r="AJ9" s="67">
        <v>1</v>
      </c>
      <c r="AK9" s="68">
        <v>2</v>
      </c>
      <c r="AL9" s="69" t="s">
        <v>145</v>
      </c>
      <c r="AM9" s="67">
        <v>1</v>
      </c>
      <c r="AN9" s="68">
        <v>2</v>
      </c>
      <c r="AO9" s="69" t="s">
        <v>145</v>
      </c>
    </row>
    <row r="10" spans="1:41" ht="50.1" customHeight="1">
      <c r="A10" s="160">
        <v>1</v>
      </c>
      <c r="B10" s="213"/>
      <c r="C10" s="190"/>
      <c r="D10" s="177" t="str">
        <f>IFERROR(VLOOKUP($C10,'業者カード（B)における資格対照表'!$A:$F,6,FALSE),"")</f>
        <v/>
      </c>
      <c r="E10" s="191"/>
      <c r="F10" s="177" t="str">
        <f>IFERROR(VLOOKUP($E10,'業者カード（B)における資格対照表'!$A:$F,6,FALSE),"")</f>
        <v/>
      </c>
      <c r="G10" s="191"/>
      <c r="H10" s="177" t="str">
        <f>IFERROR(VLOOKUP($G10,'業者カード（B)における資格対照表'!$A:$F,6,FALSE),"")</f>
        <v/>
      </c>
      <c r="I10" s="191"/>
      <c r="J10" s="177" t="str">
        <f>IFERROR(VLOOKUP($I10,'業者カード（B)における資格対照表'!$A:$F,6,FALSE),"")</f>
        <v/>
      </c>
      <c r="K10" s="191"/>
      <c r="L10" s="177" t="str">
        <f>IFERROR(VLOOKUP($K10,'業者カード（B)における資格対照表'!$A:$F,6,FALSE),"")</f>
        <v/>
      </c>
      <c r="M10" s="191"/>
      <c r="N10" s="177" t="str">
        <f>IFERROR(VLOOKUP($M10,'業者カード（B)における資格対照表'!$A:$F,6,FALSE),"")</f>
        <v/>
      </c>
      <c r="O10" s="191"/>
      <c r="P10" s="177" t="str">
        <f>IFERROR(VLOOKUP($O10,'業者カード（B)における資格対照表'!$A:$F,6,FALSE),"")</f>
        <v/>
      </c>
      <c r="Q10" s="191"/>
      <c r="R10" s="177" t="str">
        <f>IFERROR(VLOOKUP($Q10,'業者カード（B)における資格対照表'!$A:$F,6,FALSE),"")</f>
        <v/>
      </c>
      <c r="S10" s="191"/>
      <c r="T10" s="177" t="str">
        <f>IFERROR(VLOOKUP($S10,'業者カード（B)における資格対照表'!$A:$F,6,FALSE),"")</f>
        <v/>
      </c>
      <c r="U10" s="191"/>
      <c r="V10" s="177" t="str">
        <f>IFERROR(VLOOKUP($U10,'業者カード（B)における資格対照表'!$A:$F,6,FALSE),"")</f>
        <v/>
      </c>
      <c r="X10" s="70">
        <f>IF(COUNTIF(技術職員有資格者名簿!C10:V10,107)&gt;=1,1,0)</f>
        <v>0</v>
      </c>
      <c r="Y10" s="71">
        <f>IF(X10=1,0,(IF(0=((COUNTIF(技術職員有資格者名簿!$C10:$V10,208))),0,1)))</f>
        <v>0</v>
      </c>
      <c r="Z10" s="72">
        <f>IF(X10+Y10=1,0,(IF(0=((COUNTIF(技術職員有資格者名簿!C10:V10,"099-1"))),0,1)))</f>
        <v>0</v>
      </c>
      <c r="AA10" s="73">
        <f>IF(COUNTIF(技術職員有資格者名簿!C10:V10,137)+(COUNTIF(技術職員有資格者名簿!C10:V10,"078")+COUNTIF(技術職員有資格者名簿!C10:V10,"079"))&gt;=1,1,0)</f>
        <v>0</v>
      </c>
      <c r="AB10" s="71">
        <f>IF(AA10=1,0,(IF(0=((COUNTIF(技術職員有資格者名簿!$C10:$V10,238))),0,1)))</f>
        <v>0</v>
      </c>
      <c r="AC10" s="72">
        <f>IF(AA10+AB10=1,0,(IF(0=((COUNTIF(技術職員有資格者名簿!C10:V10,127)+COUNTIF(技術職員有資格者名簿!C10:V10,228)+COUNTIF(技術職員有資格者名簿!C10:V10,155)+COUNTIF(技術職員有資格者名簿!C10:V10,256)+COUNTIF(技術職員有資格者名簿!C10:V10,258)+COUNTIF(技術職員有資格者名簿!C10:V10,268)+COUNTIF(技術職員有資格者名簿!C10:V10,269)+COUNTIF(技術職員有資格者名簿!C10:V10,129)+COUNTIF(技術職員有資格者名簿!C10:V10,230)+COUNTIF(技術職員有資格者名簿!C10:V10,168)+COUNTIF(技術職員有資格者名簿!C10:V10,169)+COUNTIF(技術職員有資格者名簿!C10:V10,265)+COUNTIF(技術職員有資格者名簿!C10:V10,"062")+COUNTIF(技術職員有資格者名簿!C10:V10,"064")+COUNTIF(技術職員有資格者名簿!C10:V10,"076")+COUNTIF(技術職員有資格者名簿!C10:V10,"080")+COUNTIF(技術職員有資格者名簿!C10:V10,"099-2"))),0,1)))</f>
        <v>0</v>
      </c>
      <c r="AD10" s="73">
        <f>IF(COUNTIF(技術職員有資格者名簿!C10:V10,113)&gt;=1,1,0)</f>
        <v>0</v>
      </c>
      <c r="AE10" s="71">
        <f>IF(AD10=1,0,(IF(0=((COUNTIF(技術職員有資格者名簿!C10:V10,214)+COUNTIF(技術職員有資格者名簿!C10:V10,215)+COUNTIF(技術職員有資格者名簿!C10:V10,216) )),0,1)))</f>
        <v>0</v>
      </c>
      <c r="AF10" s="74">
        <f>IF(AD10+AE10=1,0,(IF(0=(COUNTIF(技術職員有資格者名簿!C10:V10,702)+COUNTIF(技術職員有資格者名簿!C10:V10,703)+COUNTIF(技術職員有資格者名簿!C10:V10,704)+COUNTIF(技術職員有資格者名簿!C10:V10,705 )+COUNTIF(技術職員有資格者名簿!C10:V10,706)+COUNTIF(技術職員有資格者名簿!C10:V10,707)+COUNTIF(技術職員有資格者名簿!C10:V10,708)+COUNTIF(技術職員有資格者名簿!C10:V10,722)+COUNTIF(技術職員有資格者名簿!C10:V10,723)+COUNTIF(技術職員有資格者名簿!C10:V10,724)+COUNTIF(技術職員有資格者名簿!C10:V10,725)+COUNTIF(技術職員有資格者名簿!C10:V10,726)+COUNTIF(技術職員有資格者名簿!C10:V10,727)+COUNTIF(技術職員有資格者名簿!C10:V10,728)+COUNTIF(技術職員有資格者名簿!C10:V10,729)+COUNTIF(技術職員有資格者名簿!C10:V10,730)+COUNTIF(技術職員有資格者名簿!C10:V10,731)+COUNTIF(技術職員有資格者名簿!C10:V10,732)+COUNTIF(技術職員有資格者名簿!C10:V10,710)+COUNTIF(技術職員有資格者名簿!C10:V10,711)+COUNTIF(技術職員有資格者名簿!C10:V10,712)+COUNTIF(技術職員有資格者名簿!C10:V10,713)+COUNTIF(技術職員有資格者名簿!C10:V10,714)+COUNTIF(技術職員有資格者名簿!C10:V10,715)+COUNTIF(技術職員有資格者名簿!C10:V10,716)+COUNTIF(技術職員有資格者名簿!C10:V10,717)+COUNTIF(技術職員有資格者名簿!C10:V10,718)+COUNTIF(技術職員有資格者名簿!C10:V10,719)+COUNTIF(技術職員有資格者名簿!C10:V10,720)+COUNTIF(技術職員有資格者名簿!C10:V10,781)+COUNTIF(技術職員有資格者名簿!C10:V10,782)+COUNTIF(技術職員有資格者名簿!C10:V10,783)+COUNTIF(技術職員有資格者名簿!C10:V10,784)+COUNTIF(技術職員有資格者名簿!C10:V10,785)+COUNTIF(技術職員有資格者名簿!C10:V10,786)+COUNTIF(技術職員有資格者名簿!C10:V10,787)+COUNTIF(技術職員有資格者名簿!C10:V10,788)+COUNTIF(技術職員有資格者名簿!C10:V10,789)+COUNTIF(技術職員有資格者名簿!C10:V10,790)+COUNTIF(技術職員有資格者名簿!C10:V10,791)+COUNTIF(技術職員有資格者名簿!C10:V10,792)+COUNTIF(技術職員有資格者名簿!C10:V10,793)+COUNTIF(技術職員有資格者名簿!C10:V10,794)+COUNTIF(技術職員有資格者名簿!C10:V10,795)+COUNTIF(技術職員有資格者名簿!C10:V10,796)+COUNTIF(技術職員有資格者名簿!C10:V10,797)+COUNTIF(技術職員有資格者名簿!C10:V10,798)+COUNTIF(技術職員有資格者名簿!C10:V10,799)+COUNTIF(技術職員有資格者名簿!C10:V10,800)+COUNTIF(技術職員有資格者名簿!C10:V10,751)+COUNTIF(技術職員有資格者名簿!C10:V10,752)+COUNTIF(技術職員有資格者名簿!C10:V10,753)+COUNTIF(技術職員有資格者名簿!C10:V10,754)+COUNTIF(技術職員有資格者名簿!C10:V10,755)+COUNTIF(技術職員有資格者名簿!C10:V10,756)+COUNTIF(技術職員有資格者名簿!C10:V10,757)+COUNTIF(技術職員有資格者名簿!C10:V10,758)+COUNTIF(技術職員有資格者名簿!C10:V10,759)+COUNTIF(技術職員有資格者名簿!C10:V10,760)+COUNTIF(技術職員有資格者名簿!C10:V10,761)+COUNTIF(技術職員有資格者名簿!C10:V10,762)+COUNTIF(技術職員有資格者名簿!C10:V10,763)+COUNTIF(技術職員有資格者名簿!C10:V10,764)+COUNTIF(技術職員有資格者名簿!C10:V10,765)+COUNTIF(技術職員有資格者名簿!C10:V10,766)+COUNTIF(技術職員有資格者名簿!C10:V10,767)+COUNTIF(技術職員有資格者名簿!C10:V10,768)+COUNTIF(技術職員有資格者名簿!C10:V10,769)+COUNTIF(技術職員有資格者名簿!C10:V10,770)+COUNTIF(技術職員有資格者名簿!C10:V10,771)+COUNTIF(技術職員有資格者名簿!C10:V10,772)+COUNTIF(技術職員有資格者名簿!C10:V10,127)+COUNTIF(技術職員有資格者名簿!C10:V10,228)+COUNTIF(技術職員有資格者名簿!C10:V10,155)+COUNTIF(技術職員有資格者名簿!C10:V10,256)+COUNTIF(技術職員有資格者名簿!C10:V10,258)+COUNTIF(技術職員有資格者名簿!C10:V10,268)+COUNTIF(技術職員有資格者名簿!C10:V10,269)+COUNTIF(技術職員有資格者名簿!C10:V10,129)+COUNTIF(技術職員有資格者名簿!C10:V10,230)+COUNTIF(技術職員有資格者名簿!C10:V10,168)+COUNTIF(技術職員有資格者名簿!C10:V10,169)+COUNTIF(技術職員有資格者名簿!C10:V10,265)+COUNTIF(技術職員有資格者名簿!C10:V10,"061")+COUNTIF(技術職員有資格者名簿!C10:V10,"081")+COUNTIF(技術職員有資格者名簿!C10:V10,"051")+COUNTIF(技術職員有資格者名簿!C10:V10,"052")+COUNTIF(技術職員有資格者名簿!C10:V10,"053")+COUNTIF(技術職員有資格者名簿!C10:V10,"099-3")),0,1)))</f>
        <v>0</v>
      </c>
      <c r="AG10" s="73">
        <v>0</v>
      </c>
      <c r="AH10" s="71">
        <v>0</v>
      </c>
      <c r="AI10" s="72">
        <f>IF(AG10+AH10=1,0,(IF(0=((COUNTIF(技術職員有資格者名簿!C10:V10,"074")+COUNTIF(技術職員有資格者名簿!C10:V10,"099-4"))),0,1)))</f>
        <v>0</v>
      </c>
      <c r="AJ10" s="73">
        <v>0</v>
      </c>
      <c r="AK10" s="71">
        <v>0</v>
      </c>
      <c r="AL10" s="75">
        <f>IF(AJ10+AK10=1,0,(IF(0=((COUNTIF(技術職員有資格者名簿!C10:V10,"071")+COUNTIF(技術職員有資格者名簿!C10:V10,801)+COUNTIF(技術職員有資格者名簿!C10:V10,802)+COUNTIF(技術職員有資格者名簿!C10:V10,803)+COUNTIF(技術職員有資格者名簿!C10:V10,804)+COUNTIF(技術職員有資格者名簿!C10:V10,805)+COUNTIF(技術職員有資格者名簿!C10:V10,806)+COUNTIF(技術職員有資格者名簿!C10:V10,807)+COUNTIF(技術職員有資格者名簿!C10:V10,808)+COUNTIF(技術職員有資格者名簿!C10:V10,"073")+COUNTIF(技術職員有資格者名簿!C10:V10,"082")+COUNTIF(技術職員有資格者名簿!C10:V10,"099-5") +COUNTIF(技術職員有資格者名簿!C10:V10,"099-6"))),0,1)))</f>
        <v>0</v>
      </c>
      <c r="AM10" s="73">
        <v>0</v>
      </c>
      <c r="AN10" s="71">
        <v>0</v>
      </c>
      <c r="AO10" s="75">
        <f>IF(AM10+AN10=1,0,(IF(0=((COUNTIF(技術職員有資格者名簿!C10:V10,"075")+COUNTIF(技術職員有資格者名簿!C10:V10,"077")+COUNTIF(技術職員有資格者名簿!C10:V10,"072")+COUNTIF(技術職員有資格者名簿!C10:V10,"099-7"))),0,1)))</f>
        <v>0</v>
      </c>
    </row>
    <row r="11" spans="1:41" ht="50.1" customHeight="1">
      <c r="A11" s="161">
        <v>2</v>
      </c>
      <c r="B11" s="213"/>
      <c r="C11" s="191"/>
      <c r="D11" s="177" t="str">
        <f>IFERROR(VLOOKUP($C11,'業者カード（B)における資格対照表'!$A:$F,6,FALSE),"")</f>
        <v/>
      </c>
      <c r="E11" s="191"/>
      <c r="F11" s="177" t="str">
        <f>IFERROR(VLOOKUP($E11,'[1]業者カード（B)における資格対照表'!$A:$F,6,FALSE),"")</f>
        <v/>
      </c>
      <c r="G11" s="191"/>
      <c r="H11" s="177" t="str">
        <f>IFERROR(VLOOKUP($G11,'業者カード（B)における資格対照表'!$A:$F,6,FALSE),"")</f>
        <v/>
      </c>
      <c r="I11" s="191"/>
      <c r="J11" s="177" t="str">
        <f>IFERROR(VLOOKUP($I11,'業者カード（B)における資格対照表'!$A:$F,6,FALSE),"")</f>
        <v/>
      </c>
      <c r="K11" s="191"/>
      <c r="L11" s="177" t="str">
        <f>IFERROR(VLOOKUP($K11,'業者カード（B)における資格対照表'!$A:$F,6,FALSE),"")</f>
        <v/>
      </c>
      <c r="M11" s="191"/>
      <c r="N11" s="177" t="str">
        <f>IFERROR(VLOOKUP($M11,'業者カード（B)における資格対照表'!$A:$F,6,FALSE),"")</f>
        <v/>
      </c>
      <c r="O11" s="191"/>
      <c r="P11" s="177" t="str">
        <f>IFERROR(VLOOKUP($O11,'業者カード（B)における資格対照表'!$A:$F,6,FALSE),"")</f>
        <v/>
      </c>
      <c r="Q11" s="191"/>
      <c r="R11" s="177" t="str">
        <f>IFERROR(VLOOKUP($Q11,'業者カード（B)における資格対照表'!$A:$F,6,FALSE),"")</f>
        <v/>
      </c>
      <c r="S11" s="191"/>
      <c r="T11" s="177" t="str">
        <f>IFERROR(VLOOKUP($S11,'業者カード（B)における資格対照表'!$A:$F,6,FALSE),"")</f>
        <v/>
      </c>
      <c r="U11" s="191"/>
      <c r="V11" s="177" t="str">
        <f>IFERROR(VLOOKUP($U11,'業者カード（B)における資格対照表'!$A:$F,6,FALSE),"")</f>
        <v/>
      </c>
      <c r="X11" s="76">
        <f>IF(COUNTIF(技術職員有資格者名簿!C11:V11,107)&gt;=1,1,0)</f>
        <v>0</v>
      </c>
      <c r="Y11" s="77">
        <f>IF(X11=1,0,(IF(0=((COUNTIF(技術職員有資格者名簿!$C11:$V11,208))),0,1)))</f>
        <v>0</v>
      </c>
      <c r="Z11" s="78">
        <f>IF(X11+Y11=1,0,(IF(0=((COUNTIF(技術職員有資格者名簿!C11:V11,"099-1"))),0,1)))</f>
        <v>0</v>
      </c>
      <c r="AA11" s="79">
        <f>IF(COUNTIF(技術職員有資格者名簿!C11:V11,137)+(COUNTIF(技術職員有資格者名簿!C11:V11,"078")+COUNTIF(技術職員有資格者名簿!C11:V11,"079"))&gt;=1,1,0)</f>
        <v>0</v>
      </c>
      <c r="AB11" s="77">
        <f>IF(AA11=1,0,(IF(0=((COUNTIF(技術職員有資格者名簿!$C11:$V11,238))),0,1)))</f>
        <v>0</v>
      </c>
      <c r="AC11" s="78">
        <f>IF(AA11+AB11=1,0,(IF(0=((COUNTIF(技術職員有資格者名簿!C11:V11,127)+COUNTIF(技術職員有資格者名簿!C11:V11,228)+COUNTIF(技術職員有資格者名簿!C11:V11,155)+COUNTIF(技術職員有資格者名簿!C11:V11,256)+COUNTIF(技術職員有資格者名簿!C11:V11,258)+COUNTIF(技術職員有資格者名簿!C11:V11,268)+COUNTIF(技術職員有資格者名簿!C11:V11,269)+COUNTIF(技術職員有資格者名簿!C11:V11,129)+COUNTIF(技術職員有資格者名簿!C11:V11,230)+COUNTIF(技術職員有資格者名簿!C11:V11,168)+COUNTIF(技術職員有資格者名簿!C11:V11,169)+COUNTIF(技術職員有資格者名簿!C11:V11,265)+COUNTIF(技術職員有資格者名簿!C11:V11,"062")+COUNTIF(技術職員有資格者名簿!C11:V11,"064")+COUNTIF(技術職員有資格者名簿!C11:V11,"076")+COUNTIF(技術職員有資格者名簿!C11:V11,"080")+COUNTIF(技術職員有資格者名簿!C11:V11,"099-2"))),0,1)))</f>
        <v>0</v>
      </c>
      <c r="AD11" s="79">
        <f>IF(COUNTIF(技術職員有資格者名簿!C11:V11,113)&gt;=1,1,0)</f>
        <v>0</v>
      </c>
      <c r="AE11" s="77">
        <f>IF(AD11=1,0,(IF(0=((COUNTIF(技術職員有資格者名簿!C11:V11,214)+COUNTIF(技術職員有資格者名簿!C11:V11,215)+COUNTIF(技術職員有資格者名簿!C11:V11,216) )),0,1)))</f>
        <v>0</v>
      </c>
      <c r="AF11" s="80">
        <f>IF(AD11+AE11=1,0,(IF(0=(COUNTIF(技術職員有資格者名簿!C11:V11,702)+COUNTIF(技術職員有資格者名簿!C11:V11,703)+COUNTIF(技術職員有資格者名簿!C11:V11,704)+COUNTIF(技術職員有資格者名簿!C11:V11,705 )+COUNTIF(技術職員有資格者名簿!C11:V11,706)+COUNTIF(技術職員有資格者名簿!C11:V11,707)+COUNTIF(技術職員有資格者名簿!C11:V11,708)+COUNTIF(技術職員有資格者名簿!C11:V11,722)+COUNTIF(技術職員有資格者名簿!C11:V11,723)+COUNTIF(技術職員有資格者名簿!C11:V11,724)+COUNTIF(技術職員有資格者名簿!C11:V11,725)+COUNTIF(技術職員有資格者名簿!C11:V11,726)+COUNTIF(技術職員有資格者名簿!C11:V11,727)+COUNTIF(技術職員有資格者名簿!C11:V11,728)+COUNTIF(技術職員有資格者名簿!C11:V11,729)+COUNTIF(技術職員有資格者名簿!C11:V11,730)+COUNTIF(技術職員有資格者名簿!C11:V11,731)+COUNTIF(技術職員有資格者名簿!C11:V11,732)+COUNTIF(技術職員有資格者名簿!C11:V11,710)+COUNTIF(技術職員有資格者名簿!C11:V11,711)+COUNTIF(技術職員有資格者名簿!C11:V11,712)+COUNTIF(技術職員有資格者名簿!C11:V11,713)+COUNTIF(技術職員有資格者名簿!C11:V11,714)+COUNTIF(技術職員有資格者名簿!C11:V11,715)+COUNTIF(技術職員有資格者名簿!C11:V11,716)+COUNTIF(技術職員有資格者名簿!C11:V11,717)+COUNTIF(技術職員有資格者名簿!C11:V11,718)+COUNTIF(技術職員有資格者名簿!C11:V11,719)+COUNTIF(技術職員有資格者名簿!C11:V11,720)+COUNTIF(技術職員有資格者名簿!C11:V11,781)+COUNTIF(技術職員有資格者名簿!C11:V11,782)+COUNTIF(技術職員有資格者名簿!C11:V11,783)+COUNTIF(技術職員有資格者名簿!C11:V11,784)+COUNTIF(技術職員有資格者名簿!C11:V11,785)+COUNTIF(技術職員有資格者名簿!C11:V11,786)+COUNTIF(技術職員有資格者名簿!C11:V11,787)+COUNTIF(技術職員有資格者名簿!C11:V11,788)+COUNTIF(技術職員有資格者名簿!C11:V11,789)+COUNTIF(技術職員有資格者名簿!C11:V11,790)+COUNTIF(技術職員有資格者名簿!C11:V11,791)+COUNTIF(技術職員有資格者名簿!C11:V11,792)+COUNTIF(技術職員有資格者名簿!C11:V11,793)+COUNTIF(技術職員有資格者名簿!C11:V11,794)+COUNTIF(技術職員有資格者名簿!C11:V11,795)+COUNTIF(技術職員有資格者名簿!C11:V11,796)+COUNTIF(技術職員有資格者名簿!C11:V11,797)+COUNTIF(技術職員有資格者名簿!C11:V11,798)+COUNTIF(技術職員有資格者名簿!C11:V11,799)+COUNTIF(技術職員有資格者名簿!C11:V11,800)+COUNTIF(技術職員有資格者名簿!C11:V11,751)+COUNTIF(技術職員有資格者名簿!C11:V11,752)+COUNTIF(技術職員有資格者名簿!C11:V11,753)+COUNTIF(技術職員有資格者名簿!C11:V11,754)+COUNTIF(技術職員有資格者名簿!C11:V11,755)+COUNTIF(技術職員有資格者名簿!C11:V11,756)+COUNTIF(技術職員有資格者名簿!C11:V11,757)+COUNTIF(技術職員有資格者名簿!C11:V11,758)+COUNTIF(技術職員有資格者名簿!C11:V11,759)+COUNTIF(技術職員有資格者名簿!C11:V11,760)+COUNTIF(技術職員有資格者名簿!C11:V11,761)+COUNTIF(技術職員有資格者名簿!C11:V11,762)+COUNTIF(技術職員有資格者名簿!C11:V11,763)+COUNTIF(技術職員有資格者名簿!C11:V11,764)+COUNTIF(技術職員有資格者名簿!C11:V11,765)+COUNTIF(技術職員有資格者名簿!C11:V11,766)+COUNTIF(技術職員有資格者名簿!C11:V11,767)+COUNTIF(技術職員有資格者名簿!C11:V11,768)+COUNTIF(技術職員有資格者名簿!C11:V11,769)+COUNTIF(技術職員有資格者名簿!C11:V11,770)+COUNTIF(技術職員有資格者名簿!C11:V11,771)+COUNTIF(技術職員有資格者名簿!C11:V11,772)+COUNTIF(技術職員有資格者名簿!C11:V11,127)+COUNTIF(技術職員有資格者名簿!C11:V11,228)+COUNTIF(技術職員有資格者名簿!C11:V11,155)+COUNTIF(技術職員有資格者名簿!C11:V11,256)+COUNTIF(技術職員有資格者名簿!C11:V11,258)+COUNTIF(技術職員有資格者名簿!C11:V11,268)+COUNTIF(技術職員有資格者名簿!C11:V11,269)+COUNTIF(技術職員有資格者名簿!C11:V11,129)+COUNTIF(技術職員有資格者名簿!C11:V11,230)+COUNTIF(技術職員有資格者名簿!C11:V11,168)+COUNTIF(技術職員有資格者名簿!C11:V11,169)+COUNTIF(技術職員有資格者名簿!C11:V11,265)+COUNTIF(技術職員有資格者名簿!C11:V11,"061")+COUNTIF(技術職員有資格者名簿!C11:V11,"081")+COUNTIF(技術職員有資格者名簿!C11:V11,"051")+COUNTIF(技術職員有資格者名簿!C11:V11,"052")+COUNTIF(技術職員有資格者名簿!C11:V11,"053")+COUNTIF(技術職員有資格者名簿!C11:V11,"099-3")),0,1)))</f>
        <v>0</v>
      </c>
      <c r="AG11" s="79">
        <v>0</v>
      </c>
      <c r="AH11" s="77">
        <v>0</v>
      </c>
      <c r="AI11" s="78">
        <f>IF(AG11+AH11=1,0,(IF(0=((COUNTIF(技術職員有資格者名簿!C11:V11,"074")+COUNTIF(技術職員有資格者名簿!C11:V11,"099-4"))),0,1)))</f>
        <v>0</v>
      </c>
      <c r="AJ11" s="79">
        <v>0</v>
      </c>
      <c r="AK11" s="77">
        <v>0</v>
      </c>
      <c r="AL11" s="81">
        <f>IF(AJ11+AK11=1,0,(IF(0=((COUNTIF(技術職員有資格者名簿!C11:V11,"071")+COUNTIF(技術職員有資格者名簿!C11:V11,801)+COUNTIF(技術職員有資格者名簿!C11:V11,802)+COUNTIF(技術職員有資格者名簿!C11:V11,803)+COUNTIF(技術職員有資格者名簿!C11:V11,804)+COUNTIF(技術職員有資格者名簿!C11:V11,805)+COUNTIF(技術職員有資格者名簿!C11:V11,806)+COUNTIF(技術職員有資格者名簿!C11:V11,807)+COUNTIF(技術職員有資格者名簿!C11:V11,808)+COUNTIF(技術職員有資格者名簿!C11:V11,"073")+COUNTIF(技術職員有資格者名簿!C11:V11,"082")+COUNTIF(技術職員有資格者名簿!C11:V11,"099-5") +COUNTIF(技術職員有資格者名簿!C11:V11,"099-6"))),0,1)))</f>
        <v>0</v>
      </c>
      <c r="AM11" s="79">
        <v>0</v>
      </c>
      <c r="AN11" s="77">
        <v>0</v>
      </c>
      <c r="AO11" s="81">
        <f>IF(AM11+AN11=1,0,(IF(0=((COUNTIF(技術職員有資格者名簿!C11:V11,"075")+COUNTIF(技術職員有資格者名簿!C11:V11,"077")+COUNTIF(技術職員有資格者名簿!C11:V11,"072")+COUNTIF(技術職員有資格者名簿!C11:V11,"099-7"))),0,1)))</f>
        <v>0</v>
      </c>
    </row>
    <row r="12" spans="1:41" ht="50.1" customHeight="1">
      <c r="A12" s="160">
        <v>3</v>
      </c>
      <c r="B12" s="213"/>
      <c r="C12" s="191"/>
      <c r="D12" s="177" t="str">
        <f>IFERROR(VLOOKUP($C12,'業者カード（B)における資格対照表'!$A:$F,6,FALSE),"")</f>
        <v/>
      </c>
      <c r="E12" s="191"/>
      <c r="F12" s="177" t="str">
        <f>IFERROR(VLOOKUP($E12,'[1]業者カード（B)における資格対照表'!$A:$F,6,FALSE),"")</f>
        <v/>
      </c>
      <c r="G12" s="191"/>
      <c r="H12" s="177" t="str">
        <f>IFERROR(VLOOKUP($G12,'業者カード（B)における資格対照表'!$A:$F,6,FALSE),"")</f>
        <v/>
      </c>
      <c r="I12" s="191"/>
      <c r="J12" s="177" t="str">
        <f>IFERROR(VLOOKUP($I12,'業者カード（B)における資格対照表'!$A:$F,6,FALSE),"")</f>
        <v/>
      </c>
      <c r="K12" s="191"/>
      <c r="L12" s="177" t="str">
        <f>IFERROR(VLOOKUP($K12,'業者カード（B)における資格対照表'!$A:$F,6,FALSE),"")</f>
        <v/>
      </c>
      <c r="M12" s="191"/>
      <c r="N12" s="177" t="str">
        <f>IFERROR(VLOOKUP($M12,'業者カード（B)における資格対照表'!$A:$F,6,FALSE),"")</f>
        <v/>
      </c>
      <c r="O12" s="191"/>
      <c r="P12" s="177" t="str">
        <f>IFERROR(VLOOKUP($O12,'業者カード（B)における資格対照表'!$A:$F,6,FALSE),"")</f>
        <v/>
      </c>
      <c r="Q12" s="191"/>
      <c r="R12" s="177" t="str">
        <f>IFERROR(VLOOKUP($Q12,'業者カード（B)における資格対照表'!$A:$F,6,FALSE),"")</f>
        <v/>
      </c>
      <c r="S12" s="191"/>
      <c r="T12" s="177" t="str">
        <f>IFERROR(VLOOKUP($S12,'業者カード（B)における資格対照表'!$A:$F,6,FALSE),"")</f>
        <v/>
      </c>
      <c r="U12" s="191"/>
      <c r="V12" s="177" t="str">
        <f>IFERROR(VLOOKUP($U12,'業者カード（B)における資格対照表'!$A:$F,6,FALSE),"")</f>
        <v/>
      </c>
      <c r="X12" s="76">
        <f>IF(COUNTIF(技術職員有資格者名簿!C12:V12,107)&gt;=1,1,0)</f>
        <v>0</v>
      </c>
      <c r="Y12" s="77">
        <f>IF(X12=1,0,(IF(0=((COUNTIF(技術職員有資格者名簿!$C12:$V12,208))),0,1)))</f>
        <v>0</v>
      </c>
      <c r="Z12" s="78">
        <f>IF(X12+Y12=1,0,(IF(0=((COUNTIF(技術職員有資格者名簿!C12:V12,"099-1"))),0,1)))</f>
        <v>0</v>
      </c>
      <c r="AA12" s="79">
        <f>IF(COUNTIF(技術職員有資格者名簿!C12:V12,137)+(COUNTIF(技術職員有資格者名簿!C12:V12,"078")+COUNTIF(技術職員有資格者名簿!C12:V12,"079"))&gt;=1,1,0)</f>
        <v>0</v>
      </c>
      <c r="AB12" s="77">
        <f>IF(AA12=1,0,(IF(0=((COUNTIF(技術職員有資格者名簿!$C12:$V12,238))),0,1)))</f>
        <v>0</v>
      </c>
      <c r="AC12" s="78">
        <f>IF(AA12+AB12=1,0,(IF(0=((COUNTIF(技術職員有資格者名簿!C12:V12,127)+COUNTIF(技術職員有資格者名簿!C12:V12,228)+COUNTIF(技術職員有資格者名簿!C12:V12,155)+COUNTIF(技術職員有資格者名簿!C12:V12,256)+COUNTIF(技術職員有資格者名簿!C12:V12,258)+COUNTIF(技術職員有資格者名簿!C12:V12,268)+COUNTIF(技術職員有資格者名簿!C12:V12,269)+COUNTIF(技術職員有資格者名簿!C12:V12,129)+COUNTIF(技術職員有資格者名簿!C12:V12,230)+COUNTIF(技術職員有資格者名簿!C12:V12,168)+COUNTIF(技術職員有資格者名簿!C12:V12,169)+COUNTIF(技術職員有資格者名簿!C12:V12,265)+COUNTIF(技術職員有資格者名簿!C12:V12,"062")+COUNTIF(技術職員有資格者名簿!C12:V12,"064")+COUNTIF(技術職員有資格者名簿!C12:V12,"076")+COUNTIF(技術職員有資格者名簿!C12:V12,"080")+COUNTIF(技術職員有資格者名簿!C12:V12,"099-2"))),0,1)))</f>
        <v>0</v>
      </c>
      <c r="AD12" s="79">
        <f>IF(COUNTIF(技術職員有資格者名簿!C12:V12,113)&gt;=1,1,0)</f>
        <v>0</v>
      </c>
      <c r="AE12" s="77">
        <f>IF(AD12=1,0,(IF(0=((COUNTIF(技術職員有資格者名簿!C12:V12,214)+COUNTIF(技術職員有資格者名簿!C12:V12,215)+COUNTIF(技術職員有資格者名簿!C12:V12,216) )),0,1)))</f>
        <v>0</v>
      </c>
      <c r="AF12" s="80">
        <f>IF(AD12+AE12=1,0,(IF(0=(COUNTIF(技術職員有資格者名簿!C12:V12,702)+COUNTIF(技術職員有資格者名簿!C12:V12,703)+COUNTIF(技術職員有資格者名簿!C12:V12,704)+COUNTIF(技術職員有資格者名簿!C12:V12,705 )+COUNTIF(技術職員有資格者名簿!C12:V12,706)+COUNTIF(技術職員有資格者名簿!C12:V12,707)+COUNTIF(技術職員有資格者名簿!C12:V12,708)+COUNTIF(技術職員有資格者名簿!C12:V12,722)+COUNTIF(技術職員有資格者名簿!C12:V12,723)+COUNTIF(技術職員有資格者名簿!C12:V12,724)+COUNTIF(技術職員有資格者名簿!C12:V12,725)+COUNTIF(技術職員有資格者名簿!C12:V12,726)+COUNTIF(技術職員有資格者名簿!C12:V12,727)+COUNTIF(技術職員有資格者名簿!C12:V12,728)+COUNTIF(技術職員有資格者名簿!C12:V12,729)+COUNTIF(技術職員有資格者名簿!C12:V12,730)+COUNTIF(技術職員有資格者名簿!C12:V12,731)+COUNTIF(技術職員有資格者名簿!C12:V12,732)+COUNTIF(技術職員有資格者名簿!C12:V12,710)+COUNTIF(技術職員有資格者名簿!C12:V12,711)+COUNTIF(技術職員有資格者名簿!C12:V12,712)+COUNTIF(技術職員有資格者名簿!C12:V12,713)+COUNTIF(技術職員有資格者名簿!C12:V12,714)+COUNTIF(技術職員有資格者名簿!C12:V12,715)+COUNTIF(技術職員有資格者名簿!C12:V12,716)+COUNTIF(技術職員有資格者名簿!C12:V12,717)+COUNTIF(技術職員有資格者名簿!C12:V12,718)+COUNTIF(技術職員有資格者名簿!C12:V12,719)+COUNTIF(技術職員有資格者名簿!C12:V12,720)+COUNTIF(技術職員有資格者名簿!C12:V12,781)+COUNTIF(技術職員有資格者名簿!C12:V12,782)+COUNTIF(技術職員有資格者名簿!C12:V12,783)+COUNTIF(技術職員有資格者名簿!C12:V12,784)+COUNTIF(技術職員有資格者名簿!C12:V12,785)+COUNTIF(技術職員有資格者名簿!C12:V12,786)+COUNTIF(技術職員有資格者名簿!C12:V12,787)+COUNTIF(技術職員有資格者名簿!C12:V12,788)+COUNTIF(技術職員有資格者名簿!C12:V12,789)+COUNTIF(技術職員有資格者名簿!C12:V12,790)+COUNTIF(技術職員有資格者名簿!C12:V12,791)+COUNTIF(技術職員有資格者名簿!C12:V12,792)+COUNTIF(技術職員有資格者名簿!C12:V12,793)+COUNTIF(技術職員有資格者名簿!C12:V12,794)+COUNTIF(技術職員有資格者名簿!C12:V12,795)+COUNTIF(技術職員有資格者名簿!C12:V12,796)+COUNTIF(技術職員有資格者名簿!C12:V12,797)+COUNTIF(技術職員有資格者名簿!C12:V12,798)+COUNTIF(技術職員有資格者名簿!C12:V12,799)+COUNTIF(技術職員有資格者名簿!C12:V12,800)+COUNTIF(技術職員有資格者名簿!C12:V12,751)+COUNTIF(技術職員有資格者名簿!C12:V12,752)+COUNTIF(技術職員有資格者名簿!C12:V12,753)+COUNTIF(技術職員有資格者名簿!C12:V12,754)+COUNTIF(技術職員有資格者名簿!C12:V12,755)+COUNTIF(技術職員有資格者名簿!C12:V12,756)+COUNTIF(技術職員有資格者名簿!C12:V12,757)+COUNTIF(技術職員有資格者名簿!C12:V12,758)+COUNTIF(技術職員有資格者名簿!C12:V12,759)+COUNTIF(技術職員有資格者名簿!C12:V12,760)+COUNTIF(技術職員有資格者名簿!C12:V12,761)+COUNTIF(技術職員有資格者名簿!C12:V12,762)+COUNTIF(技術職員有資格者名簿!C12:V12,763)+COUNTIF(技術職員有資格者名簿!C12:V12,764)+COUNTIF(技術職員有資格者名簿!C12:V12,765)+COUNTIF(技術職員有資格者名簿!C12:V12,766)+COUNTIF(技術職員有資格者名簿!C12:V12,767)+COUNTIF(技術職員有資格者名簿!C12:V12,768)+COUNTIF(技術職員有資格者名簿!C12:V12,769)+COUNTIF(技術職員有資格者名簿!C12:V12,770)+COUNTIF(技術職員有資格者名簿!C12:V12,771)+COUNTIF(技術職員有資格者名簿!C12:V12,772)+COUNTIF(技術職員有資格者名簿!C12:V12,127)+COUNTIF(技術職員有資格者名簿!C12:V12,228)+COUNTIF(技術職員有資格者名簿!C12:V12,155)+COUNTIF(技術職員有資格者名簿!C12:V12,256)+COUNTIF(技術職員有資格者名簿!C12:V12,258)+COUNTIF(技術職員有資格者名簿!C12:V12,268)+COUNTIF(技術職員有資格者名簿!C12:V12,269)+COUNTIF(技術職員有資格者名簿!C12:V12,129)+COUNTIF(技術職員有資格者名簿!C12:V12,230)+COUNTIF(技術職員有資格者名簿!C12:V12,168)+COUNTIF(技術職員有資格者名簿!C12:V12,169)+COUNTIF(技術職員有資格者名簿!C12:V12,265)+COUNTIF(技術職員有資格者名簿!C12:V12,"061")+COUNTIF(技術職員有資格者名簿!C12:V12,"081")+COUNTIF(技術職員有資格者名簿!C12:V12,"051")+COUNTIF(技術職員有資格者名簿!C12:V12,"052")+COUNTIF(技術職員有資格者名簿!C12:V12,"053")+COUNTIF(技術職員有資格者名簿!C12:V12,"099-3")),0,1)))</f>
        <v>0</v>
      </c>
      <c r="AG12" s="79">
        <v>0</v>
      </c>
      <c r="AH12" s="77">
        <v>0</v>
      </c>
      <c r="AI12" s="78">
        <f>IF(AG12+AH12=1,0,(IF(0=((COUNTIF(技術職員有資格者名簿!C12:V12,"074")+COUNTIF(技術職員有資格者名簿!C12:V12,"099-4"))),0,1)))</f>
        <v>0</v>
      </c>
      <c r="AJ12" s="79">
        <v>0</v>
      </c>
      <c r="AK12" s="77">
        <v>0</v>
      </c>
      <c r="AL12" s="81">
        <f>IF(AJ12+AK12=1,0,(IF(0=((COUNTIF(技術職員有資格者名簿!C12:V12,"071")+COUNTIF(技術職員有資格者名簿!C12:V12,801)+COUNTIF(技術職員有資格者名簿!C12:V12,802)+COUNTIF(技術職員有資格者名簿!C12:V12,803)+COUNTIF(技術職員有資格者名簿!C12:V12,804)+COUNTIF(技術職員有資格者名簿!C12:V12,805)+COUNTIF(技術職員有資格者名簿!C12:V12,806)+COUNTIF(技術職員有資格者名簿!C12:V12,807)+COUNTIF(技術職員有資格者名簿!C12:V12,808)+COUNTIF(技術職員有資格者名簿!C12:V12,"073")+COUNTIF(技術職員有資格者名簿!C12:V12,"082")+COUNTIF(技術職員有資格者名簿!C12:V12,"099-5") +COUNTIF(技術職員有資格者名簿!C12:V12,"099-6"))),0,1)))</f>
        <v>0</v>
      </c>
      <c r="AM12" s="79">
        <v>0</v>
      </c>
      <c r="AN12" s="77">
        <v>0</v>
      </c>
      <c r="AO12" s="81">
        <f>IF(AM12+AN12=1,0,(IF(0=((COUNTIF(技術職員有資格者名簿!C12:V12,"075")+COUNTIF(技術職員有資格者名簿!C12:V12,"077")+COUNTIF(技術職員有資格者名簿!C12:V12,"072")+COUNTIF(技術職員有資格者名簿!C12:V12,"099-7"))),0,1)))</f>
        <v>0</v>
      </c>
    </row>
    <row r="13" spans="1:41" ht="50.1" customHeight="1">
      <c r="A13" s="161">
        <v>4</v>
      </c>
      <c r="B13" s="213"/>
      <c r="C13" s="191"/>
      <c r="D13" s="177" t="str">
        <f>IFERROR(VLOOKUP($C13,'業者カード（B)における資格対照表'!$A:$F,6,FALSE),"")</f>
        <v/>
      </c>
      <c r="E13" s="191"/>
      <c r="F13" s="177" t="str">
        <f>IFERROR(VLOOKUP($E13,'[1]業者カード（B)における資格対照表'!$A:$F,6,FALSE),"")</f>
        <v/>
      </c>
      <c r="G13" s="191"/>
      <c r="H13" s="177" t="str">
        <f>IFERROR(VLOOKUP($G13,'業者カード（B)における資格対照表'!$A:$F,6,FALSE),"")</f>
        <v/>
      </c>
      <c r="I13" s="191"/>
      <c r="J13" s="177" t="str">
        <f>IFERROR(VLOOKUP($I13,'業者カード（B)における資格対照表'!$A:$F,6,FALSE),"")</f>
        <v/>
      </c>
      <c r="K13" s="191"/>
      <c r="L13" s="177" t="str">
        <f>IFERROR(VLOOKUP($K13,'業者カード（B)における資格対照表'!$A:$F,6,FALSE),"")</f>
        <v/>
      </c>
      <c r="M13" s="191"/>
      <c r="N13" s="177" t="str">
        <f>IFERROR(VLOOKUP($M13,'業者カード（B)における資格対照表'!$A:$F,6,FALSE),"")</f>
        <v/>
      </c>
      <c r="O13" s="191"/>
      <c r="P13" s="177" t="str">
        <f>IFERROR(VLOOKUP($O13,'業者カード（B)における資格対照表'!$A:$F,6,FALSE),"")</f>
        <v/>
      </c>
      <c r="Q13" s="191"/>
      <c r="R13" s="177" t="str">
        <f>IFERROR(VLOOKUP($Q13,'業者カード（B)における資格対照表'!$A:$F,6,FALSE),"")</f>
        <v/>
      </c>
      <c r="S13" s="191"/>
      <c r="T13" s="177" t="str">
        <f>IFERROR(VLOOKUP($S13,'業者カード（B)における資格対照表'!$A:$F,6,FALSE),"")</f>
        <v/>
      </c>
      <c r="U13" s="191"/>
      <c r="V13" s="177" t="str">
        <f>IFERROR(VLOOKUP($U13,'業者カード（B)における資格対照表'!$A:$F,6,FALSE),"")</f>
        <v/>
      </c>
      <c r="X13" s="76">
        <f>IF(COUNTIF(技術職員有資格者名簿!C13:V13,107)&gt;=1,1,0)</f>
        <v>0</v>
      </c>
      <c r="Y13" s="77">
        <f>IF(X13=1,0,(IF(0=((COUNTIF(技術職員有資格者名簿!$C13:$V13,208))),0,1)))</f>
        <v>0</v>
      </c>
      <c r="Z13" s="78">
        <f>IF(X13+Y13=1,0,(IF(0=((COUNTIF(技術職員有資格者名簿!C13:V13,"099-1"))),0,1)))</f>
        <v>0</v>
      </c>
      <c r="AA13" s="79">
        <f>IF(COUNTIF(技術職員有資格者名簿!C13:V13,137)+(COUNTIF(技術職員有資格者名簿!C13:V13,"078")+COUNTIF(技術職員有資格者名簿!C13:V13,"079"))&gt;=1,1,0)</f>
        <v>0</v>
      </c>
      <c r="AB13" s="77">
        <f>IF(AA13=1,0,(IF(0=((COUNTIF(技術職員有資格者名簿!$C13:$V13,238))),0,1)))</f>
        <v>0</v>
      </c>
      <c r="AC13" s="78">
        <f>IF(AA13+AB13=1,0,(IF(0=((COUNTIF(技術職員有資格者名簿!C13:V13,127)+COUNTIF(技術職員有資格者名簿!C13:V13,228)+COUNTIF(技術職員有資格者名簿!C13:V13,155)+COUNTIF(技術職員有資格者名簿!C13:V13,256)+COUNTIF(技術職員有資格者名簿!C13:V13,258)+COUNTIF(技術職員有資格者名簿!C13:V13,268)+COUNTIF(技術職員有資格者名簿!C13:V13,269)+COUNTIF(技術職員有資格者名簿!C13:V13,129)+COUNTIF(技術職員有資格者名簿!C13:V13,230)+COUNTIF(技術職員有資格者名簿!C13:V13,168)+COUNTIF(技術職員有資格者名簿!C13:V13,169)+COUNTIF(技術職員有資格者名簿!C13:V13,265)+COUNTIF(技術職員有資格者名簿!C13:V13,"062")+COUNTIF(技術職員有資格者名簿!C13:V13,"064")+COUNTIF(技術職員有資格者名簿!C13:V13,"076")+COUNTIF(技術職員有資格者名簿!C13:V13,"080")+COUNTIF(技術職員有資格者名簿!C13:V13,"099-2"))),0,1)))</f>
        <v>0</v>
      </c>
      <c r="AD13" s="79">
        <f>IF(COUNTIF(技術職員有資格者名簿!C13:V13,113)&gt;=1,1,0)</f>
        <v>0</v>
      </c>
      <c r="AE13" s="77">
        <f>IF(AD13=1,0,(IF(0=((COUNTIF(技術職員有資格者名簿!C13:V13,214)+COUNTIF(技術職員有資格者名簿!C13:V13,215)+COUNTIF(技術職員有資格者名簿!C13:V13,216) )),0,1)))</f>
        <v>0</v>
      </c>
      <c r="AF13" s="80">
        <f>IF(AD13+AE13=1,0,(IF(0=(COUNTIF(技術職員有資格者名簿!C13:V13,702)+COUNTIF(技術職員有資格者名簿!C13:V13,703)+COUNTIF(技術職員有資格者名簿!C13:V13,704)+COUNTIF(技術職員有資格者名簿!C13:V13,705 )+COUNTIF(技術職員有資格者名簿!C13:V13,706)+COUNTIF(技術職員有資格者名簿!C13:V13,707)+COUNTIF(技術職員有資格者名簿!C13:V13,708)+COUNTIF(技術職員有資格者名簿!C13:V13,722)+COUNTIF(技術職員有資格者名簿!C13:V13,723)+COUNTIF(技術職員有資格者名簿!C13:V13,724)+COUNTIF(技術職員有資格者名簿!C13:V13,725)+COUNTIF(技術職員有資格者名簿!C13:V13,726)+COUNTIF(技術職員有資格者名簿!C13:V13,727)+COUNTIF(技術職員有資格者名簿!C13:V13,728)+COUNTIF(技術職員有資格者名簿!C13:V13,729)+COUNTIF(技術職員有資格者名簿!C13:V13,730)+COUNTIF(技術職員有資格者名簿!C13:V13,731)+COUNTIF(技術職員有資格者名簿!C13:V13,732)+COUNTIF(技術職員有資格者名簿!C13:V13,710)+COUNTIF(技術職員有資格者名簿!C13:V13,711)+COUNTIF(技術職員有資格者名簿!C13:V13,712)+COUNTIF(技術職員有資格者名簿!C13:V13,713)+COUNTIF(技術職員有資格者名簿!C13:V13,714)+COUNTIF(技術職員有資格者名簿!C13:V13,715)+COUNTIF(技術職員有資格者名簿!C13:V13,716)+COUNTIF(技術職員有資格者名簿!C13:V13,717)+COUNTIF(技術職員有資格者名簿!C13:V13,718)+COUNTIF(技術職員有資格者名簿!C13:V13,719)+COUNTIF(技術職員有資格者名簿!C13:V13,720)+COUNTIF(技術職員有資格者名簿!C13:V13,781)+COUNTIF(技術職員有資格者名簿!C13:V13,782)+COUNTIF(技術職員有資格者名簿!C13:V13,783)+COUNTIF(技術職員有資格者名簿!C13:V13,784)+COUNTIF(技術職員有資格者名簿!C13:V13,785)+COUNTIF(技術職員有資格者名簿!C13:V13,786)+COUNTIF(技術職員有資格者名簿!C13:V13,787)+COUNTIF(技術職員有資格者名簿!C13:V13,788)+COUNTIF(技術職員有資格者名簿!C13:V13,789)+COUNTIF(技術職員有資格者名簿!C13:V13,790)+COUNTIF(技術職員有資格者名簿!C13:V13,791)+COUNTIF(技術職員有資格者名簿!C13:V13,792)+COUNTIF(技術職員有資格者名簿!C13:V13,793)+COUNTIF(技術職員有資格者名簿!C13:V13,794)+COUNTIF(技術職員有資格者名簿!C13:V13,795)+COUNTIF(技術職員有資格者名簿!C13:V13,796)+COUNTIF(技術職員有資格者名簿!C13:V13,797)+COUNTIF(技術職員有資格者名簿!C13:V13,798)+COUNTIF(技術職員有資格者名簿!C13:V13,799)+COUNTIF(技術職員有資格者名簿!C13:V13,800)+COUNTIF(技術職員有資格者名簿!C13:V13,751)+COUNTIF(技術職員有資格者名簿!C13:V13,752)+COUNTIF(技術職員有資格者名簿!C13:V13,753)+COUNTIF(技術職員有資格者名簿!C13:V13,754)+COUNTIF(技術職員有資格者名簿!C13:V13,755)+COUNTIF(技術職員有資格者名簿!C13:V13,756)+COUNTIF(技術職員有資格者名簿!C13:V13,757)+COUNTIF(技術職員有資格者名簿!C13:V13,758)+COUNTIF(技術職員有資格者名簿!C13:V13,759)+COUNTIF(技術職員有資格者名簿!C13:V13,760)+COUNTIF(技術職員有資格者名簿!C13:V13,761)+COUNTIF(技術職員有資格者名簿!C13:V13,762)+COUNTIF(技術職員有資格者名簿!C13:V13,763)+COUNTIF(技術職員有資格者名簿!C13:V13,764)+COUNTIF(技術職員有資格者名簿!C13:V13,765)+COUNTIF(技術職員有資格者名簿!C13:V13,766)+COUNTIF(技術職員有資格者名簿!C13:V13,767)+COUNTIF(技術職員有資格者名簿!C13:V13,768)+COUNTIF(技術職員有資格者名簿!C13:V13,769)+COUNTIF(技術職員有資格者名簿!C13:V13,770)+COUNTIF(技術職員有資格者名簿!C13:V13,771)+COUNTIF(技術職員有資格者名簿!C13:V13,772)+COUNTIF(技術職員有資格者名簿!C13:V13,127)+COUNTIF(技術職員有資格者名簿!C13:V13,228)+COUNTIF(技術職員有資格者名簿!C13:V13,155)+COUNTIF(技術職員有資格者名簿!C13:V13,256)+COUNTIF(技術職員有資格者名簿!C13:V13,258)+COUNTIF(技術職員有資格者名簿!C13:V13,268)+COUNTIF(技術職員有資格者名簿!C13:V13,269)+COUNTIF(技術職員有資格者名簿!C13:V13,129)+COUNTIF(技術職員有資格者名簿!C13:V13,230)+COUNTIF(技術職員有資格者名簿!C13:V13,168)+COUNTIF(技術職員有資格者名簿!C13:V13,169)+COUNTIF(技術職員有資格者名簿!C13:V13,265)+COUNTIF(技術職員有資格者名簿!C13:V13,"061")+COUNTIF(技術職員有資格者名簿!C13:V13,"081")+COUNTIF(技術職員有資格者名簿!C13:V13,"051")+COUNTIF(技術職員有資格者名簿!C13:V13,"052")+COUNTIF(技術職員有資格者名簿!C13:V13,"053")+COUNTIF(技術職員有資格者名簿!C13:V13,"099-3")),0,1)))</f>
        <v>0</v>
      </c>
      <c r="AG13" s="79">
        <v>0</v>
      </c>
      <c r="AH13" s="77">
        <v>0</v>
      </c>
      <c r="AI13" s="78">
        <f>IF(AG13+AH13=1,0,(IF(0=((COUNTIF(技術職員有資格者名簿!C13:V13,"074")+COUNTIF(技術職員有資格者名簿!C13:V13,"099-4"))),0,1)))</f>
        <v>0</v>
      </c>
      <c r="AJ13" s="79">
        <v>0</v>
      </c>
      <c r="AK13" s="77">
        <v>0</v>
      </c>
      <c r="AL13" s="81">
        <f>IF(AJ13+AK13=1,0,(IF(0=((COUNTIF(技術職員有資格者名簿!C13:V13,"071")+COUNTIF(技術職員有資格者名簿!C13:V13,801)+COUNTIF(技術職員有資格者名簿!C13:V13,802)+COUNTIF(技術職員有資格者名簿!C13:V13,803)+COUNTIF(技術職員有資格者名簿!C13:V13,804)+COUNTIF(技術職員有資格者名簿!C13:V13,805)+COUNTIF(技術職員有資格者名簿!C13:V13,806)+COUNTIF(技術職員有資格者名簿!C13:V13,807)+COUNTIF(技術職員有資格者名簿!C13:V13,808)+COUNTIF(技術職員有資格者名簿!C13:V13,"073")+COUNTIF(技術職員有資格者名簿!C13:V13,"082")+COUNTIF(技術職員有資格者名簿!C13:V13,"099-5") +COUNTIF(技術職員有資格者名簿!C13:V13,"099-6"))),0,1)))</f>
        <v>0</v>
      </c>
      <c r="AM13" s="79">
        <v>0</v>
      </c>
      <c r="AN13" s="77">
        <v>0</v>
      </c>
      <c r="AO13" s="81">
        <f>IF(AM13+AN13=1,0,(IF(0=((COUNTIF(技術職員有資格者名簿!C13:V13,"075")+COUNTIF(技術職員有資格者名簿!C13:V13,"077")+COUNTIF(技術職員有資格者名簿!C13:V13,"072")+COUNTIF(技術職員有資格者名簿!C13:V13,"099-7"))),0,1)))</f>
        <v>0</v>
      </c>
    </row>
    <row r="14" spans="1:41" ht="50.1" customHeight="1">
      <c r="A14" s="160">
        <v>5</v>
      </c>
      <c r="B14" s="213"/>
      <c r="C14" s="191"/>
      <c r="D14" s="177" t="str">
        <f>IFERROR(VLOOKUP($C14,'業者カード（B)における資格対照表'!$A:$F,6,FALSE),"")</f>
        <v/>
      </c>
      <c r="E14" s="191"/>
      <c r="F14" s="177" t="str">
        <f>IFERROR(VLOOKUP($E14,'[1]業者カード（B)における資格対照表'!$A:$F,6,FALSE),"")</f>
        <v/>
      </c>
      <c r="G14" s="191"/>
      <c r="H14" s="177" t="str">
        <f>IFERROR(VLOOKUP($G14,'業者カード（B)における資格対照表'!$A:$F,6,FALSE),"")</f>
        <v/>
      </c>
      <c r="I14" s="191"/>
      <c r="J14" s="177" t="str">
        <f>IFERROR(VLOOKUP($I14,'業者カード（B)における資格対照表'!$A:$F,6,FALSE),"")</f>
        <v/>
      </c>
      <c r="K14" s="191"/>
      <c r="L14" s="177" t="str">
        <f>IFERROR(VLOOKUP($K14,'業者カード（B)における資格対照表'!$A:$F,6,FALSE),"")</f>
        <v/>
      </c>
      <c r="M14" s="191"/>
      <c r="N14" s="177" t="str">
        <f>IFERROR(VLOOKUP($M14,'業者カード（B)における資格対照表'!$A:$F,6,FALSE),"")</f>
        <v/>
      </c>
      <c r="O14" s="191"/>
      <c r="P14" s="177" t="str">
        <f>IFERROR(VLOOKUP($O14,'業者カード（B)における資格対照表'!$A:$F,6,FALSE),"")</f>
        <v/>
      </c>
      <c r="Q14" s="191"/>
      <c r="R14" s="177" t="str">
        <f>IFERROR(VLOOKUP($Q14,'業者カード（B)における資格対照表'!$A:$F,6,FALSE),"")</f>
        <v/>
      </c>
      <c r="S14" s="191"/>
      <c r="T14" s="177" t="str">
        <f>IFERROR(VLOOKUP($S14,'業者カード（B)における資格対照表'!$A:$F,6,FALSE),"")</f>
        <v/>
      </c>
      <c r="U14" s="191"/>
      <c r="V14" s="177" t="str">
        <f>IFERROR(VLOOKUP($U14,'業者カード（B)における資格対照表'!$A:$F,6,FALSE),"")</f>
        <v/>
      </c>
      <c r="X14" s="76">
        <f>IF(COUNTIF(技術職員有資格者名簿!C14:V14,107)&gt;=1,1,0)</f>
        <v>0</v>
      </c>
      <c r="Y14" s="77">
        <f>IF(X14=1,0,(IF(0=((COUNTIF(技術職員有資格者名簿!$C14:$V14,208))),0,1)))</f>
        <v>0</v>
      </c>
      <c r="Z14" s="78">
        <f>IF(X14+Y14=1,0,(IF(0=((COUNTIF(技術職員有資格者名簿!C14:V14,"099-1"))),0,1)))</f>
        <v>0</v>
      </c>
      <c r="AA14" s="79">
        <f>IF(COUNTIF(技術職員有資格者名簿!C14:V14,137)+(COUNTIF(技術職員有資格者名簿!C14:V14,"078")+COUNTIF(技術職員有資格者名簿!C14:V14,"079"))&gt;=1,1,0)</f>
        <v>0</v>
      </c>
      <c r="AB14" s="77">
        <f>IF(AA14=1,0,(IF(0=((COUNTIF(技術職員有資格者名簿!$C14:$V14,238))),0,1)))</f>
        <v>0</v>
      </c>
      <c r="AC14" s="78">
        <f>IF(AA14+AB14=1,0,(IF(0=((COUNTIF(技術職員有資格者名簿!C14:V14,127)+COUNTIF(技術職員有資格者名簿!C14:V14,228)+COUNTIF(技術職員有資格者名簿!C14:V14,155)+COUNTIF(技術職員有資格者名簿!C14:V14,256)+COUNTIF(技術職員有資格者名簿!C14:V14,258)+COUNTIF(技術職員有資格者名簿!C14:V14,268)+COUNTIF(技術職員有資格者名簿!C14:V14,269)+COUNTIF(技術職員有資格者名簿!C14:V14,129)+COUNTIF(技術職員有資格者名簿!C14:V14,230)+COUNTIF(技術職員有資格者名簿!C14:V14,168)+COUNTIF(技術職員有資格者名簿!C14:V14,169)+COUNTIF(技術職員有資格者名簿!C14:V14,265)+COUNTIF(技術職員有資格者名簿!C14:V14,"062")+COUNTIF(技術職員有資格者名簿!C14:V14,"064")+COUNTIF(技術職員有資格者名簿!C14:V14,"076")+COUNTIF(技術職員有資格者名簿!C14:V14,"080")+COUNTIF(技術職員有資格者名簿!C14:V14,"099-2"))),0,1)))</f>
        <v>0</v>
      </c>
      <c r="AD14" s="79">
        <f>IF(COUNTIF(技術職員有資格者名簿!C14:V14,113)&gt;=1,1,0)</f>
        <v>0</v>
      </c>
      <c r="AE14" s="77">
        <f>IF(AD14=1,0,(IF(0=((COUNTIF(技術職員有資格者名簿!C14:V14,214)+COUNTIF(技術職員有資格者名簿!C14:V14,215)+COUNTIF(技術職員有資格者名簿!C14:V14,216) )),0,1)))</f>
        <v>0</v>
      </c>
      <c r="AF14" s="80">
        <f>IF(AD14+AE14=1,0,(IF(0=(COUNTIF(技術職員有資格者名簿!C14:V14,702)+COUNTIF(技術職員有資格者名簿!C14:V14,703)+COUNTIF(技術職員有資格者名簿!C14:V14,704)+COUNTIF(技術職員有資格者名簿!C14:V14,705 )+COUNTIF(技術職員有資格者名簿!C14:V14,706)+COUNTIF(技術職員有資格者名簿!C14:V14,707)+COUNTIF(技術職員有資格者名簿!C14:V14,708)+COUNTIF(技術職員有資格者名簿!C14:V14,722)+COUNTIF(技術職員有資格者名簿!C14:V14,723)+COUNTIF(技術職員有資格者名簿!C14:V14,724)+COUNTIF(技術職員有資格者名簿!C14:V14,725)+COUNTIF(技術職員有資格者名簿!C14:V14,726)+COUNTIF(技術職員有資格者名簿!C14:V14,727)+COUNTIF(技術職員有資格者名簿!C14:V14,728)+COUNTIF(技術職員有資格者名簿!C14:V14,729)+COUNTIF(技術職員有資格者名簿!C14:V14,730)+COUNTIF(技術職員有資格者名簿!C14:V14,731)+COUNTIF(技術職員有資格者名簿!C14:V14,732)+COUNTIF(技術職員有資格者名簿!C14:V14,710)+COUNTIF(技術職員有資格者名簿!C14:V14,711)+COUNTIF(技術職員有資格者名簿!C14:V14,712)+COUNTIF(技術職員有資格者名簿!C14:V14,713)+COUNTIF(技術職員有資格者名簿!C14:V14,714)+COUNTIF(技術職員有資格者名簿!C14:V14,715)+COUNTIF(技術職員有資格者名簿!C14:V14,716)+COUNTIF(技術職員有資格者名簿!C14:V14,717)+COUNTIF(技術職員有資格者名簿!C14:V14,718)+COUNTIF(技術職員有資格者名簿!C14:V14,719)+COUNTIF(技術職員有資格者名簿!C14:V14,720)+COUNTIF(技術職員有資格者名簿!C14:V14,781)+COUNTIF(技術職員有資格者名簿!C14:V14,782)+COUNTIF(技術職員有資格者名簿!C14:V14,783)+COUNTIF(技術職員有資格者名簿!C14:V14,784)+COUNTIF(技術職員有資格者名簿!C14:V14,785)+COUNTIF(技術職員有資格者名簿!C14:V14,786)+COUNTIF(技術職員有資格者名簿!C14:V14,787)+COUNTIF(技術職員有資格者名簿!C14:V14,788)+COUNTIF(技術職員有資格者名簿!C14:V14,789)+COUNTIF(技術職員有資格者名簿!C14:V14,790)+COUNTIF(技術職員有資格者名簿!C14:V14,791)+COUNTIF(技術職員有資格者名簿!C14:V14,792)+COUNTIF(技術職員有資格者名簿!C14:V14,793)+COUNTIF(技術職員有資格者名簿!C14:V14,794)+COUNTIF(技術職員有資格者名簿!C14:V14,795)+COUNTIF(技術職員有資格者名簿!C14:V14,796)+COUNTIF(技術職員有資格者名簿!C14:V14,797)+COUNTIF(技術職員有資格者名簿!C14:V14,798)+COUNTIF(技術職員有資格者名簿!C14:V14,799)+COUNTIF(技術職員有資格者名簿!C14:V14,800)+COUNTIF(技術職員有資格者名簿!C14:V14,751)+COUNTIF(技術職員有資格者名簿!C14:V14,752)+COUNTIF(技術職員有資格者名簿!C14:V14,753)+COUNTIF(技術職員有資格者名簿!C14:V14,754)+COUNTIF(技術職員有資格者名簿!C14:V14,755)+COUNTIF(技術職員有資格者名簿!C14:V14,756)+COUNTIF(技術職員有資格者名簿!C14:V14,757)+COUNTIF(技術職員有資格者名簿!C14:V14,758)+COUNTIF(技術職員有資格者名簿!C14:V14,759)+COUNTIF(技術職員有資格者名簿!C14:V14,760)+COUNTIF(技術職員有資格者名簿!C14:V14,761)+COUNTIF(技術職員有資格者名簿!C14:V14,762)+COUNTIF(技術職員有資格者名簿!C14:V14,763)+COUNTIF(技術職員有資格者名簿!C14:V14,764)+COUNTIF(技術職員有資格者名簿!C14:V14,765)+COUNTIF(技術職員有資格者名簿!C14:V14,766)+COUNTIF(技術職員有資格者名簿!C14:V14,767)+COUNTIF(技術職員有資格者名簿!C14:V14,768)+COUNTIF(技術職員有資格者名簿!C14:V14,769)+COUNTIF(技術職員有資格者名簿!C14:V14,770)+COUNTIF(技術職員有資格者名簿!C14:V14,771)+COUNTIF(技術職員有資格者名簿!C14:V14,772)+COUNTIF(技術職員有資格者名簿!C14:V14,127)+COUNTIF(技術職員有資格者名簿!C14:V14,228)+COUNTIF(技術職員有資格者名簿!C14:V14,155)+COUNTIF(技術職員有資格者名簿!C14:V14,256)+COUNTIF(技術職員有資格者名簿!C14:V14,258)+COUNTIF(技術職員有資格者名簿!C14:V14,268)+COUNTIF(技術職員有資格者名簿!C14:V14,269)+COUNTIF(技術職員有資格者名簿!C14:V14,129)+COUNTIF(技術職員有資格者名簿!C14:V14,230)+COUNTIF(技術職員有資格者名簿!C14:V14,168)+COUNTIF(技術職員有資格者名簿!C14:V14,169)+COUNTIF(技術職員有資格者名簿!C14:V14,265)+COUNTIF(技術職員有資格者名簿!C14:V14,"061")+COUNTIF(技術職員有資格者名簿!C14:V14,"081")+COUNTIF(技術職員有資格者名簿!C14:V14,"051")+COUNTIF(技術職員有資格者名簿!C14:V14,"052")+COUNTIF(技術職員有資格者名簿!C14:V14,"053")+COUNTIF(技術職員有資格者名簿!C14:V14,"099-3")),0,1)))</f>
        <v>0</v>
      </c>
      <c r="AG14" s="79">
        <v>0</v>
      </c>
      <c r="AH14" s="77">
        <v>0</v>
      </c>
      <c r="AI14" s="78">
        <f>IF(AG14+AH14=1,0,(IF(0=((COUNTIF(技術職員有資格者名簿!C14:V14,"074")+COUNTIF(技術職員有資格者名簿!C14:V14,"099-4"))),0,1)))</f>
        <v>0</v>
      </c>
      <c r="AJ14" s="79">
        <v>0</v>
      </c>
      <c r="AK14" s="77">
        <v>0</v>
      </c>
      <c r="AL14" s="81">
        <f>IF(AJ14+AK14=1,0,(IF(0=((COUNTIF(技術職員有資格者名簿!C14:V14,"071")+COUNTIF(技術職員有資格者名簿!C14:V14,801)+COUNTIF(技術職員有資格者名簿!C14:V14,802)+COUNTIF(技術職員有資格者名簿!C14:V14,803)+COUNTIF(技術職員有資格者名簿!C14:V14,804)+COUNTIF(技術職員有資格者名簿!C14:V14,805)+COUNTIF(技術職員有資格者名簿!C14:V14,806)+COUNTIF(技術職員有資格者名簿!C14:V14,807)+COUNTIF(技術職員有資格者名簿!C14:V14,808)+COUNTIF(技術職員有資格者名簿!C14:V14,"073")+COUNTIF(技術職員有資格者名簿!C14:V14,"082")+COUNTIF(技術職員有資格者名簿!C14:V14,"099-5") +COUNTIF(技術職員有資格者名簿!C14:V14,"099-6"))),0,1)))</f>
        <v>0</v>
      </c>
      <c r="AM14" s="79">
        <v>0</v>
      </c>
      <c r="AN14" s="77">
        <v>0</v>
      </c>
      <c r="AO14" s="81">
        <f>IF(AM14+AN14=1,0,(IF(0=((COUNTIF(技術職員有資格者名簿!C14:V14,"075")+COUNTIF(技術職員有資格者名簿!C14:V14,"077")+COUNTIF(技術職員有資格者名簿!C14:V14,"072")+COUNTIF(技術職員有資格者名簿!C14:V14,"099-7"))),0,1)))</f>
        <v>0</v>
      </c>
    </row>
    <row r="15" spans="1:41" ht="50.1" customHeight="1">
      <c r="A15" s="161">
        <v>6</v>
      </c>
      <c r="B15" s="213"/>
      <c r="C15" s="191"/>
      <c r="D15" s="177" t="str">
        <f>IFERROR(VLOOKUP($C15,'業者カード（B)における資格対照表'!$A:$F,6,FALSE),"")</f>
        <v/>
      </c>
      <c r="E15" s="191"/>
      <c r="F15" s="177" t="str">
        <f>IFERROR(VLOOKUP($E15,'[1]業者カード（B)における資格対照表'!$A:$F,6,FALSE),"")</f>
        <v/>
      </c>
      <c r="G15" s="191"/>
      <c r="H15" s="177" t="str">
        <f>IFERROR(VLOOKUP($G15,'業者カード（B)における資格対照表'!$A:$F,6,FALSE),"")</f>
        <v/>
      </c>
      <c r="I15" s="191"/>
      <c r="J15" s="177" t="str">
        <f>IFERROR(VLOOKUP($I15,'業者カード（B)における資格対照表'!$A:$F,6,FALSE),"")</f>
        <v/>
      </c>
      <c r="K15" s="191"/>
      <c r="L15" s="177" t="str">
        <f>IFERROR(VLOOKUP($K15,'業者カード（B)における資格対照表'!$A:$F,6,FALSE),"")</f>
        <v/>
      </c>
      <c r="M15" s="191"/>
      <c r="N15" s="177" t="str">
        <f>IFERROR(VLOOKUP($M15,'業者カード（B)における資格対照表'!$A:$F,6,FALSE),"")</f>
        <v/>
      </c>
      <c r="O15" s="191"/>
      <c r="P15" s="177" t="str">
        <f>IFERROR(VLOOKUP($O15,'業者カード（B)における資格対照表'!$A:$F,6,FALSE),"")</f>
        <v/>
      </c>
      <c r="Q15" s="191"/>
      <c r="R15" s="177" t="str">
        <f>IFERROR(VLOOKUP($Q15,'業者カード（B)における資格対照表'!$A:$F,6,FALSE),"")</f>
        <v/>
      </c>
      <c r="S15" s="191"/>
      <c r="T15" s="177" t="str">
        <f>IFERROR(VLOOKUP($S15,'業者カード（B)における資格対照表'!$A:$F,6,FALSE),"")</f>
        <v/>
      </c>
      <c r="U15" s="191"/>
      <c r="V15" s="177" t="str">
        <f>IFERROR(VLOOKUP($U15,'業者カード（B)における資格対照表'!$A:$F,6,FALSE),"")</f>
        <v/>
      </c>
      <c r="X15" s="76">
        <f>IF(COUNTIF(技術職員有資格者名簿!C15:V15,107)&gt;=1,1,0)</f>
        <v>0</v>
      </c>
      <c r="Y15" s="77">
        <f>IF(X15=1,0,(IF(0=((COUNTIF(技術職員有資格者名簿!$C15:$V15,208))),0,1)))</f>
        <v>0</v>
      </c>
      <c r="Z15" s="78">
        <f>IF(X15+Y15=1,0,(IF(0=((COUNTIF(技術職員有資格者名簿!C15:V15,"099-1"))),0,1)))</f>
        <v>0</v>
      </c>
      <c r="AA15" s="79">
        <f>IF(COUNTIF(技術職員有資格者名簿!C15:V15,137)+(COUNTIF(技術職員有資格者名簿!C15:V15,"078")+COUNTIF(技術職員有資格者名簿!C15:V15,"079"))&gt;=1,1,0)</f>
        <v>0</v>
      </c>
      <c r="AB15" s="77">
        <f>IF(AA15=1,0,(IF(0=((COUNTIF(技術職員有資格者名簿!$C15:$V15,238))),0,1)))</f>
        <v>0</v>
      </c>
      <c r="AC15" s="78">
        <f>IF(AA15+AB15=1,0,(IF(0=((COUNTIF(技術職員有資格者名簿!C15:V15,127)+COUNTIF(技術職員有資格者名簿!C15:V15,228)+COUNTIF(技術職員有資格者名簿!C15:V15,155)+COUNTIF(技術職員有資格者名簿!C15:V15,256)+COUNTIF(技術職員有資格者名簿!C15:V15,258)+COUNTIF(技術職員有資格者名簿!C15:V15,268)+COUNTIF(技術職員有資格者名簿!C15:V15,269)+COUNTIF(技術職員有資格者名簿!C15:V15,129)+COUNTIF(技術職員有資格者名簿!C15:V15,230)+COUNTIF(技術職員有資格者名簿!C15:V15,168)+COUNTIF(技術職員有資格者名簿!C15:V15,169)+COUNTIF(技術職員有資格者名簿!C15:V15,265)+COUNTIF(技術職員有資格者名簿!C15:V15,"062")+COUNTIF(技術職員有資格者名簿!C15:V15,"064")+COUNTIF(技術職員有資格者名簿!C15:V15,"076")+COUNTIF(技術職員有資格者名簿!C15:V15,"080")+COUNTIF(技術職員有資格者名簿!C15:V15,"099-2"))),0,1)))</f>
        <v>0</v>
      </c>
      <c r="AD15" s="79">
        <f>IF(COUNTIF(技術職員有資格者名簿!C15:V15,113)&gt;=1,1,0)</f>
        <v>0</v>
      </c>
      <c r="AE15" s="77">
        <f>IF(AD15=1,0,(IF(0=((COUNTIF(技術職員有資格者名簿!C15:V15,214)+COUNTIF(技術職員有資格者名簿!C15:V15,215)+COUNTIF(技術職員有資格者名簿!C15:V15,216) )),0,1)))</f>
        <v>0</v>
      </c>
      <c r="AF15" s="80">
        <f>IF(AD15+AE15=1,0,(IF(0=(COUNTIF(技術職員有資格者名簿!C15:V15,702)+COUNTIF(技術職員有資格者名簿!C15:V15,703)+COUNTIF(技術職員有資格者名簿!C15:V15,704)+COUNTIF(技術職員有資格者名簿!C15:V15,705 )+COUNTIF(技術職員有資格者名簿!C15:V15,706)+COUNTIF(技術職員有資格者名簿!C15:V15,707)+COUNTIF(技術職員有資格者名簿!C15:V15,708)+COUNTIF(技術職員有資格者名簿!C15:V15,722)+COUNTIF(技術職員有資格者名簿!C15:V15,723)+COUNTIF(技術職員有資格者名簿!C15:V15,724)+COUNTIF(技術職員有資格者名簿!C15:V15,725)+COUNTIF(技術職員有資格者名簿!C15:V15,726)+COUNTIF(技術職員有資格者名簿!C15:V15,727)+COUNTIF(技術職員有資格者名簿!C15:V15,728)+COUNTIF(技術職員有資格者名簿!C15:V15,729)+COUNTIF(技術職員有資格者名簿!C15:V15,730)+COUNTIF(技術職員有資格者名簿!C15:V15,731)+COUNTIF(技術職員有資格者名簿!C15:V15,732)+COUNTIF(技術職員有資格者名簿!C15:V15,710)+COUNTIF(技術職員有資格者名簿!C15:V15,711)+COUNTIF(技術職員有資格者名簿!C15:V15,712)+COUNTIF(技術職員有資格者名簿!C15:V15,713)+COUNTIF(技術職員有資格者名簿!C15:V15,714)+COUNTIF(技術職員有資格者名簿!C15:V15,715)+COUNTIF(技術職員有資格者名簿!C15:V15,716)+COUNTIF(技術職員有資格者名簿!C15:V15,717)+COUNTIF(技術職員有資格者名簿!C15:V15,718)+COUNTIF(技術職員有資格者名簿!C15:V15,719)+COUNTIF(技術職員有資格者名簿!C15:V15,720)+COUNTIF(技術職員有資格者名簿!C15:V15,781)+COUNTIF(技術職員有資格者名簿!C15:V15,782)+COUNTIF(技術職員有資格者名簿!C15:V15,783)+COUNTIF(技術職員有資格者名簿!C15:V15,784)+COUNTIF(技術職員有資格者名簿!C15:V15,785)+COUNTIF(技術職員有資格者名簿!C15:V15,786)+COUNTIF(技術職員有資格者名簿!C15:V15,787)+COUNTIF(技術職員有資格者名簿!C15:V15,788)+COUNTIF(技術職員有資格者名簿!C15:V15,789)+COUNTIF(技術職員有資格者名簿!C15:V15,790)+COUNTIF(技術職員有資格者名簿!C15:V15,791)+COUNTIF(技術職員有資格者名簿!C15:V15,792)+COUNTIF(技術職員有資格者名簿!C15:V15,793)+COUNTIF(技術職員有資格者名簿!C15:V15,794)+COUNTIF(技術職員有資格者名簿!C15:V15,795)+COUNTIF(技術職員有資格者名簿!C15:V15,796)+COUNTIF(技術職員有資格者名簿!C15:V15,797)+COUNTIF(技術職員有資格者名簿!C15:V15,798)+COUNTIF(技術職員有資格者名簿!C15:V15,799)+COUNTIF(技術職員有資格者名簿!C15:V15,800)+COUNTIF(技術職員有資格者名簿!C15:V15,751)+COUNTIF(技術職員有資格者名簿!C15:V15,752)+COUNTIF(技術職員有資格者名簿!C15:V15,753)+COUNTIF(技術職員有資格者名簿!C15:V15,754)+COUNTIF(技術職員有資格者名簿!C15:V15,755)+COUNTIF(技術職員有資格者名簿!C15:V15,756)+COUNTIF(技術職員有資格者名簿!C15:V15,757)+COUNTIF(技術職員有資格者名簿!C15:V15,758)+COUNTIF(技術職員有資格者名簿!C15:V15,759)+COUNTIF(技術職員有資格者名簿!C15:V15,760)+COUNTIF(技術職員有資格者名簿!C15:V15,761)+COUNTIF(技術職員有資格者名簿!C15:V15,762)+COUNTIF(技術職員有資格者名簿!C15:V15,763)+COUNTIF(技術職員有資格者名簿!C15:V15,764)+COUNTIF(技術職員有資格者名簿!C15:V15,765)+COUNTIF(技術職員有資格者名簿!C15:V15,766)+COUNTIF(技術職員有資格者名簿!C15:V15,767)+COUNTIF(技術職員有資格者名簿!C15:V15,768)+COUNTIF(技術職員有資格者名簿!C15:V15,769)+COUNTIF(技術職員有資格者名簿!C15:V15,770)+COUNTIF(技術職員有資格者名簿!C15:V15,771)+COUNTIF(技術職員有資格者名簿!C15:V15,772)+COUNTIF(技術職員有資格者名簿!C15:V15,127)+COUNTIF(技術職員有資格者名簿!C15:V15,228)+COUNTIF(技術職員有資格者名簿!C15:V15,155)+COUNTIF(技術職員有資格者名簿!C15:V15,256)+COUNTIF(技術職員有資格者名簿!C15:V15,258)+COUNTIF(技術職員有資格者名簿!C15:V15,268)+COUNTIF(技術職員有資格者名簿!C15:V15,269)+COUNTIF(技術職員有資格者名簿!C15:V15,129)+COUNTIF(技術職員有資格者名簿!C15:V15,230)+COUNTIF(技術職員有資格者名簿!C15:V15,168)+COUNTIF(技術職員有資格者名簿!C15:V15,169)+COUNTIF(技術職員有資格者名簿!C15:V15,265)+COUNTIF(技術職員有資格者名簿!C15:V15,"061")+COUNTIF(技術職員有資格者名簿!C15:V15,"081")+COUNTIF(技術職員有資格者名簿!C15:V15,"051")+COUNTIF(技術職員有資格者名簿!C15:V15,"052")+COUNTIF(技術職員有資格者名簿!C15:V15,"053")+COUNTIF(技術職員有資格者名簿!C15:V15,"099-3")),0,1)))</f>
        <v>0</v>
      </c>
      <c r="AG15" s="79">
        <v>0</v>
      </c>
      <c r="AH15" s="77">
        <v>0</v>
      </c>
      <c r="AI15" s="78">
        <f>IF(AG15+AH15=1,0,(IF(0=((COUNTIF(技術職員有資格者名簿!C15:V15,"074")+COUNTIF(技術職員有資格者名簿!C15:V15,"099-4"))),0,1)))</f>
        <v>0</v>
      </c>
      <c r="AJ15" s="79">
        <v>0</v>
      </c>
      <c r="AK15" s="77">
        <v>0</v>
      </c>
      <c r="AL15" s="81">
        <f>IF(AJ15+AK15=1,0,(IF(0=((COUNTIF(技術職員有資格者名簿!C15:V15,"071")+COUNTIF(技術職員有資格者名簿!C15:V15,801)+COUNTIF(技術職員有資格者名簿!C15:V15,802)+COUNTIF(技術職員有資格者名簿!C15:V15,803)+COUNTIF(技術職員有資格者名簿!C15:V15,804)+COUNTIF(技術職員有資格者名簿!C15:V15,805)+COUNTIF(技術職員有資格者名簿!C15:V15,806)+COUNTIF(技術職員有資格者名簿!C15:V15,807)+COUNTIF(技術職員有資格者名簿!C15:V15,808)+COUNTIF(技術職員有資格者名簿!C15:V15,"073")+COUNTIF(技術職員有資格者名簿!C15:V15,"082")+COUNTIF(技術職員有資格者名簿!C15:V15,"099-5") +COUNTIF(技術職員有資格者名簿!C15:V15,"099-6"))),0,1)))</f>
        <v>0</v>
      </c>
      <c r="AM15" s="79">
        <v>0</v>
      </c>
      <c r="AN15" s="77">
        <v>0</v>
      </c>
      <c r="AO15" s="81">
        <f>IF(AM15+AN15=1,0,(IF(0=((COUNTIF(技術職員有資格者名簿!C15:V15,"075")+COUNTIF(技術職員有資格者名簿!C15:V15,"077")+COUNTIF(技術職員有資格者名簿!C15:V15,"072")+COUNTIF(技術職員有資格者名簿!C15:V15,"099-7"))),0,1)))</f>
        <v>0</v>
      </c>
    </row>
    <row r="16" spans="1:41" ht="50.1" customHeight="1">
      <c r="A16" s="160">
        <v>7</v>
      </c>
      <c r="B16" s="213"/>
      <c r="C16" s="191"/>
      <c r="D16" s="177" t="str">
        <f>IFERROR(VLOOKUP($C16,'業者カード（B)における資格対照表'!$A:$F,6,FALSE),"")</f>
        <v/>
      </c>
      <c r="E16" s="191"/>
      <c r="F16" s="177" t="str">
        <f>IFERROR(VLOOKUP($E16,'[1]業者カード（B)における資格対照表'!$A:$F,6,FALSE),"")</f>
        <v/>
      </c>
      <c r="G16" s="191"/>
      <c r="H16" s="177" t="str">
        <f>IFERROR(VLOOKUP($G16,'業者カード（B)における資格対照表'!$A:$F,6,FALSE),"")</f>
        <v/>
      </c>
      <c r="I16" s="191"/>
      <c r="J16" s="177" t="str">
        <f>IFERROR(VLOOKUP($I16,'業者カード（B)における資格対照表'!$A:$F,6,FALSE),"")</f>
        <v/>
      </c>
      <c r="K16" s="191"/>
      <c r="L16" s="177" t="str">
        <f>IFERROR(VLOOKUP($K16,'業者カード（B)における資格対照表'!$A:$F,6,FALSE),"")</f>
        <v/>
      </c>
      <c r="M16" s="191"/>
      <c r="N16" s="177" t="str">
        <f>IFERROR(VLOOKUP($M16,'業者カード（B)における資格対照表'!$A:$F,6,FALSE),"")</f>
        <v/>
      </c>
      <c r="O16" s="191"/>
      <c r="P16" s="177" t="str">
        <f>IFERROR(VLOOKUP($O16,'業者カード（B)における資格対照表'!$A:$F,6,FALSE),"")</f>
        <v/>
      </c>
      <c r="Q16" s="191"/>
      <c r="R16" s="177" t="str">
        <f>IFERROR(VLOOKUP($Q16,'業者カード（B)における資格対照表'!$A:$F,6,FALSE),"")</f>
        <v/>
      </c>
      <c r="S16" s="191"/>
      <c r="T16" s="177" t="str">
        <f>IFERROR(VLOOKUP($S16,'業者カード（B)における資格対照表'!$A:$F,6,FALSE),"")</f>
        <v/>
      </c>
      <c r="U16" s="191"/>
      <c r="V16" s="177" t="str">
        <f>IFERROR(VLOOKUP($U16,'業者カード（B)における資格対照表'!$A:$F,6,FALSE),"")</f>
        <v/>
      </c>
      <c r="X16" s="76">
        <f>IF(COUNTIF(技術職員有資格者名簿!C16:V16,107)&gt;=1,1,0)</f>
        <v>0</v>
      </c>
      <c r="Y16" s="77">
        <f>IF(X16=1,0,(IF(0=((COUNTIF(技術職員有資格者名簿!$C16:$V16,208))),0,1)))</f>
        <v>0</v>
      </c>
      <c r="Z16" s="78">
        <f>IF(X16+Y16=1,0,(IF(0=((COUNTIF(技術職員有資格者名簿!C16:V16,"099-1"))),0,1)))</f>
        <v>0</v>
      </c>
      <c r="AA16" s="79">
        <f>IF(COUNTIF(技術職員有資格者名簿!C16:V16,137)+(COUNTIF(技術職員有資格者名簿!C16:V16,"078")+COUNTIF(技術職員有資格者名簿!C16:V16,"079"))&gt;=1,1,0)</f>
        <v>0</v>
      </c>
      <c r="AB16" s="77">
        <f>IF(AA16=1,0,(IF(0=((COUNTIF(技術職員有資格者名簿!$C16:$V16,238))),0,1)))</f>
        <v>0</v>
      </c>
      <c r="AC16" s="78">
        <f>IF(AA16+AB16=1,0,(IF(0=((COUNTIF(技術職員有資格者名簿!C16:V16,127)+COUNTIF(技術職員有資格者名簿!C16:V16,228)+COUNTIF(技術職員有資格者名簿!C16:V16,155)+COUNTIF(技術職員有資格者名簿!C16:V16,256)+COUNTIF(技術職員有資格者名簿!C16:V16,258)+COUNTIF(技術職員有資格者名簿!C16:V16,268)+COUNTIF(技術職員有資格者名簿!C16:V16,269)+COUNTIF(技術職員有資格者名簿!C16:V16,129)+COUNTIF(技術職員有資格者名簿!C16:V16,230)+COUNTIF(技術職員有資格者名簿!C16:V16,168)+COUNTIF(技術職員有資格者名簿!C16:V16,169)+COUNTIF(技術職員有資格者名簿!C16:V16,265)+COUNTIF(技術職員有資格者名簿!C16:V16,"062")+COUNTIF(技術職員有資格者名簿!C16:V16,"064")+COUNTIF(技術職員有資格者名簿!C16:V16,"076")+COUNTIF(技術職員有資格者名簿!C16:V16,"080")+COUNTIF(技術職員有資格者名簿!C16:V16,"099-2"))),0,1)))</f>
        <v>0</v>
      </c>
      <c r="AD16" s="79">
        <f>IF(COUNTIF(技術職員有資格者名簿!C16:V16,113)&gt;=1,1,0)</f>
        <v>0</v>
      </c>
      <c r="AE16" s="77">
        <f>IF(AD16=1,0,(IF(0=((COUNTIF(技術職員有資格者名簿!C16:V16,214)+COUNTIF(技術職員有資格者名簿!C16:V16,215)+COUNTIF(技術職員有資格者名簿!C16:V16,216) )),0,1)))</f>
        <v>0</v>
      </c>
      <c r="AF16" s="80">
        <f>IF(AD16+AE16=1,0,(IF(0=(COUNTIF(技術職員有資格者名簿!C16:V16,702)+COUNTIF(技術職員有資格者名簿!C16:V16,703)+COUNTIF(技術職員有資格者名簿!C16:V16,704)+COUNTIF(技術職員有資格者名簿!C16:V16,705 )+COUNTIF(技術職員有資格者名簿!C16:V16,706)+COUNTIF(技術職員有資格者名簿!C16:V16,707)+COUNTIF(技術職員有資格者名簿!C16:V16,708)+COUNTIF(技術職員有資格者名簿!C16:V16,722)+COUNTIF(技術職員有資格者名簿!C16:V16,723)+COUNTIF(技術職員有資格者名簿!C16:V16,724)+COUNTIF(技術職員有資格者名簿!C16:V16,725)+COUNTIF(技術職員有資格者名簿!C16:V16,726)+COUNTIF(技術職員有資格者名簿!C16:V16,727)+COUNTIF(技術職員有資格者名簿!C16:V16,728)+COUNTIF(技術職員有資格者名簿!C16:V16,729)+COUNTIF(技術職員有資格者名簿!C16:V16,730)+COUNTIF(技術職員有資格者名簿!C16:V16,731)+COUNTIF(技術職員有資格者名簿!C16:V16,732)+COUNTIF(技術職員有資格者名簿!C16:V16,710)+COUNTIF(技術職員有資格者名簿!C16:V16,711)+COUNTIF(技術職員有資格者名簿!C16:V16,712)+COUNTIF(技術職員有資格者名簿!C16:V16,713)+COUNTIF(技術職員有資格者名簿!C16:V16,714)+COUNTIF(技術職員有資格者名簿!C16:V16,715)+COUNTIF(技術職員有資格者名簿!C16:V16,716)+COUNTIF(技術職員有資格者名簿!C16:V16,717)+COUNTIF(技術職員有資格者名簿!C16:V16,718)+COUNTIF(技術職員有資格者名簿!C16:V16,719)+COUNTIF(技術職員有資格者名簿!C16:V16,720)+COUNTIF(技術職員有資格者名簿!C16:V16,781)+COUNTIF(技術職員有資格者名簿!C16:V16,782)+COUNTIF(技術職員有資格者名簿!C16:V16,783)+COUNTIF(技術職員有資格者名簿!C16:V16,784)+COUNTIF(技術職員有資格者名簿!C16:V16,785)+COUNTIF(技術職員有資格者名簿!C16:V16,786)+COUNTIF(技術職員有資格者名簿!C16:V16,787)+COUNTIF(技術職員有資格者名簿!C16:V16,788)+COUNTIF(技術職員有資格者名簿!C16:V16,789)+COUNTIF(技術職員有資格者名簿!C16:V16,790)+COUNTIF(技術職員有資格者名簿!C16:V16,791)+COUNTIF(技術職員有資格者名簿!C16:V16,792)+COUNTIF(技術職員有資格者名簿!C16:V16,793)+COUNTIF(技術職員有資格者名簿!C16:V16,794)+COUNTIF(技術職員有資格者名簿!C16:V16,795)+COUNTIF(技術職員有資格者名簿!C16:V16,796)+COUNTIF(技術職員有資格者名簿!C16:V16,797)+COUNTIF(技術職員有資格者名簿!C16:V16,798)+COUNTIF(技術職員有資格者名簿!C16:V16,799)+COUNTIF(技術職員有資格者名簿!C16:V16,800)+COUNTIF(技術職員有資格者名簿!C16:V16,751)+COUNTIF(技術職員有資格者名簿!C16:V16,752)+COUNTIF(技術職員有資格者名簿!C16:V16,753)+COUNTIF(技術職員有資格者名簿!C16:V16,754)+COUNTIF(技術職員有資格者名簿!C16:V16,755)+COUNTIF(技術職員有資格者名簿!C16:V16,756)+COUNTIF(技術職員有資格者名簿!C16:V16,757)+COUNTIF(技術職員有資格者名簿!C16:V16,758)+COUNTIF(技術職員有資格者名簿!C16:V16,759)+COUNTIF(技術職員有資格者名簿!C16:V16,760)+COUNTIF(技術職員有資格者名簿!C16:V16,761)+COUNTIF(技術職員有資格者名簿!C16:V16,762)+COUNTIF(技術職員有資格者名簿!C16:V16,763)+COUNTIF(技術職員有資格者名簿!C16:V16,764)+COUNTIF(技術職員有資格者名簿!C16:V16,765)+COUNTIF(技術職員有資格者名簿!C16:V16,766)+COUNTIF(技術職員有資格者名簿!C16:V16,767)+COUNTIF(技術職員有資格者名簿!C16:V16,768)+COUNTIF(技術職員有資格者名簿!C16:V16,769)+COUNTIF(技術職員有資格者名簿!C16:V16,770)+COUNTIF(技術職員有資格者名簿!C16:V16,771)+COUNTIF(技術職員有資格者名簿!C16:V16,772)+COUNTIF(技術職員有資格者名簿!C16:V16,127)+COUNTIF(技術職員有資格者名簿!C16:V16,228)+COUNTIF(技術職員有資格者名簿!C16:V16,155)+COUNTIF(技術職員有資格者名簿!C16:V16,256)+COUNTIF(技術職員有資格者名簿!C16:V16,258)+COUNTIF(技術職員有資格者名簿!C16:V16,268)+COUNTIF(技術職員有資格者名簿!C16:V16,269)+COUNTIF(技術職員有資格者名簿!C16:V16,129)+COUNTIF(技術職員有資格者名簿!C16:V16,230)+COUNTIF(技術職員有資格者名簿!C16:V16,168)+COUNTIF(技術職員有資格者名簿!C16:V16,169)+COUNTIF(技術職員有資格者名簿!C16:V16,265)+COUNTIF(技術職員有資格者名簿!C16:V16,"061")+COUNTIF(技術職員有資格者名簿!C16:V16,"081")+COUNTIF(技術職員有資格者名簿!C16:V16,"051")+COUNTIF(技術職員有資格者名簿!C16:V16,"052")+COUNTIF(技術職員有資格者名簿!C16:V16,"053")+COUNTIF(技術職員有資格者名簿!C16:V16,"099-3")),0,1)))</f>
        <v>0</v>
      </c>
      <c r="AG16" s="79">
        <v>0</v>
      </c>
      <c r="AH16" s="77">
        <v>0</v>
      </c>
      <c r="AI16" s="78">
        <f>IF(AG16+AH16=1,0,(IF(0=((COUNTIF(技術職員有資格者名簿!C16:V16,"074")+COUNTIF(技術職員有資格者名簿!C16:V16,"099-4"))),0,1)))</f>
        <v>0</v>
      </c>
      <c r="AJ16" s="79">
        <v>0</v>
      </c>
      <c r="AK16" s="77">
        <v>0</v>
      </c>
      <c r="AL16" s="81">
        <f>IF(AJ16+AK16=1,0,(IF(0=((COUNTIF(技術職員有資格者名簿!C16:V16,"071")+COUNTIF(技術職員有資格者名簿!C16:V16,801)+COUNTIF(技術職員有資格者名簿!C16:V16,802)+COUNTIF(技術職員有資格者名簿!C16:V16,803)+COUNTIF(技術職員有資格者名簿!C16:V16,804)+COUNTIF(技術職員有資格者名簿!C16:V16,805)+COUNTIF(技術職員有資格者名簿!C16:V16,806)+COUNTIF(技術職員有資格者名簿!C16:V16,807)+COUNTIF(技術職員有資格者名簿!C16:V16,808)+COUNTIF(技術職員有資格者名簿!C16:V16,"073")+COUNTIF(技術職員有資格者名簿!C16:V16,"082")+COUNTIF(技術職員有資格者名簿!C16:V16,"099-5") +COUNTIF(技術職員有資格者名簿!C16:V16,"099-6"))),0,1)))</f>
        <v>0</v>
      </c>
      <c r="AM16" s="79">
        <v>0</v>
      </c>
      <c r="AN16" s="77">
        <v>0</v>
      </c>
      <c r="AO16" s="81">
        <f>IF(AM16+AN16=1,0,(IF(0=((COUNTIF(技術職員有資格者名簿!C16:V16,"075")+COUNTIF(技術職員有資格者名簿!C16:V16,"077")+COUNTIF(技術職員有資格者名簿!C16:V16,"072")+COUNTIF(技術職員有資格者名簿!C16:V16,"099-7"))),0,1)))</f>
        <v>0</v>
      </c>
    </row>
    <row r="17" spans="1:41" ht="50.1" customHeight="1">
      <c r="A17" s="161">
        <v>8</v>
      </c>
      <c r="B17" s="213"/>
      <c r="C17" s="191"/>
      <c r="D17" s="177" t="str">
        <f>IFERROR(VLOOKUP($C17,'業者カード（B)における資格対照表'!$A:$F,6,FALSE),"")</f>
        <v/>
      </c>
      <c r="E17" s="191"/>
      <c r="F17" s="177" t="str">
        <f>IFERROR(VLOOKUP($E17,'[1]業者カード（B)における資格対照表'!$A:$F,6,FALSE),"")</f>
        <v/>
      </c>
      <c r="G17" s="191"/>
      <c r="H17" s="177" t="str">
        <f>IFERROR(VLOOKUP($G17,'業者カード（B)における資格対照表'!$A:$F,6,FALSE),"")</f>
        <v/>
      </c>
      <c r="I17" s="191"/>
      <c r="J17" s="177" t="str">
        <f>IFERROR(VLOOKUP($I17,'業者カード（B)における資格対照表'!$A:$F,6,FALSE),"")</f>
        <v/>
      </c>
      <c r="K17" s="191"/>
      <c r="L17" s="177" t="str">
        <f>IFERROR(VLOOKUP($K17,'業者カード（B)における資格対照表'!$A:$F,6,FALSE),"")</f>
        <v/>
      </c>
      <c r="M17" s="191"/>
      <c r="N17" s="177" t="str">
        <f>IFERROR(VLOOKUP($M17,'業者カード（B)における資格対照表'!$A:$F,6,FALSE),"")</f>
        <v/>
      </c>
      <c r="O17" s="191"/>
      <c r="P17" s="177" t="str">
        <f>IFERROR(VLOOKUP($O17,'業者カード（B)における資格対照表'!$A:$F,6,FALSE),"")</f>
        <v/>
      </c>
      <c r="Q17" s="191"/>
      <c r="R17" s="177" t="str">
        <f>IFERROR(VLOOKUP($Q17,'業者カード（B)における資格対照表'!$A:$F,6,FALSE),"")</f>
        <v/>
      </c>
      <c r="S17" s="191"/>
      <c r="T17" s="177" t="str">
        <f>IFERROR(VLOOKUP($S17,'業者カード（B)における資格対照表'!$A:$F,6,FALSE),"")</f>
        <v/>
      </c>
      <c r="U17" s="191"/>
      <c r="V17" s="177" t="str">
        <f>IFERROR(VLOOKUP($U17,'業者カード（B)における資格対照表'!$A:$F,6,FALSE),"")</f>
        <v/>
      </c>
      <c r="X17" s="76">
        <f>IF(COUNTIF(技術職員有資格者名簿!C17:V17,107)&gt;=1,1,0)</f>
        <v>0</v>
      </c>
      <c r="Y17" s="77">
        <f>IF(X17=1,0,(IF(0=((COUNTIF(技術職員有資格者名簿!$C17:$V17,208))),0,1)))</f>
        <v>0</v>
      </c>
      <c r="Z17" s="78">
        <f>IF(X17+Y17=1,0,(IF(0=((COUNTIF(技術職員有資格者名簿!C17:V17,"099-1"))),0,1)))</f>
        <v>0</v>
      </c>
      <c r="AA17" s="79">
        <f>IF(COUNTIF(技術職員有資格者名簿!C17:V17,137)+(COUNTIF(技術職員有資格者名簿!C17:V17,"078")+COUNTIF(技術職員有資格者名簿!C17:V17,"079"))&gt;=1,1,0)</f>
        <v>0</v>
      </c>
      <c r="AB17" s="77">
        <f>IF(AA17=1,0,(IF(0=((COUNTIF(技術職員有資格者名簿!$C17:$V17,238))),0,1)))</f>
        <v>0</v>
      </c>
      <c r="AC17" s="78">
        <f>IF(AA17+AB17=1,0,(IF(0=((COUNTIF(技術職員有資格者名簿!C17:V17,127)+COUNTIF(技術職員有資格者名簿!C17:V17,228)+COUNTIF(技術職員有資格者名簿!C17:V17,155)+COUNTIF(技術職員有資格者名簿!C17:V17,256)+COUNTIF(技術職員有資格者名簿!C17:V17,258)+COUNTIF(技術職員有資格者名簿!C17:V17,268)+COUNTIF(技術職員有資格者名簿!C17:V17,269)+COUNTIF(技術職員有資格者名簿!C17:V17,129)+COUNTIF(技術職員有資格者名簿!C17:V17,230)+COUNTIF(技術職員有資格者名簿!C17:V17,168)+COUNTIF(技術職員有資格者名簿!C17:V17,169)+COUNTIF(技術職員有資格者名簿!C17:V17,265)+COUNTIF(技術職員有資格者名簿!C17:V17,"062")+COUNTIF(技術職員有資格者名簿!C17:V17,"064")+COUNTIF(技術職員有資格者名簿!C17:V17,"076")+COUNTIF(技術職員有資格者名簿!C17:V17,"080")+COUNTIF(技術職員有資格者名簿!C17:V17,"099-2"))),0,1)))</f>
        <v>0</v>
      </c>
      <c r="AD17" s="79">
        <f>IF(COUNTIF(技術職員有資格者名簿!C17:V17,113)&gt;=1,1,0)</f>
        <v>0</v>
      </c>
      <c r="AE17" s="77">
        <f>IF(AD17=1,0,(IF(0=((COUNTIF(技術職員有資格者名簿!C17:V17,214)+COUNTIF(技術職員有資格者名簿!C17:V17,215)+COUNTIF(技術職員有資格者名簿!C17:V17,216) )),0,1)))</f>
        <v>0</v>
      </c>
      <c r="AF17" s="80">
        <f>IF(AD17+AE17=1,0,(IF(0=(COUNTIF(技術職員有資格者名簿!C17:V17,702)+COUNTIF(技術職員有資格者名簿!C17:V17,703)+COUNTIF(技術職員有資格者名簿!C17:V17,704)+COUNTIF(技術職員有資格者名簿!C17:V17,705 )+COUNTIF(技術職員有資格者名簿!C17:V17,706)+COUNTIF(技術職員有資格者名簿!C17:V17,707)+COUNTIF(技術職員有資格者名簿!C17:V17,708)+COUNTIF(技術職員有資格者名簿!C17:V17,722)+COUNTIF(技術職員有資格者名簿!C17:V17,723)+COUNTIF(技術職員有資格者名簿!C17:V17,724)+COUNTIF(技術職員有資格者名簿!C17:V17,725)+COUNTIF(技術職員有資格者名簿!C17:V17,726)+COUNTIF(技術職員有資格者名簿!C17:V17,727)+COUNTIF(技術職員有資格者名簿!C17:V17,728)+COUNTIF(技術職員有資格者名簿!C17:V17,729)+COUNTIF(技術職員有資格者名簿!C17:V17,730)+COUNTIF(技術職員有資格者名簿!C17:V17,731)+COUNTIF(技術職員有資格者名簿!C17:V17,732)+COUNTIF(技術職員有資格者名簿!C17:V17,710)+COUNTIF(技術職員有資格者名簿!C17:V17,711)+COUNTIF(技術職員有資格者名簿!C17:V17,712)+COUNTIF(技術職員有資格者名簿!C17:V17,713)+COUNTIF(技術職員有資格者名簿!C17:V17,714)+COUNTIF(技術職員有資格者名簿!C17:V17,715)+COUNTIF(技術職員有資格者名簿!C17:V17,716)+COUNTIF(技術職員有資格者名簿!C17:V17,717)+COUNTIF(技術職員有資格者名簿!C17:V17,718)+COUNTIF(技術職員有資格者名簿!C17:V17,719)+COUNTIF(技術職員有資格者名簿!C17:V17,720)+COUNTIF(技術職員有資格者名簿!C17:V17,781)+COUNTIF(技術職員有資格者名簿!C17:V17,782)+COUNTIF(技術職員有資格者名簿!C17:V17,783)+COUNTIF(技術職員有資格者名簿!C17:V17,784)+COUNTIF(技術職員有資格者名簿!C17:V17,785)+COUNTIF(技術職員有資格者名簿!C17:V17,786)+COUNTIF(技術職員有資格者名簿!C17:V17,787)+COUNTIF(技術職員有資格者名簿!C17:V17,788)+COUNTIF(技術職員有資格者名簿!C17:V17,789)+COUNTIF(技術職員有資格者名簿!C17:V17,790)+COUNTIF(技術職員有資格者名簿!C17:V17,791)+COUNTIF(技術職員有資格者名簿!C17:V17,792)+COUNTIF(技術職員有資格者名簿!C17:V17,793)+COUNTIF(技術職員有資格者名簿!C17:V17,794)+COUNTIF(技術職員有資格者名簿!C17:V17,795)+COUNTIF(技術職員有資格者名簿!C17:V17,796)+COUNTIF(技術職員有資格者名簿!C17:V17,797)+COUNTIF(技術職員有資格者名簿!C17:V17,798)+COUNTIF(技術職員有資格者名簿!C17:V17,799)+COUNTIF(技術職員有資格者名簿!C17:V17,800)+COUNTIF(技術職員有資格者名簿!C17:V17,751)+COUNTIF(技術職員有資格者名簿!C17:V17,752)+COUNTIF(技術職員有資格者名簿!C17:V17,753)+COUNTIF(技術職員有資格者名簿!C17:V17,754)+COUNTIF(技術職員有資格者名簿!C17:V17,755)+COUNTIF(技術職員有資格者名簿!C17:V17,756)+COUNTIF(技術職員有資格者名簿!C17:V17,757)+COUNTIF(技術職員有資格者名簿!C17:V17,758)+COUNTIF(技術職員有資格者名簿!C17:V17,759)+COUNTIF(技術職員有資格者名簿!C17:V17,760)+COUNTIF(技術職員有資格者名簿!C17:V17,761)+COUNTIF(技術職員有資格者名簿!C17:V17,762)+COUNTIF(技術職員有資格者名簿!C17:V17,763)+COUNTIF(技術職員有資格者名簿!C17:V17,764)+COUNTIF(技術職員有資格者名簿!C17:V17,765)+COUNTIF(技術職員有資格者名簿!C17:V17,766)+COUNTIF(技術職員有資格者名簿!C17:V17,767)+COUNTIF(技術職員有資格者名簿!C17:V17,768)+COUNTIF(技術職員有資格者名簿!C17:V17,769)+COUNTIF(技術職員有資格者名簿!C17:V17,770)+COUNTIF(技術職員有資格者名簿!C17:V17,771)+COUNTIF(技術職員有資格者名簿!C17:V17,772)+COUNTIF(技術職員有資格者名簿!C17:V17,127)+COUNTIF(技術職員有資格者名簿!C17:V17,228)+COUNTIF(技術職員有資格者名簿!C17:V17,155)+COUNTIF(技術職員有資格者名簿!C17:V17,256)+COUNTIF(技術職員有資格者名簿!C17:V17,258)+COUNTIF(技術職員有資格者名簿!C17:V17,268)+COUNTIF(技術職員有資格者名簿!C17:V17,269)+COUNTIF(技術職員有資格者名簿!C17:V17,129)+COUNTIF(技術職員有資格者名簿!C17:V17,230)+COUNTIF(技術職員有資格者名簿!C17:V17,168)+COUNTIF(技術職員有資格者名簿!C17:V17,169)+COUNTIF(技術職員有資格者名簿!C17:V17,265)+COUNTIF(技術職員有資格者名簿!C17:V17,"061")+COUNTIF(技術職員有資格者名簿!C17:V17,"081")+COUNTIF(技術職員有資格者名簿!C17:V17,"051")+COUNTIF(技術職員有資格者名簿!C17:V17,"052")+COUNTIF(技術職員有資格者名簿!C17:V17,"053")+COUNTIF(技術職員有資格者名簿!C17:V17,"099-3")),0,1)))</f>
        <v>0</v>
      </c>
      <c r="AG17" s="79">
        <v>0</v>
      </c>
      <c r="AH17" s="77">
        <v>0</v>
      </c>
      <c r="AI17" s="78">
        <f>IF(AG17+AH17=1,0,(IF(0=((COUNTIF(技術職員有資格者名簿!C17:V17,"074")+COUNTIF(技術職員有資格者名簿!C17:V17,"099-4"))),0,1)))</f>
        <v>0</v>
      </c>
      <c r="AJ17" s="79">
        <v>0</v>
      </c>
      <c r="AK17" s="77">
        <v>0</v>
      </c>
      <c r="AL17" s="81">
        <f>IF(AJ17+AK17=1,0,(IF(0=((COUNTIF(技術職員有資格者名簿!C17:V17,"071")+COUNTIF(技術職員有資格者名簿!C17:V17,801)+COUNTIF(技術職員有資格者名簿!C17:V17,802)+COUNTIF(技術職員有資格者名簿!C17:V17,803)+COUNTIF(技術職員有資格者名簿!C17:V17,804)+COUNTIF(技術職員有資格者名簿!C17:V17,805)+COUNTIF(技術職員有資格者名簿!C17:V17,806)+COUNTIF(技術職員有資格者名簿!C17:V17,807)+COUNTIF(技術職員有資格者名簿!C17:V17,808)+COUNTIF(技術職員有資格者名簿!C17:V17,"073")+COUNTIF(技術職員有資格者名簿!C17:V17,"082")+COUNTIF(技術職員有資格者名簿!C17:V17,"099-5") +COUNTIF(技術職員有資格者名簿!C17:V17,"099-6"))),0,1)))</f>
        <v>0</v>
      </c>
      <c r="AM17" s="79">
        <v>0</v>
      </c>
      <c r="AN17" s="77">
        <v>0</v>
      </c>
      <c r="AO17" s="81">
        <f>IF(AM17+AN17=1,0,(IF(0=((COUNTIF(技術職員有資格者名簿!C17:V17,"075")+COUNTIF(技術職員有資格者名簿!C17:V17,"077")+COUNTIF(技術職員有資格者名簿!C17:V17,"072")+COUNTIF(技術職員有資格者名簿!C17:V17,"099-7"))),0,1)))</f>
        <v>0</v>
      </c>
    </row>
    <row r="18" spans="1:41" ht="50.1" customHeight="1">
      <c r="A18" s="160">
        <v>9</v>
      </c>
      <c r="B18" s="213"/>
      <c r="C18" s="191"/>
      <c r="D18" s="177" t="str">
        <f>IFERROR(VLOOKUP($C18,'業者カード（B)における資格対照表'!$A:$F,6,FALSE),"")</f>
        <v/>
      </c>
      <c r="E18" s="191"/>
      <c r="F18" s="177" t="str">
        <f>IFERROR(VLOOKUP($E18,'[1]業者カード（B)における資格対照表'!$A:$F,6,FALSE),"")</f>
        <v/>
      </c>
      <c r="G18" s="191"/>
      <c r="H18" s="177" t="str">
        <f>IFERROR(VLOOKUP($G18,'業者カード（B)における資格対照表'!$A:$F,6,FALSE),"")</f>
        <v/>
      </c>
      <c r="I18" s="191"/>
      <c r="J18" s="177" t="str">
        <f>IFERROR(VLOOKUP($I18,'業者カード（B)における資格対照表'!$A:$F,6,FALSE),"")</f>
        <v/>
      </c>
      <c r="K18" s="191"/>
      <c r="L18" s="177" t="str">
        <f>IFERROR(VLOOKUP($K18,'業者カード（B)における資格対照表'!$A:$F,6,FALSE),"")</f>
        <v/>
      </c>
      <c r="M18" s="191"/>
      <c r="N18" s="177" t="str">
        <f>IFERROR(VLOOKUP($M18,'業者カード（B)における資格対照表'!$A:$F,6,FALSE),"")</f>
        <v/>
      </c>
      <c r="O18" s="191"/>
      <c r="P18" s="177" t="str">
        <f>IFERROR(VLOOKUP($O18,'業者カード（B)における資格対照表'!$A:$F,6,FALSE),"")</f>
        <v/>
      </c>
      <c r="Q18" s="191"/>
      <c r="R18" s="177" t="str">
        <f>IFERROR(VLOOKUP($Q18,'業者カード（B)における資格対照表'!$A:$F,6,FALSE),"")</f>
        <v/>
      </c>
      <c r="S18" s="191"/>
      <c r="T18" s="177" t="str">
        <f>IFERROR(VLOOKUP($S18,'業者カード（B)における資格対照表'!$A:$F,6,FALSE),"")</f>
        <v/>
      </c>
      <c r="U18" s="191"/>
      <c r="V18" s="177" t="str">
        <f>IFERROR(VLOOKUP($U18,'業者カード（B)における資格対照表'!$A:$F,6,FALSE),"")</f>
        <v/>
      </c>
      <c r="X18" s="76">
        <f>IF(COUNTIF(技術職員有資格者名簿!C18:V18,107)&gt;=1,1,0)</f>
        <v>0</v>
      </c>
      <c r="Y18" s="77">
        <f>IF(X18=1,0,(IF(0=((COUNTIF(技術職員有資格者名簿!$C18:$V18,208))),0,1)))</f>
        <v>0</v>
      </c>
      <c r="Z18" s="78">
        <f>IF(X18+Y18=1,0,(IF(0=((COUNTIF(技術職員有資格者名簿!C18:V18,"099-1"))),0,1)))</f>
        <v>0</v>
      </c>
      <c r="AA18" s="79">
        <f>IF(COUNTIF(技術職員有資格者名簿!C18:V18,137)+(COUNTIF(技術職員有資格者名簿!C18:V18,"078")+COUNTIF(技術職員有資格者名簿!C18:V18,"079"))&gt;=1,1,0)</f>
        <v>0</v>
      </c>
      <c r="AB18" s="77">
        <f>IF(AA18=1,0,(IF(0=((COUNTIF(技術職員有資格者名簿!$C18:$V18,238))),0,1)))</f>
        <v>0</v>
      </c>
      <c r="AC18" s="78">
        <f>IF(AA18+AB18=1,0,(IF(0=((COUNTIF(技術職員有資格者名簿!C18:V18,127)+COUNTIF(技術職員有資格者名簿!C18:V18,228)+COUNTIF(技術職員有資格者名簿!C18:V18,155)+COUNTIF(技術職員有資格者名簿!C18:V18,256)+COUNTIF(技術職員有資格者名簿!C18:V18,258)+COUNTIF(技術職員有資格者名簿!C18:V18,268)+COUNTIF(技術職員有資格者名簿!C18:V18,269)+COUNTIF(技術職員有資格者名簿!C18:V18,129)+COUNTIF(技術職員有資格者名簿!C18:V18,230)+COUNTIF(技術職員有資格者名簿!C18:V18,168)+COUNTIF(技術職員有資格者名簿!C18:V18,169)+COUNTIF(技術職員有資格者名簿!C18:V18,265)+COUNTIF(技術職員有資格者名簿!C18:V18,"062")+COUNTIF(技術職員有資格者名簿!C18:V18,"064")+COUNTIF(技術職員有資格者名簿!C18:V18,"076")+COUNTIF(技術職員有資格者名簿!C18:V18,"080")+COUNTIF(技術職員有資格者名簿!C18:V18,"099-2"))),0,1)))</f>
        <v>0</v>
      </c>
      <c r="AD18" s="79">
        <f>IF(COUNTIF(技術職員有資格者名簿!C18:V18,113)&gt;=1,1,0)</f>
        <v>0</v>
      </c>
      <c r="AE18" s="77">
        <f>IF(AD18=1,0,(IF(0=((COUNTIF(技術職員有資格者名簿!C18:V18,214)+COUNTIF(技術職員有資格者名簿!C18:V18,215)+COUNTIF(技術職員有資格者名簿!C18:V18,216) )),0,1)))</f>
        <v>0</v>
      </c>
      <c r="AF18" s="80">
        <f>IF(AD18+AE18=1,0,(IF(0=(COUNTIF(技術職員有資格者名簿!C18:V18,702)+COUNTIF(技術職員有資格者名簿!C18:V18,703)+COUNTIF(技術職員有資格者名簿!C18:V18,704)+COUNTIF(技術職員有資格者名簿!C18:V18,705 )+COUNTIF(技術職員有資格者名簿!C18:V18,706)+COUNTIF(技術職員有資格者名簿!C18:V18,707)+COUNTIF(技術職員有資格者名簿!C18:V18,708)+COUNTIF(技術職員有資格者名簿!C18:V18,722)+COUNTIF(技術職員有資格者名簿!C18:V18,723)+COUNTIF(技術職員有資格者名簿!C18:V18,724)+COUNTIF(技術職員有資格者名簿!C18:V18,725)+COUNTIF(技術職員有資格者名簿!C18:V18,726)+COUNTIF(技術職員有資格者名簿!C18:V18,727)+COUNTIF(技術職員有資格者名簿!C18:V18,728)+COUNTIF(技術職員有資格者名簿!C18:V18,729)+COUNTIF(技術職員有資格者名簿!C18:V18,730)+COUNTIF(技術職員有資格者名簿!C18:V18,731)+COUNTIF(技術職員有資格者名簿!C18:V18,732)+COUNTIF(技術職員有資格者名簿!C18:V18,710)+COUNTIF(技術職員有資格者名簿!C18:V18,711)+COUNTIF(技術職員有資格者名簿!C18:V18,712)+COUNTIF(技術職員有資格者名簿!C18:V18,713)+COUNTIF(技術職員有資格者名簿!C18:V18,714)+COUNTIF(技術職員有資格者名簿!C18:V18,715)+COUNTIF(技術職員有資格者名簿!C18:V18,716)+COUNTIF(技術職員有資格者名簿!C18:V18,717)+COUNTIF(技術職員有資格者名簿!C18:V18,718)+COUNTIF(技術職員有資格者名簿!C18:V18,719)+COUNTIF(技術職員有資格者名簿!C18:V18,720)+COUNTIF(技術職員有資格者名簿!C18:V18,781)+COUNTIF(技術職員有資格者名簿!C18:V18,782)+COUNTIF(技術職員有資格者名簿!C18:V18,783)+COUNTIF(技術職員有資格者名簿!C18:V18,784)+COUNTIF(技術職員有資格者名簿!C18:V18,785)+COUNTIF(技術職員有資格者名簿!C18:V18,786)+COUNTIF(技術職員有資格者名簿!C18:V18,787)+COUNTIF(技術職員有資格者名簿!C18:V18,788)+COUNTIF(技術職員有資格者名簿!C18:V18,789)+COUNTIF(技術職員有資格者名簿!C18:V18,790)+COUNTIF(技術職員有資格者名簿!C18:V18,791)+COUNTIF(技術職員有資格者名簿!C18:V18,792)+COUNTIF(技術職員有資格者名簿!C18:V18,793)+COUNTIF(技術職員有資格者名簿!C18:V18,794)+COUNTIF(技術職員有資格者名簿!C18:V18,795)+COUNTIF(技術職員有資格者名簿!C18:V18,796)+COUNTIF(技術職員有資格者名簿!C18:V18,797)+COUNTIF(技術職員有資格者名簿!C18:V18,798)+COUNTIF(技術職員有資格者名簿!C18:V18,799)+COUNTIF(技術職員有資格者名簿!C18:V18,800)+COUNTIF(技術職員有資格者名簿!C18:V18,751)+COUNTIF(技術職員有資格者名簿!C18:V18,752)+COUNTIF(技術職員有資格者名簿!C18:V18,753)+COUNTIF(技術職員有資格者名簿!C18:V18,754)+COUNTIF(技術職員有資格者名簿!C18:V18,755)+COUNTIF(技術職員有資格者名簿!C18:V18,756)+COUNTIF(技術職員有資格者名簿!C18:V18,757)+COUNTIF(技術職員有資格者名簿!C18:V18,758)+COUNTIF(技術職員有資格者名簿!C18:V18,759)+COUNTIF(技術職員有資格者名簿!C18:V18,760)+COUNTIF(技術職員有資格者名簿!C18:V18,761)+COUNTIF(技術職員有資格者名簿!C18:V18,762)+COUNTIF(技術職員有資格者名簿!C18:V18,763)+COUNTIF(技術職員有資格者名簿!C18:V18,764)+COUNTIF(技術職員有資格者名簿!C18:V18,765)+COUNTIF(技術職員有資格者名簿!C18:V18,766)+COUNTIF(技術職員有資格者名簿!C18:V18,767)+COUNTIF(技術職員有資格者名簿!C18:V18,768)+COUNTIF(技術職員有資格者名簿!C18:V18,769)+COUNTIF(技術職員有資格者名簿!C18:V18,770)+COUNTIF(技術職員有資格者名簿!C18:V18,771)+COUNTIF(技術職員有資格者名簿!C18:V18,772)+COUNTIF(技術職員有資格者名簿!C18:V18,127)+COUNTIF(技術職員有資格者名簿!C18:V18,228)+COUNTIF(技術職員有資格者名簿!C18:V18,155)+COUNTIF(技術職員有資格者名簿!C18:V18,256)+COUNTIF(技術職員有資格者名簿!C18:V18,258)+COUNTIF(技術職員有資格者名簿!C18:V18,268)+COUNTIF(技術職員有資格者名簿!C18:V18,269)+COUNTIF(技術職員有資格者名簿!C18:V18,129)+COUNTIF(技術職員有資格者名簿!C18:V18,230)+COUNTIF(技術職員有資格者名簿!C18:V18,168)+COUNTIF(技術職員有資格者名簿!C18:V18,169)+COUNTIF(技術職員有資格者名簿!C18:V18,265)+COUNTIF(技術職員有資格者名簿!C18:V18,"061")+COUNTIF(技術職員有資格者名簿!C18:V18,"081")+COUNTIF(技術職員有資格者名簿!C18:V18,"051")+COUNTIF(技術職員有資格者名簿!C18:V18,"052")+COUNTIF(技術職員有資格者名簿!C18:V18,"053")+COUNTIF(技術職員有資格者名簿!C18:V18,"099-3")),0,1)))</f>
        <v>0</v>
      </c>
      <c r="AG18" s="79">
        <v>0</v>
      </c>
      <c r="AH18" s="77">
        <v>0</v>
      </c>
      <c r="AI18" s="78">
        <f>IF(AG18+AH18=1,0,(IF(0=((COUNTIF(技術職員有資格者名簿!C18:V18,"074")+COUNTIF(技術職員有資格者名簿!C18:V18,"099-4"))),0,1)))</f>
        <v>0</v>
      </c>
      <c r="AJ18" s="79">
        <v>0</v>
      </c>
      <c r="AK18" s="77">
        <v>0</v>
      </c>
      <c r="AL18" s="81">
        <f>IF(AJ18+AK18=1,0,(IF(0=((COUNTIF(技術職員有資格者名簿!C18:V18,"071")+COUNTIF(技術職員有資格者名簿!C18:V18,801)+COUNTIF(技術職員有資格者名簿!C18:V18,802)+COUNTIF(技術職員有資格者名簿!C18:V18,803)+COUNTIF(技術職員有資格者名簿!C18:V18,804)+COUNTIF(技術職員有資格者名簿!C18:V18,805)+COUNTIF(技術職員有資格者名簿!C18:V18,806)+COUNTIF(技術職員有資格者名簿!C18:V18,807)+COUNTIF(技術職員有資格者名簿!C18:V18,808)+COUNTIF(技術職員有資格者名簿!C18:V18,"073")+COUNTIF(技術職員有資格者名簿!C18:V18,"082")+COUNTIF(技術職員有資格者名簿!C18:V18,"099-5") +COUNTIF(技術職員有資格者名簿!C18:V18,"099-6"))),0,1)))</f>
        <v>0</v>
      </c>
      <c r="AM18" s="79">
        <v>0</v>
      </c>
      <c r="AN18" s="77">
        <v>0</v>
      </c>
      <c r="AO18" s="81">
        <f>IF(AM18+AN18=1,0,(IF(0=((COUNTIF(技術職員有資格者名簿!C18:V18,"075")+COUNTIF(技術職員有資格者名簿!C18:V18,"077")+COUNTIF(技術職員有資格者名簿!C18:V18,"072")+COUNTIF(技術職員有資格者名簿!C18:V18,"099-7"))),0,1)))</f>
        <v>0</v>
      </c>
    </row>
    <row r="19" spans="1:41" ht="50.1" customHeight="1">
      <c r="A19" s="161">
        <v>10</v>
      </c>
      <c r="B19" s="213"/>
      <c r="C19" s="191"/>
      <c r="D19" s="177" t="str">
        <f>IFERROR(VLOOKUP($C19,'業者カード（B)における資格対照表'!$A:$F,6,FALSE),"")</f>
        <v/>
      </c>
      <c r="E19" s="191"/>
      <c r="F19" s="177" t="str">
        <f>IFERROR(VLOOKUP($E19,'[1]業者カード（B)における資格対照表'!$A:$F,6,FALSE),"")</f>
        <v/>
      </c>
      <c r="G19" s="191"/>
      <c r="H19" s="177" t="str">
        <f>IFERROR(VLOOKUP($G19,'業者カード（B)における資格対照表'!$A:$F,6,FALSE),"")</f>
        <v/>
      </c>
      <c r="I19" s="191"/>
      <c r="J19" s="177" t="str">
        <f>IFERROR(VLOOKUP($I19,'業者カード（B)における資格対照表'!$A:$F,6,FALSE),"")</f>
        <v/>
      </c>
      <c r="K19" s="191"/>
      <c r="L19" s="177" t="str">
        <f>IFERROR(VLOOKUP($K19,'業者カード（B)における資格対照表'!$A:$F,6,FALSE),"")</f>
        <v/>
      </c>
      <c r="M19" s="191"/>
      <c r="N19" s="177" t="str">
        <f>IFERROR(VLOOKUP($M19,'業者カード（B)における資格対照表'!$A:$F,6,FALSE),"")</f>
        <v/>
      </c>
      <c r="O19" s="191"/>
      <c r="P19" s="177" t="str">
        <f>IFERROR(VLOOKUP($O19,'業者カード（B)における資格対照表'!$A:$F,6,FALSE),"")</f>
        <v/>
      </c>
      <c r="Q19" s="191"/>
      <c r="R19" s="177" t="str">
        <f>IFERROR(VLOOKUP($Q19,'業者カード（B)における資格対照表'!$A:$F,6,FALSE),"")</f>
        <v/>
      </c>
      <c r="S19" s="191"/>
      <c r="T19" s="177" t="str">
        <f>IFERROR(VLOOKUP($S19,'業者カード（B)における資格対照表'!$A:$F,6,FALSE),"")</f>
        <v/>
      </c>
      <c r="U19" s="191"/>
      <c r="V19" s="177" t="str">
        <f>IFERROR(VLOOKUP($U19,'業者カード（B)における資格対照表'!$A:$F,6,FALSE),"")</f>
        <v/>
      </c>
      <c r="X19" s="76">
        <f>IF(COUNTIF(技術職員有資格者名簿!C19:V19,107)&gt;=1,1,0)</f>
        <v>0</v>
      </c>
      <c r="Y19" s="77">
        <f>IF(X19=1,0,(IF(0=((COUNTIF(技術職員有資格者名簿!$C19:$V19,208))),0,1)))</f>
        <v>0</v>
      </c>
      <c r="Z19" s="78">
        <f>IF(X19+Y19=1,0,(IF(0=((COUNTIF(技術職員有資格者名簿!C19:V19,"099-1"))),0,1)))</f>
        <v>0</v>
      </c>
      <c r="AA19" s="79">
        <f>IF(COUNTIF(技術職員有資格者名簿!C19:V19,137)+(COUNTIF(技術職員有資格者名簿!C19:V19,"078")+COUNTIF(技術職員有資格者名簿!C19:V19,"079"))&gt;=1,1,0)</f>
        <v>0</v>
      </c>
      <c r="AB19" s="77">
        <f>IF(AA19=1,0,(IF(0=((COUNTIF(技術職員有資格者名簿!$C19:$V19,238))),0,1)))</f>
        <v>0</v>
      </c>
      <c r="AC19" s="78">
        <f>IF(AA19+AB19=1,0,(IF(0=((COUNTIF(技術職員有資格者名簿!C19:V19,127)+COUNTIF(技術職員有資格者名簿!C19:V19,228)+COUNTIF(技術職員有資格者名簿!C19:V19,155)+COUNTIF(技術職員有資格者名簿!C19:V19,256)+COUNTIF(技術職員有資格者名簿!C19:V19,258)+COUNTIF(技術職員有資格者名簿!C19:V19,268)+COUNTIF(技術職員有資格者名簿!C19:V19,269)+COUNTIF(技術職員有資格者名簿!C19:V19,129)+COUNTIF(技術職員有資格者名簿!C19:V19,230)+COUNTIF(技術職員有資格者名簿!C19:V19,168)+COUNTIF(技術職員有資格者名簿!C19:V19,169)+COUNTIF(技術職員有資格者名簿!C19:V19,265)+COUNTIF(技術職員有資格者名簿!C19:V19,"062")+COUNTIF(技術職員有資格者名簿!C19:V19,"064")+COUNTIF(技術職員有資格者名簿!C19:V19,"076")+COUNTIF(技術職員有資格者名簿!C19:V19,"080")+COUNTIF(技術職員有資格者名簿!C19:V19,"099-2"))),0,1)))</f>
        <v>0</v>
      </c>
      <c r="AD19" s="79">
        <f>IF(COUNTIF(技術職員有資格者名簿!C19:V19,113)&gt;=1,1,0)</f>
        <v>0</v>
      </c>
      <c r="AE19" s="77">
        <f>IF(AD19=1,0,(IF(0=((COUNTIF(技術職員有資格者名簿!C19:V19,214)+COUNTIF(技術職員有資格者名簿!C19:V19,215)+COUNTIF(技術職員有資格者名簿!C19:V19,216) )),0,1)))</f>
        <v>0</v>
      </c>
      <c r="AF19" s="80">
        <f>IF(AD19+AE19=1,0,(IF(0=(COUNTIF(技術職員有資格者名簿!C19:V19,702)+COUNTIF(技術職員有資格者名簿!C19:V19,703)+COUNTIF(技術職員有資格者名簿!C19:V19,704)+COUNTIF(技術職員有資格者名簿!C19:V19,705 )+COUNTIF(技術職員有資格者名簿!C19:V19,706)+COUNTIF(技術職員有資格者名簿!C19:V19,707)+COUNTIF(技術職員有資格者名簿!C19:V19,708)+COUNTIF(技術職員有資格者名簿!C19:V19,722)+COUNTIF(技術職員有資格者名簿!C19:V19,723)+COUNTIF(技術職員有資格者名簿!C19:V19,724)+COUNTIF(技術職員有資格者名簿!C19:V19,725)+COUNTIF(技術職員有資格者名簿!C19:V19,726)+COUNTIF(技術職員有資格者名簿!C19:V19,727)+COUNTIF(技術職員有資格者名簿!C19:V19,728)+COUNTIF(技術職員有資格者名簿!C19:V19,729)+COUNTIF(技術職員有資格者名簿!C19:V19,730)+COUNTIF(技術職員有資格者名簿!C19:V19,731)+COUNTIF(技術職員有資格者名簿!C19:V19,732)+COUNTIF(技術職員有資格者名簿!C19:V19,710)+COUNTIF(技術職員有資格者名簿!C19:V19,711)+COUNTIF(技術職員有資格者名簿!C19:V19,712)+COUNTIF(技術職員有資格者名簿!C19:V19,713)+COUNTIF(技術職員有資格者名簿!C19:V19,714)+COUNTIF(技術職員有資格者名簿!C19:V19,715)+COUNTIF(技術職員有資格者名簿!C19:V19,716)+COUNTIF(技術職員有資格者名簿!C19:V19,717)+COUNTIF(技術職員有資格者名簿!C19:V19,718)+COUNTIF(技術職員有資格者名簿!C19:V19,719)+COUNTIF(技術職員有資格者名簿!C19:V19,720)+COUNTIF(技術職員有資格者名簿!C19:V19,781)+COUNTIF(技術職員有資格者名簿!C19:V19,782)+COUNTIF(技術職員有資格者名簿!C19:V19,783)+COUNTIF(技術職員有資格者名簿!C19:V19,784)+COUNTIF(技術職員有資格者名簿!C19:V19,785)+COUNTIF(技術職員有資格者名簿!C19:V19,786)+COUNTIF(技術職員有資格者名簿!C19:V19,787)+COUNTIF(技術職員有資格者名簿!C19:V19,788)+COUNTIF(技術職員有資格者名簿!C19:V19,789)+COUNTIF(技術職員有資格者名簿!C19:V19,790)+COUNTIF(技術職員有資格者名簿!C19:V19,791)+COUNTIF(技術職員有資格者名簿!C19:V19,792)+COUNTIF(技術職員有資格者名簿!C19:V19,793)+COUNTIF(技術職員有資格者名簿!C19:V19,794)+COUNTIF(技術職員有資格者名簿!C19:V19,795)+COUNTIF(技術職員有資格者名簿!C19:V19,796)+COUNTIF(技術職員有資格者名簿!C19:V19,797)+COUNTIF(技術職員有資格者名簿!C19:V19,798)+COUNTIF(技術職員有資格者名簿!C19:V19,799)+COUNTIF(技術職員有資格者名簿!C19:V19,800)+COUNTIF(技術職員有資格者名簿!C19:V19,751)+COUNTIF(技術職員有資格者名簿!C19:V19,752)+COUNTIF(技術職員有資格者名簿!C19:V19,753)+COUNTIF(技術職員有資格者名簿!C19:V19,754)+COUNTIF(技術職員有資格者名簿!C19:V19,755)+COUNTIF(技術職員有資格者名簿!C19:V19,756)+COUNTIF(技術職員有資格者名簿!C19:V19,757)+COUNTIF(技術職員有資格者名簿!C19:V19,758)+COUNTIF(技術職員有資格者名簿!C19:V19,759)+COUNTIF(技術職員有資格者名簿!C19:V19,760)+COUNTIF(技術職員有資格者名簿!C19:V19,761)+COUNTIF(技術職員有資格者名簿!C19:V19,762)+COUNTIF(技術職員有資格者名簿!C19:V19,763)+COUNTIF(技術職員有資格者名簿!C19:V19,764)+COUNTIF(技術職員有資格者名簿!C19:V19,765)+COUNTIF(技術職員有資格者名簿!C19:V19,766)+COUNTIF(技術職員有資格者名簿!C19:V19,767)+COUNTIF(技術職員有資格者名簿!C19:V19,768)+COUNTIF(技術職員有資格者名簿!C19:V19,769)+COUNTIF(技術職員有資格者名簿!C19:V19,770)+COUNTIF(技術職員有資格者名簿!C19:V19,771)+COUNTIF(技術職員有資格者名簿!C19:V19,772)+COUNTIF(技術職員有資格者名簿!C19:V19,127)+COUNTIF(技術職員有資格者名簿!C19:V19,228)+COUNTIF(技術職員有資格者名簿!C19:V19,155)+COUNTIF(技術職員有資格者名簿!C19:V19,256)+COUNTIF(技術職員有資格者名簿!C19:V19,258)+COUNTIF(技術職員有資格者名簿!C19:V19,268)+COUNTIF(技術職員有資格者名簿!C19:V19,269)+COUNTIF(技術職員有資格者名簿!C19:V19,129)+COUNTIF(技術職員有資格者名簿!C19:V19,230)+COUNTIF(技術職員有資格者名簿!C19:V19,168)+COUNTIF(技術職員有資格者名簿!C19:V19,169)+COUNTIF(技術職員有資格者名簿!C19:V19,265)+COUNTIF(技術職員有資格者名簿!C19:V19,"061")+COUNTIF(技術職員有資格者名簿!C19:V19,"081")+COUNTIF(技術職員有資格者名簿!C19:V19,"051")+COUNTIF(技術職員有資格者名簿!C19:V19,"052")+COUNTIF(技術職員有資格者名簿!C19:V19,"053")+COUNTIF(技術職員有資格者名簿!C19:V19,"099-3")),0,1)))</f>
        <v>0</v>
      </c>
      <c r="AG19" s="79">
        <v>0</v>
      </c>
      <c r="AH19" s="77">
        <v>0</v>
      </c>
      <c r="AI19" s="78">
        <f>IF(AG19+AH19=1,0,(IF(0=((COUNTIF(技術職員有資格者名簿!C19:V19,"074")+COUNTIF(技術職員有資格者名簿!C19:V19,"099-4"))),0,1)))</f>
        <v>0</v>
      </c>
      <c r="AJ19" s="79">
        <v>0</v>
      </c>
      <c r="AK19" s="77">
        <v>0</v>
      </c>
      <c r="AL19" s="81">
        <f>IF(AJ19+AK19=1,0,(IF(0=((COUNTIF(技術職員有資格者名簿!C19:V19,"071")+COUNTIF(技術職員有資格者名簿!C19:V19,801)+COUNTIF(技術職員有資格者名簿!C19:V19,802)+COUNTIF(技術職員有資格者名簿!C19:V19,803)+COUNTIF(技術職員有資格者名簿!C19:V19,804)+COUNTIF(技術職員有資格者名簿!C19:V19,805)+COUNTIF(技術職員有資格者名簿!C19:V19,806)+COUNTIF(技術職員有資格者名簿!C19:V19,807)+COUNTIF(技術職員有資格者名簿!C19:V19,808)+COUNTIF(技術職員有資格者名簿!C19:V19,"073")+COUNTIF(技術職員有資格者名簿!C19:V19,"082")+COUNTIF(技術職員有資格者名簿!C19:V19,"099-5") +COUNTIF(技術職員有資格者名簿!C19:V19,"099-6"))),0,1)))</f>
        <v>0</v>
      </c>
      <c r="AM19" s="79">
        <v>0</v>
      </c>
      <c r="AN19" s="77">
        <v>0</v>
      </c>
      <c r="AO19" s="81">
        <f>IF(AM19+AN19=1,0,(IF(0=((COUNTIF(技術職員有資格者名簿!C19:V19,"075")+COUNTIF(技術職員有資格者名簿!C19:V19,"077")+COUNTIF(技術職員有資格者名簿!C19:V19,"072")+COUNTIF(技術職員有資格者名簿!C19:V19,"099-7"))),0,1)))</f>
        <v>0</v>
      </c>
    </row>
    <row r="20" spans="1:41" ht="50.1" customHeight="1">
      <c r="A20" s="160">
        <v>11</v>
      </c>
      <c r="B20" s="213"/>
      <c r="C20" s="191"/>
      <c r="D20" s="177" t="str">
        <f>IFERROR(VLOOKUP($C20,'業者カード（B)における資格対照表'!$A:$F,6,FALSE),"")</f>
        <v/>
      </c>
      <c r="E20" s="191"/>
      <c r="F20" s="177" t="str">
        <f>IFERROR(VLOOKUP($E20,'[1]業者カード（B)における資格対照表'!$A:$F,6,FALSE),"")</f>
        <v/>
      </c>
      <c r="G20" s="191"/>
      <c r="H20" s="177" t="str">
        <f>IFERROR(VLOOKUP($G20,'業者カード（B)における資格対照表'!$A:$F,6,FALSE),"")</f>
        <v/>
      </c>
      <c r="I20" s="191"/>
      <c r="J20" s="177" t="str">
        <f>IFERROR(VLOOKUP($I20,'業者カード（B)における資格対照表'!$A:$F,6,FALSE),"")</f>
        <v/>
      </c>
      <c r="K20" s="191"/>
      <c r="L20" s="177" t="str">
        <f>IFERROR(VLOOKUP($K20,'業者カード（B)における資格対照表'!$A:$F,6,FALSE),"")</f>
        <v/>
      </c>
      <c r="M20" s="191"/>
      <c r="N20" s="177" t="str">
        <f>IFERROR(VLOOKUP($M20,'業者カード（B)における資格対照表'!$A:$F,6,FALSE),"")</f>
        <v/>
      </c>
      <c r="O20" s="191"/>
      <c r="P20" s="177" t="str">
        <f>IFERROR(VLOOKUP($O20,'業者カード（B)における資格対照表'!$A:$F,6,FALSE),"")</f>
        <v/>
      </c>
      <c r="Q20" s="191"/>
      <c r="R20" s="177" t="str">
        <f>IFERROR(VLOOKUP($Q20,'業者カード（B)における資格対照表'!$A:$F,6,FALSE),"")</f>
        <v/>
      </c>
      <c r="S20" s="191"/>
      <c r="T20" s="177" t="str">
        <f>IFERROR(VLOOKUP($S20,'業者カード（B)における資格対照表'!$A:$F,6,FALSE),"")</f>
        <v/>
      </c>
      <c r="U20" s="191"/>
      <c r="V20" s="177" t="str">
        <f>IFERROR(VLOOKUP($U20,'業者カード（B)における資格対照表'!$A:$F,6,FALSE),"")</f>
        <v/>
      </c>
      <c r="X20" s="76">
        <f>IF(COUNTIF(技術職員有資格者名簿!C20:V20,107)&gt;=1,1,0)</f>
        <v>0</v>
      </c>
      <c r="Y20" s="77">
        <f>IF(X20=1,0,(IF(0=((COUNTIF(技術職員有資格者名簿!$C20:$V20,208))),0,1)))</f>
        <v>0</v>
      </c>
      <c r="Z20" s="78">
        <f>IF(X20+Y20=1,0,(IF(0=((COUNTIF(技術職員有資格者名簿!C20:V20,"099-1"))),0,1)))</f>
        <v>0</v>
      </c>
      <c r="AA20" s="79">
        <f>IF(COUNTIF(技術職員有資格者名簿!C20:V20,137)+(COUNTIF(技術職員有資格者名簿!C20:V20,"078")+COUNTIF(技術職員有資格者名簿!C20:V20,"079"))&gt;=1,1,0)</f>
        <v>0</v>
      </c>
      <c r="AB20" s="77">
        <f>IF(AA20=1,0,(IF(0=((COUNTIF(技術職員有資格者名簿!$C20:$V20,238))),0,1)))</f>
        <v>0</v>
      </c>
      <c r="AC20" s="78">
        <f>IF(AA20+AB20=1,0,(IF(0=((COUNTIF(技術職員有資格者名簿!C20:V20,127)+COUNTIF(技術職員有資格者名簿!C20:V20,228)+COUNTIF(技術職員有資格者名簿!C20:V20,155)+COUNTIF(技術職員有資格者名簿!C20:V20,256)+COUNTIF(技術職員有資格者名簿!C20:V20,258)+COUNTIF(技術職員有資格者名簿!C20:V20,268)+COUNTIF(技術職員有資格者名簿!C20:V20,269)+COUNTIF(技術職員有資格者名簿!C20:V20,129)+COUNTIF(技術職員有資格者名簿!C20:V20,230)+COUNTIF(技術職員有資格者名簿!C20:V20,168)+COUNTIF(技術職員有資格者名簿!C20:V20,169)+COUNTIF(技術職員有資格者名簿!C20:V20,265)+COUNTIF(技術職員有資格者名簿!C20:V20,"062")+COUNTIF(技術職員有資格者名簿!C20:V20,"064")+COUNTIF(技術職員有資格者名簿!C20:V20,"076")+COUNTIF(技術職員有資格者名簿!C20:V20,"080")+COUNTIF(技術職員有資格者名簿!C20:V20,"099-2"))),0,1)))</f>
        <v>0</v>
      </c>
      <c r="AD20" s="79">
        <f>IF(COUNTIF(技術職員有資格者名簿!C20:V20,113)&gt;=1,1,0)</f>
        <v>0</v>
      </c>
      <c r="AE20" s="77">
        <f>IF(AD20=1,0,(IF(0=((COUNTIF(技術職員有資格者名簿!C20:V20,214)+COUNTIF(技術職員有資格者名簿!C20:V20,215)+COUNTIF(技術職員有資格者名簿!C20:V20,216) )),0,1)))</f>
        <v>0</v>
      </c>
      <c r="AF20" s="80">
        <f>IF(AD20+AE20=1,0,(IF(0=(COUNTIF(技術職員有資格者名簿!C20:V20,702)+COUNTIF(技術職員有資格者名簿!C20:V20,703)+COUNTIF(技術職員有資格者名簿!C20:V20,704)+COUNTIF(技術職員有資格者名簿!C20:V20,705 )+COUNTIF(技術職員有資格者名簿!C20:V20,706)+COUNTIF(技術職員有資格者名簿!C20:V20,707)+COUNTIF(技術職員有資格者名簿!C20:V20,708)+COUNTIF(技術職員有資格者名簿!C20:V20,722)+COUNTIF(技術職員有資格者名簿!C20:V20,723)+COUNTIF(技術職員有資格者名簿!C20:V20,724)+COUNTIF(技術職員有資格者名簿!C20:V20,725)+COUNTIF(技術職員有資格者名簿!C20:V20,726)+COUNTIF(技術職員有資格者名簿!C20:V20,727)+COUNTIF(技術職員有資格者名簿!C20:V20,728)+COUNTIF(技術職員有資格者名簿!C20:V20,729)+COUNTIF(技術職員有資格者名簿!C20:V20,730)+COUNTIF(技術職員有資格者名簿!C20:V20,731)+COUNTIF(技術職員有資格者名簿!C20:V20,732)+COUNTIF(技術職員有資格者名簿!C20:V20,710)+COUNTIF(技術職員有資格者名簿!C20:V20,711)+COUNTIF(技術職員有資格者名簿!C20:V20,712)+COUNTIF(技術職員有資格者名簿!C20:V20,713)+COUNTIF(技術職員有資格者名簿!C20:V20,714)+COUNTIF(技術職員有資格者名簿!C20:V20,715)+COUNTIF(技術職員有資格者名簿!C20:V20,716)+COUNTIF(技術職員有資格者名簿!C20:V20,717)+COUNTIF(技術職員有資格者名簿!C20:V20,718)+COUNTIF(技術職員有資格者名簿!C20:V20,719)+COUNTIF(技術職員有資格者名簿!C20:V20,720)+COUNTIF(技術職員有資格者名簿!C20:V20,781)+COUNTIF(技術職員有資格者名簿!C20:V20,782)+COUNTIF(技術職員有資格者名簿!C20:V20,783)+COUNTIF(技術職員有資格者名簿!C20:V20,784)+COUNTIF(技術職員有資格者名簿!C20:V20,785)+COUNTIF(技術職員有資格者名簿!C20:V20,786)+COUNTIF(技術職員有資格者名簿!C20:V20,787)+COUNTIF(技術職員有資格者名簿!C20:V20,788)+COUNTIF(技術職員有資格者名簿!C20:V20,789)+COUNTIF(技術職員有資格者名簿!C20:V20,790)+COUNTIF(技術職員有資格者名簿!C20:V20,791)+COUNTIF(技術職員有資格者名簿!C20:V20,792)+COUNTIF(技術職員有資格者名簿!C20:V20,793)+COUNTIF(技術職員有資格者名簿!C20:V20,794)+COUNTIF(技術職員有資格者名簿!C20:V20,795)+COUNTIF(技術職員有資格者名簿!C20:V20,796)+COUNTIF(技術職員有資格者名簿!C20:V20,797)+COUNTIF(技術職員有資格者名簿!C20:V20,798)+COUNTIF(技術職員有資格者名簿!C20:V20,799)+COUNTIF(技術職員有資格者名簿!C20:V20,800)+COUNTIF(技術職員有資格者名簿!C20:V20,751)+COUNTIF(技術職員有資格者名簿!C20:V20,752)+COUNTIF(技術職員有資格者名簿!C20:V20,753)+COUNTIF(技術職員有資格者名簿!C20:V20,754)+COUNTIF(技術職員有資格者名簿!C20:V20,755)+COUNTIF(技術職員有資格者名簿!C20:V20,756)+COUNTIF(技術職員有資格者名簿!C20:V20,757)+COUNTIF(技術職員有資格者名簿!C20:V20,758)+COUNTIF(技術職員有資格者名簿!C20:V20,759)+COUNTIF(技術職員有資格者名簿!C20:V20,760)+COUNTIF(技術職員有資格者名簿!C20:V20,761)+COUNTIF(技術職員有資格者名簿!C20:V20,762)+COUNTIF(技術職員有資格者名簿!C20:V20,763)+COUNTIF(技術職員有資格者名簿!C20:V20,764)+COUNTIF(技術職員有資格者名簿!C20:V20,765)+COUNTIF(技術職員有資格者名簿!C20:V20,766)+COUNTIF(技術職員有資格者名簿!C20:V20,767)+COUNTIF(技術職員有資格者名簿!C20:V20,768)+COUNTIF(技術職員有資格者名簿!C20:V20,769)+COUNTIF(技術職員有資格者名簿!C20:V20,770)+COUNTIF(技術職員有資格者名簿!C20:V20,771)+COUNTIF(技術職員有資格者名簿!C20:V20,772)+COUNTIF(技術職員有資格者名簿!C20:V20,127)+COUNTIF(技術職員有資格者名簿!C20:V20,228)+COUNTIF(技術職員有資格者名簿!C20:V20,155)+COUNTIF(技術職員有資格者名簿!C20:V20,256)+COUNTIF(技術職員有資格者名簿!C20:V20,258)+COUNTIF(技術職員有資格者名簿!C20:V20,268)+COUNTIF(技術職員有資格者名簿!C20:V20,269)+COUNTIF(技術職員有資格者名簿!C20:V20,129)+COUNTIF(技術職員有資格者名簿!C20:V20,230)+COUNTIF(技術職員有資格者名簿!C20:V20,168)+COUNTIF(技術職員有資格者名簿!C20:V20,169)+COUNTIF(技術職員有資格者名簿!C20:V20,265)+COUNTIF(技術職員有資格者名簿!C20:V20,"061")+COUNTIF(技術職員有資格者名簿!C20:V20,"081")+COUNTIF(技術職員有資格者名簿!C20:V20,"051")+COUNTIF(技術職員有資格者名簿!C20:V20,"052")+COUNTIF(技術職員有資格者名簿!C20:V20,"053")+COUNTIF(技術職員有資格者名簿!C20:V20,"099-3")),0,1)))</f>
        <v>0</v>
      </c>
      <c r="AG20" s="79">
        <v>0</v>
      </c>
      <c r="AH20" s="77">
        <v>0</v>
      </c>
      <c r="AI20" s="78">
        <f>IF(AG20+AH20=1,0,(IF(0=((COUNTIF(技術職員有資格者名簿!C20:V20,"074")+COUNTIF(技術職員有資格者名簿!C20:V20,"099-4"))),0,1)))</f>
        <v>0</v>
      </c>
      <c r="AJ20" s="79">
        <v>0</v>
      </c>
      <c r="AK20" s="77">
        <v>0</v>
      </c>
      <c r="AL20" s="81">
        <f>IF(AJ20+AK20=1,0,(IF(0=((COUNTIF(技術職員有資格者名簿!C20:V20,"071")+COUNTIF(技術職員有資格者名簿!C20:V20,801)+COUNTIF(技術職員有資格者名簿!C20:V20,802)+COUNTIF(技術職員有資格者名簿!C20:V20,803)+COUNTIF(技術職員有資格者名簿!C20:V20,804)+COUNTIF(技術職員有資格者名簿!C20:V20,805)+COUNTIF(技術職員有資格者名簿!C20:V20,806)+COUNTIF(技術職員有資格者名簿!C20:V20,807)+COUNTIF(技術職員有資格者名簿!C20:V20,808)+COUNTIF(技術職員有資格者名簿!C20:V20,"073")+COUNTIF(技術職員有資格者名簿!C20:V20,"082")+COUNTIF(技術職員有資格者名簿!C20:V20,"099-5") +COUNTIF(技術職員有資格者名簿!C20:V20,"099-6"))),0,1)))</f>
        <v>0</v>
      </c>
      <c r="AM20" s="79">
        <v>0</v>
      </c>
      <c r="AN20" s="77">
        <v>0</v>
      </c>
      <c r="AO20" s="81">
        <f>IF(AM20+AN20=1,0,(IF(0=((COUNTIF(技術職員有資格者名簿!C20:V20,"075")+COUNTIF(技術職員有資格者名簿!C20:V20,"077")+COUNTIF(技術職員有資格者名簿!C20:V20,"072")+COUNTIF(技術職員有資格者名簿!C20:V20,"099-7"))),0,1)))</f>
        <v>0</v>
      </c>
    </row>
    <row r="21" spans="1:41" ht="50.1" customHeight="1">
      <c r="A21" s="161">
        <v>12</v>
      </c>
      <c r="B21" s="213"/>
      <c r="C21" s="191"/>
      <c r="D21" s="177" t="str">
        <f>IFERROR(VLOOKUP($C21,'業者カード（B)における資格対照表'!$A:$F,6,FALSE),"")</f>
        <v/>
      </c>
      <c r="E21" s="191"/>
      <c r="F21" s="177" t="str">
        <f>IFERROR(VLOOKUP($E21,'[1]業者カード（B)における資格対照表'!$A:$F,6,FALSE),"")</f>
        <v/>
      </c>
      <c r="G21" s="191"/>
      <c r="H21" s="177" t="str">
        <f>IFERROR(VLOOKUP($G21,'業者カード（B)における資格対照表'!$A:$F,6,FALSE),"")</f>
        <v/>
      </c>
      <c r="I21" s="191"/>
      <c r="J21" s="177" t="str">
        <f>IFERROR(VLOOKUP($I21,'業者カード（B)における資格対照表'!$A:$F,6,FALSE),"")</f>
        <v/>
      </c>
      <c r="K21" s="191"/>
      <c r="L21" s="177" t="str">
        <f>IFERROR(VLOOKUP($K21,'業者カード（B)における資格対照表'!$A:$F,6,FALSE),"")</f>
        <v/>
      </c>
      <c r="M21" s="191"/>
      <c r="N21" s="177" t="str">
        <f>IFERROR(VLOOKUP($M21,'業者カード（B)における資格対照表'!$A:$F,6,FALSE),"")</f>
        <v/>
      </c>
      <c r="O21" s="191"/>
      <c r="P21" s="177" t="str">
        <f>IFERROR(VLOOKUP($O21,'業者カード（B)における資格対照表'!$A:$F,6,FALSE),"")</f>
        <v/>
      </c>
      <c r="Q21" s="191"/>
      <c r="R21" s="177" t="str">
        <f>IFERROR(VLOOKUP($Q21,'業者カード（B)における資格対照表'!$A:$F,6,FALSE),"")</f>
        <v/>
      </c>
      <c r="S21" s="191"/>
      <c r="T21" s="177" t="str">
        <f>IFERROR(VLOOKUP($S21,'業者カード（B)における資格対照表'!$A:$F,6,FALSE),"")</f>
        <v/>
      </c>
      <c r="U21" s="191"/>
      <c r="V21" s="177" t="str">
        <f>IFERROR(VLOOKUP($U21,'業者カード（B)における資格対照表'!$A:$F,6,FALSE),"")</f>
        <v/>
      </c>
      <c r="X21" s="76">
        <f>IF(COUNTIF(技術職員有資格者名簿!C21:V21,107)&gt;=1,1,0)</f>
        <v>0</v>
      </c>
      <c r="Y21" s="77">
        <f>IF(X21=1,0,(IF(0=((COUNTIF(技術職員有資格者名簿!$C21:$V21,208))),0,1)))</f>
        <v>0</v>
      </c>
      <c r="Z21" s="78">
        <f>IF(X21+Y21=1,0,(IF(0=((COUNTIF(技術職員有資格者名簿!C21:V21,"099-1"))),0,1)))</f>
        <v>0</v>
      </c>
      <c r="AA21" s="79">
        <f>IF(COUNTIF(技術職員有資格者名簿!C21:V21,137)+(COUNTIF(技術職員有資格者名簿!C21:V21,"078")+COUNTIF(技術職員有資格者名簿!C21:V21,"079"))&gt;=1,1,0)</f>
        <v>0</v>
      </c>
      <c r="AB21" s="77">
        <f>IF(AA21=1,0,(IF(0=((COUNTIF(技術職員有資格者名簿!$C21:$V21,238))),0,1)))</f>
        <v>0</v>
      </c>
      <c r="AC21" s="78">
        <f>IF(AA21+AB21=1,0,(IF(0=((COUNTIF(技術職員有資格者名簿!C21:V21,127)+COUNTIF(技術職員有資格者名簿!C21:V21,228)+COUNTIF(技術職員有資格者名簿!C21:V21,155)+COUNTIF(技術職員有資格者名簿!C21:V21,256)+COUNTIF(技術職員有資格者名簿!C21:V21,258)+COUNTIF(技術職員有資格者名簿!C21:V21,268)+COUNTIF(技術職員有資格者名簿!C21:V21,269)+COUNTIF(技術職員有資格者名簿!C21:V21,129)+COUNTIF(技術職員有資格者名簿!C21:V21,230)+COUNTIF(技術職員有資格者名簿!C21:V21,168)+COUNTIF(技術職員有資格者名簿!C21:V21,169)+COUNTIF(技術職員有資格者名簿!C21:V21,265)+COUNTIF(技術職員有資格者名簿!C21:V21,"062")+COUNTIF(技術職員有資格者名簿!C21:V21,"064")+COUNTIF(技術職員有資格者名簿!C21:V21,"076")+COUNTIF(技術職員有資格者名簿!C21:V21,"080")+COUNTIF(技術職員有資格者名簿!C21:V21,"099-2"))),0,1)))</f>
        <v>0</v>
      </c>
      <c r="AD21" s="79">
        <f>IF(COUNTIF(技術職員有資格者名簿!C21:V21,113)&gt;=1,1,0)</f>
        <v>0</v>
      </c>
      <c r="AE21" s="77">
        <f>IF(AD21=1,0,(IF(0=((COUNTIF(技術職員有資格者名簿!C21:V21,214)+COUNTIF(技術職員有資格者名簿!C21:V21,215)+COUNTIF(技術職員有資格者名簿!C21:V21,216) )),0,1)))</f>
        <v>0</v>
      </c>
      <c r="AF21" s="80">
        <f>IF(AD21+AE21=1,0,(IF(0=(COUNTIF(技術職員有資格者名簿!C21:V21,702)+COUNTIF(技術職員有資格者名簿!C21:V21,703)+COUNTIF(技術職員有資格者名簿!C21:V21,704)+COUNTIF(技術職員有資格者名簿!C21:V21,705 )+COUNTIF(技術職員有資格者名簿!C21:V21,706)+COUNTIF(技術職員有資格者名簿!C21:V21,707)+COUNTIF(技術職員有資格者名簿!C21:V21,708)+COUNTIF(技術職員有資格者名簿!C21:V21,722)+COUNTIF(技術職員有資格者名簿!C21:V21,723)+COUNTIF(技術職員有資格者名簿!C21:V21,724)+COUNTIF(技術職員有資格者名簿!C21:V21,725)+COUNTIF(技術職員有資格者名簿!C21:V21,726)+COUNTIF(技術職員有資格者名簿!C21:V21,727)+COUNTIF(技術職員有資格者名簿!C21:V21,728)+COUNTIF(技術職員有資格者名簿!C21:V21,729)+COUNTIF(技術職員有資格者名簿!C21:V21,730)+COUNTIF(技術職員有資格者名簿!C21:V21,731)+COUNTIF(技術職員有資格者名簿!C21:V21,732)+COUNTIF(技術職員有資格者名簿!C21:V21,710)+COUNTIF(技術職員有資格者名簿!C21:V21,711)+COUNTIF(技術職員有資格者名簿!C21:V21,712)+COUNTIF(技術職員有資格者名簿!C21:V21,713)+COUNTIF(技術職員有資格者名簿!C21:V21,714)+COUNTIF(技術職員有資格者名簿!C21:V21,715)+COUNTIF(技術職員有資格者名簿!C21:V21,716)+COUNTIF(技術職員有資格者名簿!C21:V21,717)+COUNTIF(技術職員有資格者名簿!C21:V21,718)+COUNTIF(技術職員有資格者名簿!C21:V21,719)+COUNTIF(技術職員有資格者名簿!C21:V21,720)+COUNTIF(技術職員有資格者名簿!C21:V21,781)+COUNTIF(技術職員有資格者名簿!C21:V21,782)+COUNTIF(技術職員有資格者名簿!C21:V21,783)+COUNTIF(技術職員有資格者名簿!C21:V21,784)+COUNTIF(技術職員有資格者名簿!C21:V21,785)+COUNTIF(技術職員有資格者名簿!C21:V21,786)+COUNTIF(技術職員有資格者名簿!C21:V21,787)+COUNTIF(技術職員有資格者名簿!C21:V21,788)+COUNTIF(技術職員有資格者名簿!C21:V21,789)+COUNTIF(技術職員有資格者名簿!C21:V21,790)+COUNTIF(技術職員有資格者名簿!C21:V21,791)+COUNTIF(技術職員有資格者名簿!C21:V21,792)+COUNTIF(技術職員有資格者名簿!C21:V21,793)+COUNTIF(技術職員有資格者名簿!C21:V21,794)+COUNTIF(技術職員有資格者名簿!C21:V21,795)+COUNTIF(技術職員有資格者名簿!C21:V21,796)+COUNTIF(技術職員有資格者名簿!C21:V21,797)+COUNTIF(技術職員有資格者名簿!C21:V21,798)+COUNTIF(技術職員有資格者名簿!C21:V21,799)+COUNTIF(技術職員有資格者名簿!C21:V21,800)+COUNTIF(技術職員有資格者名簿!C21:V21,751)+COUNTIF(技術職員有資格者名簿!C21:V21,752)+COUNTIF(技術職員有資格者名簿!C21:V21,753)+COUNTIF(技術職員有資格者名簿!C21:V21,754)+COUNTIF(技術職員有資格者名簿!C21:V21,755)+COUNTIF(技術職員有資格者名簿!C21:V21,756)+COUNTIF(技術職員有資格者名簿!C21:V21,757)+COUNTIF(技術職員有資格者名簿!C21:V21,758)+COUNTIF(技術職員有資格者名簿!C21:V21,759)+COUNTIF(技術職員有資格者名簿!C21:V21,760)+COUNTIF(技術職員有資格者名簿!C21:V21,761)+COUNTIF(技術職員有資格者名簿!C21:V21,762)+COUNTIF(技術職員有資格者名簿!C21:V21,763)+COUNTIF(技術職員有資格者名簿!C21:V21,764)+COUNTIF(技術職員有資格者名簿!C21:V21,765)+COUNTIF(技術職員有資格者名簿!C21:V21,766)+COUNTIF(技術職員有資格者名簿!C21:V21,767)+COUNTIF(技術職員有資格者名簿!C21:V21,768)+COUNTIF(技術職員有資格者名簿!C21:V21,769)+COUNTIF(技術職員有資格者名簿!C21:V21,770)+COUNTIF(技術職員有資格者名簿!C21:V21,771)+COUNTIF(技術職員有資格者名簿!C21:V21,772)+COUNTIF(技術職員有資格者名簿!C21:V21,127)+COUNTIF(技術職員有資格者名簿!C21:V21,228)+COUNTIF(技術職員有資格者名簿!C21:V21,155)+COUNTIF(技術職員有資格者名簿!C21:V21,256)+COUNTIF(技術職員有資格者名簿!C21:V21,258)+COUNTIF(技術職員有資格者名簿!C21:V21,268)+COUNTIF(技術職員有資格者名簿!C21:V21,269)+COUNTIF(技術職員有資格者名簿!C21:V21,129)+COUNTIF(技術職員有資格者名簿!C21:V21,230)+COUNTIF(技術職員有資格者名簿!C21:V21,168)+COUNTIF(技術職員有資格者名簿!C21:V21,169)+COUNTIF(技術職員有資格者名簿!C21:V21,265)+COUNTIF(技術職員有資格者名簿!C21:V21,"061")+COUNTIF(技術職員有資格者名簿!C21:V21,"081")+COUNTIF(技術職員有資格者名簿!C21:V21,"051")+COUNTIF(技術職員有資格者名簿!C21:V21,"052")+COUNTIF(技術職員有資格者名簿!C21:V21,"053")+COUNTIF(技術職員有資格者名簿!C21:V21,"099-3")),0,1)))</f>
        <v>0</v>
      </c>
      <c r="AG21" s="79">
        <v>0</v>
      </c>
      <c r="AH21" s="77">
        <v>0</v>
      </c>
      <c r="AI21" s="78">
        <f>IF(AG21+AH21=1,0,(IF(0=((COUNTIF(技術職員有資格者名簿!C21:V21,"074")+COUNTIF(技術職員有資格者名簿!C21:V21,"099-4"))),0,1)))</f>
        <v>0</v>
      </c>
      <c r="AJ21" s="79">
        <v>0</v>
      </c>
      <c r="AK21" s="77">
        <v>0</v>
      </c>
      <c r="AL21" s="81">
        <f>IF(AJ21+AK21=1,0,(IF(0=((COUNTIF(技術職員有資格者名簿!C21:V21,"071")+COUNTIF(技術職員有資格者名簿!C21:V21,801)+COUNTIF(技術職員有資格者名簿!C21:V21,802)+COUNTIF(技術職員有資格者名簿!C21:V21,803)+COUNTIF(技術職員有資格者名簿!C21:V21,804)+COUNTIF(技術職員有資格者名簿!C21:V21,805)+COUNTIF(技術職員有資格者名簿!C21:V21,806)+COUNTIF(技術職員有資格者名簿!C21:V21,807)+COUNTIF(技術職員有資格者名簿!C21:V21,808)+COUNTIF(技術職員有資格者名簿!C21:V21,"073")+COUNTIF(技術職員有資格者名簿!C21:V21,"082")+COUNTIF(技術職員有資格者名簿!C21:V21,"099-5") +COUNTIF(技術職員有資格者名簿!C21:V21,"099-6"))),0,1)))</f>
        <v>0</v>
      </c>
      <c r="AM21" s="79">
        <v>0</v>
      </c>
      <c r="AN21" s="77">
        <v>0</v>
      </c>
      <c r="AO21" s="81">
        <f>IF(AM21+AN21=1,0,(IF(0=((COUNTIF(技術職員有資格者名簿!C21:V21,"075")+COUNTIF(技術職員有資格者名簿!C21:V21,"077")+COUNTIF(技術職員有資格者名簿!C21:V21,"072")+COUNTIF(技術職員有資格者名簿!C21:V21,"099-7"))),0,1)))</f>
        <v>0</v>
      </c>
    </row>
    <row r="22" spans="1:41" ht="50.1" customHeight="1">
      <c r="A22" s="160">
        <v>13</v>
      </c>
      <c r="B22" s="213"/>
      <c r="C22" s="191"/>
      <c r="D22" s="177" t="str">
        <f>IFERROR(VLOOKUP($C22,'業者カード（B)における資格対照表'!$A:$F,6,FALSE),"")</f>
        <v/>
      </c>
      <c r="E22" s="191"/>
      <c r="F22" s="177" t="str">
        <f>IFERROR(VLOOKUP($E22,'[1]業者カード（B)における資格対照表'!$A:$F,6,FALSE),"")</f>
        <v/>
      </c>
      <c r="G22" s="191"/>
      <c r="H22" s="177" t="str">
        <f>IFERROR(VLOOKUP($G22,'業者カード（B)における資格対照表'!$A:$F,6,FALSE),"")</f>
        <v/>
      </c>
      <c r="I22" s="191"/>
      <c r="J22" s="177" t="str">
        <f>IFERROR(VLOOKUP($I22,'業者カード（B)における資格対照表'!$A:$F,6,FALSE),"")</f>
        <v/>
      </c>
      <c r="K22" s="191"/>
      <c r="L22" s="177" t="str">
        <f>IFERROR(VLOOKUP($K22,'業者カード（B)における資格対照表'!$A:$F,6,FALSE),"")</f>
        <v/>
      </c>
      <c r="M22" s="191"/>
      <c r="N22" s="177" t="str">
        <f>IFERROR(VLOOKUP($M22,'業者カード（B)における資格対照表'!$A:$F,6,FALSE),"")</f>
        <v/>
      </c>
      <c r="O22" s="191"/>
      <c r="P22" s="177" t="str">
        <f>IFERROR(VLOOKUP($O22,'業者カード（B)における資格対照表'!$A:$F,6,FALSE),"")</f>
        <v/>
      </c>
      <c r="Q22" s="191"/>
      <c r="R22" s="177" t="str">
        <f>IFERROR(VLOOKUP($Q22,'業者カード（B)における資格対照表'!$A:$F,6,FALSE),"")</f>
        <v/>
      </c>
      <c r="S22" s="191"/>
      <c r="T22" s="177" t="str">
        <f>IFERROR(VLOOKUP($S22,'業者カード（B)における資格対照表'!$A:$F,6,FALSE),"")</f>
        <v/>
      </c>
      <c r="U22" s="191"/>
      <c r="V22" s="177" t="str">
        <f>IFERROR(VLOOKUP($U22,'業者カード（B)における資格対照表'!$A:$F,6,FALSE),"")</f>
        <v/>
      </c>
      <c r="X22" s="76">
        <f>IF(COUNTIF(技術職員有資格者名簿!C22:V22,107)&gt;=1,1,0)</f>
        <v>0</v>
      </c>
      <c r="Y22" s="77">
        <f>IF(X22=1,0,(IF(0=((COUNTIF(技術職員有資格者名簿!$C22:$V22,208))),0,1)))</f>
        <v>0</v>
      </c>
      <c r="Z22" s="78">
        <f>IF(X22+Y22=1,0,(IF(0=((COUNTIF(技術職員有資格者名簿!C22:V22,"099-1"))),0,1)))</f>
        <v>0</v>
      </c>
      <c r="AA22" s="79">
        <f>IF(COUNTIF(技術職員有資格者名簿!C22:V22,137)+(COUNTIF(技術職員有資格者名簿!C22:V22,"078")+COUNTIF(技術職員有資格者名簿!C22:V22,"079"))&gt;=1,1,0)</f>
        <v>0</v>
      </c>
      <c r="AB22" s="77">
        <f>IF(AA22=1,0,(IF(0=((COUNTIF(技術職員有資格者名簿!$C22:$V22,238))),0,1)))</f>
        <v>0</v>
      </c>
      <c r="AC22" s="78">
        <f>IF(AA22+AB22=1,0,(IF(0=((COUNTIF(技術職員有資格者名簿!C22:V22,127)+COUNTIF(技術職員有資格者名簿!C22:V22,228)+COUNTIF(技術職員有資格者名簿!C22:V22,155)+COUNTIF(技術職員有資格者名簿!C22:V22,256)+COUNTIF(技術職員有資格者名簿!C22:V22,258)+COUNTIF(技術職員有資格者名簿!C22:V22,268)+COUNTIF(技術職員有資格者名簿!C22:V22,269)+COUNTIF(技術職員有資格者名簿!C22:V22,129)+COUNTIF(技術職員有資格者名簿!C22:V22,230)+COUNTIF(技術職員有資格者名簿!C22:V22,168)+COUNTIF(技術職員有資格者名簿!C22:V22,169)+COUNTIF(技術職員有資格者名簿!C22:V22,265)+COUNTIF(技術職員有資格者名簿!C22:V22,"062")+COUNTIF(技術職員有資格者名簿!C22:V22,"064")+COUNTIF(技術職員有資格者名簿!C22:V22,"076")+COUNTIF(技術職員有資格者名簿!C22:V22,"080")+COUNTIF(技術職員有資格者名簿!C22:V22,"099-2"))),0,1)))</f>
        <v>0</v>
      </c>
      <c r="AD22" s="79">
        <f>IF(COUNTIF(技術職員有資格者名簿!C22:V22,113)&gt;=1,1,0)</f>
        <v>0</v>
      </c>
      <c r="AE22" s="77">
        <f>IF(AD22=1,0,(IF(0=((COUNTIF(技術職員有資格者名簿!C22:V22,214)+COUNTIF(技術職員有資格者名簿!C22:V22,215)+COUNTIF(技術職員有資格者名簿!C22:V22,216) )),0,1)))</f>
        <v>0</v>
      </c>
      <c r="AF22" s="80">
        <f>IF(AD22+AE22=1,0,(IF(0=(COUNTIF(技術職員有資格者名簿!C22:V22,702)+COUNTIF(技術職員有資格者名簿!C22:V22,703)+COUNTIF(技術職員有資格者名簿!C22:V22,704)+COUNTIF(技術職員有資格者名簿!C22:V22,705 )+COUNTIF(技術職員有資格者名簿!C22:V22,706)+COUNTIF(技術職員有資格者名簿!C22:V22,707)+COUNTIF(技術職員有資格者名簿!C22:V22,708)+COUNTIF(技術職員有資格者名簿!C22:V22,722)+COUNTIF(技術職員有資格者名簿!C22:V22,723)+COUNTIF(技術職員有資格者名簿!C22:V22,724)+COUNTIF(技術職員有資格者名簿!C22:V22,725)+COUNTIF(技術職員有資格者名簿!C22:V22,726)+COUNTIF(技術職員有資格者名簿!C22:V22,727)+COUNTIF(技術職員有資格者名簿!C22:V22,728)+COUNTIF(技術職員有資格者名簿!C22:V22,729)+COUNTIF(技術職員有資格者名簿!C22:V22,730)+COUNTIF(技術職員有資格者名簿!C22:V22,731)+COUNTIF(技術職員有資格者名簿!C22:V22,732)+COUNTIF(技術職員有資格者名簿!C22:V22,710)+COUNTIF(技術職員有資格者名簿!C22:V22,711)+COUNTIF(技術職員有資格者名簿!C22:V22,712)+COUNTIF(技術職員有資格者名簿!C22:V22,713)+COUNTIF(技術職員有資格者名簿!C22:V22,714)+COUNTIF(技術職員有資格者名簿!C22:V22,715)+COUNTIF(技術職員有資格者名簿!C22:V22,716)+COUNTIF(技術職員有資格者名簿!C22:V22,717)+COUNTIF(技術職員有資格者名簿!C22:V22,718)+COUNTIF(技術職員有資格者名簿!C22:V22,719)+COUNTIF(技術職員有資格者名簿!C22:V22,720)+COUNTIF(技術職員有資格者名簿!C22:V22,781)+COUNTIF(技術職員有資格者名簿!C22:V22,782)+COUNTIF(技術職員有資格者名簿!C22:V22,783)+COUNTIF(技術職員有資格者名簿!C22:V22,784)+COUNTIF(技術職員有資格者名簿!C22:V22,785)+COUNTIF(技術職員有資格者名簿!C22:V22,786)+COUNTIF(技術職員有資格者名簿!C22:V22,787)+COUNTIF(技術職員有資格者名簿!C22:V22,788)+COUNTIF(技術職員有資格者名簿!C22:V22,789)+COUNTIF(技術職員有資格者名簿!C22:V22,790)+COUNTIF(技術職員有資格者名簿!C22:V22,791)+COUNTIF(技術職員有資格者名簿!C22:V22,792)+COUNTIF(技術職員有資格者名簿!C22:V22,793)+COUNTIF(技術職員有資格者名簿!C22:V22,794)+COUNTIF(技術職員有資格者名簿!C22:V22,795)+COUNTIF(技術職員有資格者名簿!C22:V22,796)+COUNTIF(技術職員有資格者名簿!C22:V22,797)+COUNTIF(技術職員有資格者名簿!C22:V22,798)+COUNTIF(技術職員有資格者名簿!C22:V22,799)+COUNTIF(技術職員有資格者名簿!C22:V22,800)+COUNTIF(技術職員有資格者名簿!C22:V22,751)+COUNTIF(技術職員有資格者名簿!C22:V22,752)+COUNTIF(技術職員有資格者名簿!C22:V22,753)+COUNTIF(技術職員有資格者名簿!C22:V22,754)+COUNTIF(技術職員有資格者名簿!C22:V22,755)+COUNTIF(技術職員有資格者名簿!C22:V22,756)+COUNTIF(技術職員有資格者名簿!C22:V22,757)+COUNTIF(技術職員有資格者名簿!C22:V22,758)+COUNTIF(技術職員有資格者名簿!C22:V22,759)+COUNTIF(技術職員有資格者名簿!C22:V22,760)+COUNTIF(技術職員有資格者名簿!C22:V22,761)+COUNTIF(技術職員有資格者名簿!C22:V22,762)+COUNTIF(技術職員有資格者名簿!C22:V22,763)+COUNTIF(技術職員有資格者名簿!C22:V22,764)+COUNTIF(技術職員有資格者名簿!C22:V22,765)+COUNTIF(技術職員有資格者名簿!C22:V22,766)+COUNTIF(技術職員有資格者名簿!C22:V22,767)+COUNTIF(技術職員有資格者名簿!C22:V22,768)+COUNTIF(技術職員有資格者名簿!C22:V22,769)+COUNTIF(技術職員有資格者名簿!C22:V22,770)+COUNTIF(技術職員有資格者名簿!C22:V22,771)+COUNTIF(技術職員有資格者名簿!C22:V22,772)+COUNTIF(技術職員有資格者名簿!C22:V22,127)+COUNTIF(技術職員有資格者名簿!C22:V22,228)+COUNTIF(技術職員有資格者名簿!C22:V22,155)+COUNTIF(技術職員有資格者名簿!C22:V22,256)+COUNTIF(技術職員有資格者名簿!C22:V22,258)+COUNTIF(技術職員有資格者名簿!C22:V22,268)+COUNTIF(技術職員有資格者名簿!C22:V22,269)+COUNTIF(技術職員有資格者名簿!C22:V22,129)+COUNTIF(技術職員有資格者名簿!C22:V22,230)+COUNTIF(技術職員有資格者名簿!C22:V22,168)+COUNTIF(技術職員有資格者名簿!C22:V22,169)+COUNTIF(技術職員有資格者名簿!C22:V22,265)+COUNTIF(技術職員有資格者名簿!C22:V22,"061")+COUNTIF(技術職員有資格者名簿!C22:V22,"081")+COUNTIF(技術職員有資格者名簿!C22:V22,"051")+COUNTIF(技術職員有資格者名簿!C22:V22,"052")+COUNTIF(技術職員有資格者名簿!C22:V22,"053")+COUNTIF(技術職員有資格者名簿!C22:V22,"099-3")),0,1)))</f>
        <v>0</v>
      </c>
      <c r="AG22" s="79">
        <v>0</v>
      </c>
      <c r="AH22" s="77">
        <v>0</v>
      </c>
      <c r="AI22" s="78">
        <f>IF(AG22+AH22=1,0,(IF(0=((COUNTIF(技術職員有資格者名簿!C22:V22,"074")+COUNTIF(技術職員有資格者名簿!C22:V22,"099-4"))),0,1)))</f>
        <v>0</v>
      </c>
      <c r="AJ22" s="79">
        <v>0</v>
      </c>
      <c r="AK22" s="77">
        <v>0</v>
      </c>
      <c r="AL22" s="81">
        <f>IF(AJ22+AK22=1,0,(IF(0=((COUNTIF(技術職員有資格者名簿!C22:V22,"071")+COUNTIF(技術職員有資格者名簿!C22:V22,801)+COUNTIF(技術職員有資格者名簿!C22:V22,802)+COUNTIF(技術職員有資格者名簿!C22:V22,803)+COUNTIF(技術職員有資格者名簿!C22:V22,804)+COUNTIF(技術職員有資格者名簿!C22:V22,805)+COUNTIF(技術職員有資格者名簿!C22:V22,806)+COUNTIF(技術職員有資格者名簿!C22:V22,807)+COUNTIF(技術職員有資格者名簿!C22:V22,808)+COUNTIF(技術職員有資格者名簿!C22:V22,"073")+COUNTIF(技術職員有資格者名簿!C22:V22,"082")+COUNTIF(技術職員有資格者名簿!C22:V22,"099-5") +COUNTIF(技術職員有資格者名簿!C22:V22,"099-6"))),0,1)))</f>
        <v>0</v>
      </c>
      <c r="AM22" s="79">
        <v>0</v>
      </c>
      <c r="AN22" s="77">
        <v>0</v>
      </c>
      <c r="AO22" s="81">
        <f>IF(AM22+AN22=1,0,(IF(0=((COUNTIF(技術職員有資格者名簿!C22:V22,"075")+COUNTIF(技術職員有資格者名簿!C22:V22,"077")+COUNTIF(技術職員有資格者名簿!C22:V22,"072")+COUNTIF(技術職員有資格者名簿!C22:V22,"099-7"))),0,1)))</f>
        <v>0</v>
      </c>
    </row>
    <row r="23" spans="1:41" ht="50.1" customHeight="1">
      <c r="A23" s="161">
        <v>14</v>
      </c>
      <c r="B23" s="213"/>
      <c r="C23" s="191"/>
      <c r="D23" s="177" t="str">
        <f>IFERROR(VLOOKUP($C23,'業者カード（B)における資格対照表'!$A:$F,6,FALSE),"")</f>
        <v/>
      </c>
      <c r="E23" s="191"/>
      <c r="F23" s="177" t="str">
        <f>IFERROR(VLOOKUP($E23,'[1]業者カード（B)における資格対照表'!$A:$F,6,FALSE),"")</f>
        <v/>
      </c>
      <c r="G23" s="191"/>
      <c r="H23" s="177" t="str">
        <f>IFERROR(VLOOKUP($G23,'業者カード（B)における資格対照表'!$A:$F,6,FALSE),"")</f>
        <v/>
      </c>
      <c r="I23" s="191"/>
      <c r="J23" s="177" t="str">
        <f>IFERROR(VLOOKUP($I23,'業者カード（B)における資格対照表'!$A:$F,6,FALSE),"")</f>
        <v/>
      </c>
      <c r="K23" s="191"/>
      <c r="L23" s="177" t="str">
        <f>IFERROR(VLOOKUP($K23,'業者カード（B)における資格対照表'!$A:$F,6,FALSE),"")</f>
        <v/>
      </c>
      <c r="M23" s="191"/>
      <c r="N23" s="177" t="str">
        <f>IFERROR(VLOOKUP($M23,'業者カード（B)における資格対照表'!$A:$F,6,FALSE),"")</f>
        <v/>
      </c>
      <c r="O23" s="191"/>
      <c r="P23" s="177" t="str">
        <f>IFERROR(VLOOKUP($O23,'業者カード（B)における資格対照表'!$A:$F,6,FALSE),"")</f>
        <v/>
      </c>
      <c r="Q23" s="191"/>
      <c r="R23" s="177" t="str">
        <f>IFERROR(VLOOKUP($Q23,'業者カード（B)における資格対照表'!$A:$F,6,FALSE),"")</f>
        <v/>
      </c>
      <c r="S23" s="191"/>
      <c r="T23" s="177" t="str">
        <f>IFERROR(VLOOKUP($S23,'業者カード（B)における資格対照表'!$A:$F,6,FALSE),"")</f>
        <v/>
      </c>
      <c r="U23" s="191"/>
      <c r="V23" s="177" t="str">
        <f>IFERROR(VLOOKUP($U23,'業者カード（B)における資格対照表'!$A:$F,6,FALSE),"")</f>
        <v/>
      </c>
      <c r="X23" s="76">
        <f>IF(COUNTIF(技術職員有資格者名簿!C23:V23,107)&gt;=1,1,0)</f>
        <v>0</v>
      </c>
      <c r="Y23" s="77">
        <f>IF(X23=1,0,(IF(0=((COUNTIF(技術職員有資格者名簿!$C23:$V23,208))),0,1)))</f>
        <v>0</v>
      </c>
      <c r="Z23" s="78">
        <f>IF(X23+Y23=1,0,(IF(0=((COUNTIF(技術職員有資格者名簿!C23:V23,"099-1"))),0,1)))</f>
        <v>0</v>
      </c>
      <c r="AA23" s="79">
        <f>IF(COUNTIF(技術職員有資格者名簿!C23:V23,137)+(COUNTIF(技術職員有資格者名簿!C23:V23,"078")+COUNTIF(技術職員有資格者名簿!C23:V23,"079"))&gt;=1,1,0)</f>
        <v>0</v>
      </c>
      <c r="AB23" s="77">
        <f>IF(AA23=1,0,(IF(0=((COUNTIF(技術職員有資格者名簿!$C23:$V23,238))),0,1)))</f>
        <v>0</v>
      </c>
      <c r="AC23" s="78">
        <f>IF(AA23+AB23=1,0,(IF(0=((COUNTIF(技術職員有資格者名簿!C23:V23,127)+COUNTIF(技術職員有資格者名簿!C23:V23,228)+COUNTIF(技術職員有資格者名簿!C23:V23,155)+COUNTIF(技術職員有資格者名簿!C23:V23,256)+COUNTIF(技術職員有資格者名簿!C23:V23,258)+COUNTIF(技術職員有資格者名簿!C23:V23,268)+COUNTIF(技術職員有資格者名簿!C23:V23,269)+COUNTIF(技術職員有資格者名簿!C23:V23,129)+COUNTIF(技術職員有資格者名簿!C23:V23,230)+COUNTIF(技術職員有資格者名簿!C23:V23,168)+COUNTIF(技術職員有資格者名簿!C23:V23,169)+COUNTIF(技術職員有資格者名簿!C23:V23,265)+COUNTIF(技術職員有資格者名簿!C23:V23,"062")+COUNTIF(技術職員有資格者名簿!C23:V23,"064")+COUNTIF(技術職員有資格者名簿!C23:V23,"076")+COUNTIF(技術職員有資格者名簿!C23:V23,"080")+COUNTIF(技術職員有資格者名簿!C23:V23,"099-2"))),0,1)))</f>
        <v>0</v>
      </c>
      <c r="AD23" s="79">
        <f>IF(COUNTIF(技術職員有資格者名簿!C23:V23,113)&gt;=1,1,0)</f>
        <v>0</v>
      </c>
      <c r="AE23" s="77">
        <f>IF(AD23=1,0,(IF(0=((COUNTIF(技術職員有資格者名簿!C23:V23,214)+COUNTIF(技術職員有資格者名簿!C23:V23,215)+COUNTIF(技術職員有資格者名簿!C23:V23,216) )),0,1)))</f>
        <v>0</v>
      </c>
      <c r="AF23" s="80">
        <f>IF(AD23+AE23=1,0,(IF(0=(COUNTIF(技術職員有資格者名簿!C23:V23,702)+COUNTIF(技術職員有資格者名簿!C23:V23,703)+COUNTIF(技術職員有資格者名簿!C23:V23,704)+COUNTIF(技術職員有資格者名簿!C23:V23,705 )+COUNTIF(技術職員有資格者名簿!C23:V23,706)+COUNTIF(技術職員有資格者名簿!C23:V23,707)+COUNTIF(技術職員有資格者名簿!C23:V23,708)+COUNTIF(技術職員有資格者名簿!C23:V23,722)+COUNTIF(技術職員有資格者名簿!C23:V23,723)+COUNTIF(技術職員有資格者名簿!C23:V23,724)+COUNTIF(技術職員有資格者名簿!C23:V23,725)+COUNTIF(技術職員有資格者名簿!C23:V23,726)+COUNTIF(技術職員有資格者名簿!C23:V23,727)+COUNTIF(技術職員有資格者名簿!C23:V23,728)+COUNTIF(技術職員有資格者名簿!C23:V23,729)+COUNTIF(技術職員有資格者名簿!C23:V23,730)+COUNTIF(技術職員有資格者名簿!C23:V23,731)+COUNTIF(技術職員有資格者名簿!C23:V23,732)+COUNTIF(技術職員有資格者名簿!C23:V23,710)+COUNTIF(技術職員有資格者名簿!C23:V23,711)+COUNTIF(技術職員有資格者名簿!C23:V23,712)+COUNTIF(技術職員有資格者名簿!C23:V23,713)+COUNTIF(技術職員有資格者名簿!C23:V23,714)+COUNTIF(技術職員有資格者名簿!C23:V23,715)+COUNTIF(技術職員有資格者名簿!C23:V23,716)+COUNTIF(技術職員有資格者名簿!C23:V23,717)+COUNTIF(技術職員有資格者名簿!C23:V23,718)+COUNTIF(技術職員有資格者名簿!C23:V23,719)+COUNTIF(技術職員有資格者名簿!C23:V23,720)+COUNTIF(技術職員有資格者名簿!C23:V23,781)+COUNTIF(技術職員有資格者名簿!C23:V23,782)+COUNTIF(技術職員有資格者名簿!C23:V23,783)+COUNTIF(技術職員有資格者名簿!C23:V23,784)+COUNTIF(技術職員有資格者名簿!C23:V23,785)+COUNTIF(技術職員有資格者名簿!C23:V23,786)+COUNTIF(技術職員有資格者名簿!C23:V23,787)+COUNTIF(技術職員有資格者名簿!C23:V23,788)+COUNTIF(技術職員有資格者名簿!C23:V23,789)+COUNTIF(技術職員有資格者名簿!C23:V23,790)+COUNTIF(技術職員有資格者名簿!C23:V23,791)+COUNTIF(技術職員有資格者名簿!C23:V23,792)+COUNTIF(技術職員有資格者名簿!C23:V23,793)+COUNTIF(技術職員有資格者名簿!C23:V23,794)+COUNTIF(技術職員有資格者名簿!C23:V23,795)+COUNTIF(技術職員有資格者名簿!C23:V23,796)+COUNTIF(技術職員有資格者名簿!C23:V23,797)+COUNTIF(技術職員有資格者名簿!C23:V23,798)+COUNTIF(技術職員有資格者名簿!C23:V23,799)+COUNTIF(技術職員有資格者名簿!C23:V23,800)+COUNTIF(技術職員有資格者名簿!C23:V23,751)+COUNTIF(技術職員有資格者名簿!C23:V23,752)+COUNTIF(技術職員有資格者名簿!C23:V23,753)+COUNTIF(技術職員有資格者名簿!C23:V23,754)+COUNTIF(技術職員有資格者名簿!C23:V23,755)+COUNTIF(技術職員有資格者名簿!C23:V23,756)+COUNTIF(技術職員有資格者名簿!C23:V23,757)+COUNTIF(技術職員有資格者名簿!C23:V23,758)+COUNTIF(技術職員有資格者名簿!C23:V23,759)+COUNTIF(技術職員有資格者名簿!C23:V23,760)+COUNTIF(技術職員有資格者名簿!C23:V23,761)+COUNTIF(技術職員有資格者名簿!C23:V23,762)+COUNTIF(技術職員有資格者名簿!C23:V23,763)+COUNTIF(技術職員有資格者名簿!C23:V23,764)+COUNTIF(技術職員有資格者名簿!C23:V23,765)+COUNTIF(技術職員有資格者名簿!C23:V23,766)+COUNTIF(技術職員有資格者名簿!C23:V23,767)+COUNTIF(技術職員有資格者名簿!C23:V23,768)+COUNTIF(技術職員有資格者名簿!C23:V23,769)+COUNTIF(技術職員有資格者名簿!C23:V23,770)+COUNTIF(技術職員有資格者名簿!C23:V23,771)+COUNTIF(技術職員有資格者名簿!C23:V23,772)+COUNTIF(技術職員有資格者名簿!C23:V23,127)+COUNTIF(技術職員有資格者名簿!C23:V23,228)+COUNTIF(技術職員有資格者名簿!C23:V23,155)+COUNTIF(技術職員有資格者名簿!C23:V23,256)+COUNTIF(技術職員有資格者名簿!C23:V23,258)+COUNTIF(技術職員有資格者名簿!C23:V23,268)+COUNTIF(技術職員有資格者名簿!C23:V23,269)+COUNTIF(技術職員有資格者名簿!C23:V23,129)+COUNTIF(技術職員有資格者名簿!C23:V23,230)+COUNTIF(技術職員有資格者名簿!C23:V23,168)+COUNTIF(技術職員有資格者名簿!C23:V23,169)+COUNTIF(技術職員有資格者名簿!C23:V23,265)+COUNTIF(技術職員有資格者名簿!C23:V23,"061")+COUNTIF(技術職員有資格者名簿!C23:V23,"081")+COUNTIF(技術職員有資格者名簿!C23:V23,"051")+COUNTIF(技術職員有資格者名簿!C23:V23,"052")+COUNTIF(技術職員有資格者名簿!C23:V23,"053")+COUNTIF(技術職員有資格者名簿!C23:V23,"099-3")),0,1)))</f>
        <v>0</v>
      </c>
      <c r="AG23" s="79">
        <v>0</v>
      </c>
      <c r="AH23" s="77">
        <v>0</v>
      </c>
      <c r="AI23" s="78">
        <f>IF(AG23+AH23=1,0,(IF(0=((COUNTIF(技術職員有資格者名簿!C23:V23,"074")+COUNTIF(技術職員有資格者名簿!C23:V23,"099-4"))),0,1)))</f>
        <v>0</v>
      </c>
      <c r="AJ23" s="79">
        <v>0</v>
      </c>
      <c r="AK23" s="77">
        <v>0</v>
      </c>
      <c r="AL23" s="81">
        <f>IF(AJ23+AK23=1,0,(IF(0=((COUNTIF(技術職員有資格者名簿!C23:V23,"071")+COUNTIF(技術職員有資格者名簿!C23:V23,801)+COUNTIF(技術職員有資格者名簿!C23:V23,802)+COUNTIF(技術職員有資格者名簿!C23:V23,803)+COUNTIF(技術職員有資格者名簿!C23:V23,804)+COUNTIF(技術職員有資格者名簿!C23:V23,805)+COUNTIF(技術職員有資格者名簿!C23:V23,806)+COUNTIF(技術職員有資格者名簿!C23:V23,807)+COUNTIF(技術職員有資格者名簿!C23:V23,808)+COUNTIF(技術職員有資格者名簿!C23:V23,"073")+COUNTIF(技術職員有資格者名簿!C23:V23,"082")+COUNTIF(技術職員有資格者名簿!C23:V23,"099-5") +COUNTIF(技術職員有資格者名簿!C23:V23,"099-6"))),0,1)))</f>
        <v>0</v>
      </c>
      <c r="AM23" s="79">
        <v>0</v>
      </c>
      <c r="AN23" s="77">
        <v>0</v>
      </c>
      <c r="AO23" s="81">
        <f>IF(AM23+AN23=1,0,(IF(0=((COUNTIF(技術職員有資格者名簿!C23:V23,"075")+COUNTIF(技術職員有資格者名簿!C23:V23,"077")+COUNTIF(技術職員有資格者名簿!C23:V23,"072")+COUNTIF(技術職員有資格者名簿!C23:V23,"099-7"))),0,1)))</f>
        <v>0</v>
      </c>
    </row>
    <row r="24" spans="1:41" ht="50.1" customHeight="1">
      <c r="A24" s="160">
        <v>15</v>
      </c>
      <c r="B24" s="213"/>
      <c r="C24" s="191"/>
      <c r="D24" s="177" t="str">
        <f>IFERROR(VLOOKUP($C24,'業者カード（B)における資格対照表'!$A:$F,6,FALSE),"")</f>
        <v/>
      </c>
      <c r="E24" s="191"/>
      <c r="F24" s="177" t="str">
        <f>IFERROR(VLOOKUP($E24,'[1]業者カード（B)における資格対照表'!$A:$F,6,FALSE),"")</f>
        <v/>
      </c>
      <c r="G24" s="191"/>
      <c r="H24" s="177" t="str">
        <f>IFERROR(VLOOKUP($G24,'業者カード（B)における資格対照表'!$A:$F,6,FALSE),"")</f>
        <v/>
      </c>
      <c r="I24" s="191"/>
      <c r="J24" s="177" t="str">
        <f>IFERROR(VLOOKUP($I24,'業者カード（B)における資格対照表'!$A:$F,6,FALSE),"")</f>
        <v/>
      </c>
      <c r="K24" s="191"/>
      <c r="L24" s="177" t="str">
        <f>IFERROR(VLOOKUP($K24,'業者カード（B)における資格対照表'!$A:$F,6,FALSE),"")</f>
        <v/>
      </c>
      <c r="M24" s="191"/>
      <c r="N24" s="177" t="str">
        <f>IFERROR(VLOOKUP($M24,'業者カード（B)における資格対照表'!$A:$F,6,FALSE),"")</f>
        <v/>
      </c>
      <c r="O24" s="191"/>
      <c r="P24" s="177" t="str">
        <f>IFERROR(VLOOKUP($O24,'業者カード（B)における資格対照表'!$A:$F,6,FALSE),"")</f>
        <v/>
      </c>
      <c r="Q24" s="191"/>
      <c r="R24" s="177" t="str">
        <f>IFERROR(VLOOKUP($Q24,'業者カード（B)における資格対照表'!$A:$F,6,FALSE),"")</f>
        <v/>
      </c>
      <c r="S24" s="191"/>
      <c r="T24" s="177" t="str">
        <f>IFERROR(VLOOKUP($S24,'業者カード（B)における資格対照表'!$A:$F,6,FALSE),"")</f>
        <v/>
      </c>
      <c r="U24" s="191"/>
      <c r="V24" s="177" t="str">
        <f>IFERROR(VLOOKUP($U24,'業者カード（B)における資格対照表'!$A:$F,6,FALSE),"")</f>
        <v/>
      </c>
      <c r="X24" s="76">
        <f>IF(COUNTIF(技術職員有資格者名簿!C24:V24,107)&gt;=1,1,0)</f>
        <v>0</v>
      </c>
      <c r="Y24" s="77">
        <f>IF(X24=1,0,(IF(0=((COUNTIF(技術職員有資格者名簿!$C24:$V24,208))),0,1)))</f>
        <v>0</v>
      </c>
      <c r="Z24" s="78">
        <f>IF(X24+Y24=1,0,(IF(0=((COUNTIF(技術職員有資格者名簿!C24:V24,"099-1"))),0,1)))</f>
        <v>0</v>
      </c>
      <c r="AA24" s="79">
        <f>IF(COUNTIF(技術職員有資格者名簿!C24:V24,137)+(COUNTIF(技術職員有資格者名簿!C24:V24,"078")+COUNTIF(技術職員有資格者名簿!C24:V24,"079"))&gt;=1,1,0)</f>
        <v>0</v>
      </c>
      <c r="AB24" s="77">
        <f>IF(AA24=1,0,(IF(0=((COUNTIF(技術職員有資格者名簿!$C24:$V24,238))),0,1)))</f>
        <v>0</v>
      </c>
      <c r="AC24" s="78">
        <f>IF(AA24+AB24=1,0,(IF(0=((COUNTIF(技術職員有資格者名簿!C24:V24,127)+COUNTIF(技術職員有資格者名簿!C24:V24,228)+COUNTIF(技術職員有資格者名簿!C24:V24,155)+COUNTIF(技術職員有資格者名簿!C24:V24,256)+COUNTIF(技術職員有資格者名簿!C24:V24,258)+COUNTIF(技術職員有資格者名簿!C24:V24,268)+COUNTIF(技術職員有資格者名簿!C24:V24,269)+COUNTIF(技術職員有資格者名簿!C24:V24,129)+COUNTIF(技術職員有資格者名簿!C24:V24,230)+COUNTIF(技術職員有資格者名簿!C24:V24,168)+COUNTIF(技術職員有資格者名簿!C24:V24,169)+COUNTIF(技術職員有資格者名簿!C24:V24,265)+COUNTIF(技術職員有資格者名簿!C24:V24,"062")+COUNTIF(技術職員有資格者名簿!C24:V24,"064")+COUNTIF(技術職員有資格者名簿!C24:V24,"076")+COUNTIF(技術職員有資格者名簿!C24:V24,"080")+COUNTIF(技術職員有資格者名簿!C24:V24,"099-2"))),0,1)))</f>
        <v>0</v>
      </c>
      <c r="AD24" s="79">
        <f>IF(COUNTIF(技術職員有資格者名簿!C24:V24,113)&gt;=1,1,0)</f>
        <v>0</v>
      </c>
      <c r="AE24" s="77">
        <f>IF(AD24=1,0,(IF(0=((COUNTIF(技術職員有資格者名簿!C24:V24,214)+COUNTIF(技術職員有資格者名簿!C24:V24,215)+COUNTIF(技術職員有資格者名簿!C24:V24,216) )),0,1)))</f>
        <v>0</v>
      </c>
      <c r="AF24" s="80">
        <f>IF(AD24+AE24=1,0,(IF(0=(COUNTIF(技術職員有資格者名簿!C24:V24,702)+COUNTIF(技術職員有資格者名簿!C24:V24,703)+COUNTIF(技術職員有資格者名簿!C24:V24,704)+COUNTIF(技術職員有資格者名簿!C24:V24,705 )+COUNTIF(技術職員有資格者名簿!C24:V24,706)+COUNTIF(技術職員有資格者名簿!C24:V24,707)+COUNTIF(技術職員有資格者名簿!C24:V24,708)+COUNTIF(技術職員有資格者名簿!C24:V24,722)+COUNTIF(技術職員有資格者名簿!C24:V24,723)+COUNTIF(技術職員有資格者名簿!C24:V24,724)+COUNTIF(技術職員有資格者名簿!C24:V24,725)+COUNTIF(技術職員有資格者名簿!C24:V24,726)+COUNTIF(技術職員有資格者名簿!C24:V24,727)+COUNTIF(技術職員有資格者名簿!C24:V24,728)+COUNTIF(技術職員有資格者名簿!C24:V24,729)+COUNTIF(技術職員有資格者名簿!C24:V24,730)+COUNTIF(技術職員有資格者名簿!C24:V24,731)+COUNTIF(技術職員有資格者名簿!C24:V24,732)+COUNTIF(技術職員有資格者名簿!C24:V24,710)+COUNTIF(技術職員有資格者名簿!C24:V24,711)+COUNTIF(技術職員有資格者名簿!C24:V24,712)+COUNTIF(技術職員有資格者名簿!C24:V24,713)+COUNTIF(技術職員有資格者名簿!C24:V24,714)+COUNTIF(技術職員有資格者名簿!C24:V24,715)+COUNTIF(技術職員有資格者名簿!C24:V24,716)+COUNTIF(技術職員有資格者名簿!C24:V24,717)+COUNTIF(技術職員有資格者名簿!C24:V24,718)+COUNTIF(技術職員有資格者名簿!C24:V24,719)+COUNTIF(技術職員有資格者名簿!C24:V24,720)+COUNTIF(技術職員有資格者名簿!C24:V24,781)+COUNTIF(技術職員有資格者名簿!C24:V24,782)+COUNTIF(技術職員有資格者名簿!C24:V24,783)+COUNTIF(技術職員有資格者名簿!C24:V24,784)+COUNTIF(技術職員有資格者名簿!C24:V24,785)+COUNTIF(技術職員有資格者名簿!C24:V24,786)+COUNTIF(技術職員有資格者名簿!C24:V24,787)+COUNTIF(技術職員有資格者名簿!C24:V24,788)+COUNTIF(技術職員有資格者名簿!C24:V24,789)+COUNTIF(技術職員有資格者名簿!C24:V24,790)+COUNTIF(技術職員有資格者名簿!C24:V24,791)+COUNTIF(技術職員有資格者名簿!C24:V24,792)+COUNTIF(技術職員有資格者名簿!C24:V24,793)+COUNTIF(技術職員有資格者名簿!C24:V24,794)+COUNTIF(技術職員有資格者名簿!C24:V24,795)+COUNTIF(技術職員有資格者名簿!C24:V24,796)+COUNTIF(技術職員有資格者名簿!C24:V24,797)+COUNTIF(技術職員有資格者名簿!C24:V24,798)+COUNTIF(技術職員有資格者名簿!C24:V24,799)+COUNTIF(技術職員有資格者名簿!C24:V24,800)+COUNTIF(技術職員有資格者名簿!C24:V24,751)+COUNTIF(技術職員有資格者名簿!C24:V24,752)+COUNTIF(技術職員有資格者名簿!C24:V24,753)+COUNTIF(技術職員有資格者名簿!C24:V24,754)+COUNTIF(技術職員有資格者名簿!C24:V24,755)+COUNTIF(技術職員有資格者名簿!C24:V24,756)+COUNTIF(技術職員有資格者名簿!C24:V24,757)+COUNTIF(技術職員有資格者名簿!C24:V24,758)+COUNTIF(技術職員有資格者名簿!C24:V24,759)+COUNTIF(技術職員有資格者名簿!C24:V24,760)+COUNTIF(技術職員有資格者名簿!C24:V24,761)+COUNTIF(技術職員有資格者名簿!C24:V24,762)+COUNTIF(技術職員有資格者名簿!C24:V24,763)+COUNTIF(技術職員有資格者名簿!C24:V24,764)+COUNTIF(技術職員有資格者名簿!C24:V24,765)+COUNTIF(技術職員有資格者名簿!C24:V24,766)+COUNTIF(技術職員有資格者名簿!C24:V24,767)+COUNTIF(技術職員有資格者名簿!C24:V24,768)+COUNTIF(技術職員有資格者名簿!C24:V24,769)+COUNTIF(技術職員有資格者名簿!C24:V24,770)+COUNTIF(技術職員有資格者名簿!C24:V24,771)+COUNTIF(技術職員有資格者名簿!C24:V24,772)+COUNTIF(技術職員有資格者名簿!C24:V24,127)+COUNTIF(技術職員有資格者名簿!C24:V24,228)+COUNTIF(技術職員有資格者名簿!C24:V24,155)+COUNTIF(技術職員有資格者名簿!C24:V24,256)+COUNTIF(技術職員有資格者名簿!C24:V24,258)+COUNTIF(技術職員有資格者名簿!C24:V24,268)+COUNTIF(技術職員有資格者名簿!C24:V24,269)+COUNTIF(技術職員有資格者名簿!C24:V24,129)+COUNTIF(技術職員有資格者名簿!C24:V24,230)+COUNTIF(技術職員有資格者名簿!C24:V24,168)+COUNTIF(技術職員有資格者名簿!C24:V24,169)+COUNTIF(技術職員有資格者名簿!C24:V24,265)+COUNTIF(技術職員有資格者名簿!C24:V24,"061")+COUNTIF(技術職員有資格者名簿!C24:V24,"081")+COUNTIF(技術職員有資格者名簿!C24:V24,"051")+COUNTIF(技術職員有資格者名簿!C24:V24,"052")+COUNTIF(技術職員有資格者名簿!C24:V24,"053")+COUNTIF(技術職員有資格者名簿!C24:V24,"099-3")),0,1)))</f>
        <v>0</v>
      </c>
      <c r="AG24" s="79">
        <v>0</v>
      </c>
      <c r="AH24" s="77">
        <v>0</v>
      </c>
      <c r="AI24" s="78">
        <f>IF(AG24+AH24=1,0,(IF(0=((COUNTIF(技術職員有資格者名簿!C24:V24,"074")+COUNTIF(技術職員有資格者名簿!C24:V24,"099-4"))),0,1)))</f>
        <v>0</v>
      </c>
      <c r="AJ24" s="79">
        <v>0</v>
      </c>
      <c r="AK24" s="77">
        <v>0</v>
      </c>
      <c r="AL24" s="81">
        <f>IF(AJ24+AK24=1,0,(IF(0=((COUNTIF(技術職員有資格者名簿!C24:V24,"071")+COUNTIF(技術職員有資格者名簿!C24:V24,801)+COUNTIF(技術職員有資格者名簿!C24:V24,802)+COUNTIF(技術職員有資格者名簿!C24:V24,803)+COUNTIF(技術職員有資格者名簿!C24:V24,804)+COUNTIF(技術職員有資格者名簿!C24:V24,805)+COUNTIF(技術職員有資格者名簿!C24:V24,806)+COUNTIF(技術職員有資格者名簿!C24:V24,807)+COUNTIF(技術職員有資格者名簿!C24:V24,808)+COUNTIF(技術職員有資格者名簿!C24:V24,"073")+COUNTIF(技術職員有資格者名簿!C24:V24,"082")+COUNTIF(技術職員有資格者名簿!C24:V24,"099-5") +COUNTIF(技術職員有資格者名簿!C24:V24,"099-6"))),0,1)))</f>
        <v>0</v>
      </c>
      <c r="AM24" s="79">
        <v>0</v>
      </c>
      <c r="AN24" s="77">
        <v>0</v>
      </c>
      <c r="AO24" s="81">
        <f>IF(AM24+AN24=1,0,(IF(0=((COUNTIF(技術職員有資格者名簿!C24:V24,"075")+COUNTIF(技術職員有資格者名簿!C24:V24,"077")+COUNTIF(技術職員有資格者名簿!C24:V24,"072")+COUNTIF(技術職員有資格者名簿!C24:V24,"099-7"))),0,1)))</f>
        <v>0</v>
      </c>
    </row>
    <row r="25" spans="1:41" ht="50.1" customHeight="1">
      <c r="A25" s="161">
        <v>16</v>
      </c>
      <c r="B25" s="213"/>
      <c r="C25" s="191"/>
      <c r="D25" s="177" t="str">
        <f>IFERROR(VLOOKUP($C25,'業者カード（B)における資格対照表'!$A:$F,6,FALSE),"")</f>
        <v/>
      </c>
      <c r="E25" s="191"/>
      <c r="F25" s="177" t="str">
        <f>IFERROR(VLOOKUP($E25,'[1]業者カード（B)における資格対照表'!$A:$F,6,FALSE),"")</f>
        <v/>
      </c>
      <c r="G25" s="191"/>
      <c r="H25" s="177" t="str">
        <f>IFERROR(VLOOKUP($G25,'業者カード（B)における資格対照表'!$A:$F,6,FALSE),"")</f>
        <v/>
      </c>
      <c r="I25" s="191"/>
      <c r="J25" s="177" t="str">
        <f>IFERROR(VLOOKUP($I25,'業者カード（B)における資格対照表'!$A:$F,6,FALSE),"")</f>
        <v/>
      </c>
      <c r="K25" s="191"/>
      <c r="L25" s="177" t="str">
        <f>IFERROR(VLOOKUP($K25,'業者カード（B)における資格対照表'!$A:$F,6,FALSE),"")</f>
        <v/>
      </c>
      <c r="M25" s="191"/>
      <c r="N25" s="177" t="str">
        <f>IFERROR(VLOOKUP($M25,'業者カード（B)における資格対照表'!$A:$F,6,FALSE),"")</f>
        <v/>
      </c>
      <c r="O25" s="191"/>
      <c r="P25" s="177" t="str">
        <f>IFERROR(VLOOKUP($O25,'業者カード（B)における資格対照表'!$A:$F,6,FALSE),"")</f>
        <v/>
      </c>
      <c r="Q25" s="191"/>
      <c r="R25" s="177" t="str">
        <f>IFERROR(VLOOKUP($Q25,'業者カード（B)における資格対照表'!$A:$F,6,FALSE),"")</f>
        <v/>
      </c>
      <c r="S25" s="191"/>
      <c r="T25" s="177" t="str">
        <f>IFERROR(VLOOKUP($S25,'業者カード（B)における資格対照表'!$A:$F,6,FALSE),"")</f>
        <v/>
      </c>
      <c r="U25" s="191"/>
      <c r="V25" s="177" t="str">
        <f>IFERROR(VLOOKUP($U25,'業者カード（B)における資格対照表'!$A:$F,6,FALSE),"")</f>
        <v/>
      </c>
      <c r="X25" s="76">
        <f>IF(COUNTIF(技術職員有資格者名簿!C25:V25,107)&gt;=1,1,0)</f>
        <v>0</v>
      </c>
      <c r="Y25" s="77">
        <f>IF(X25=1,0,(IF(0=((COUNTIF(技術職員有資格者名簿!$C25:$V25,208))),0,1)))</f>
        <v>0</v>
      </c>
      <c r="Z25" s="78">
        <f>IF(X25+Y25=1,0,(IF(0=((COUNTIF(技術職員有資格者名簿!C25:V25,"099-1"))),0,1)))</f>
        <v>0</v>
      </c>
      <c r="AA25" s="79">
        <f>IF(COUNTIF(技術職員有資格者名簿!C25:V25,137)+(COUNTIF(技術職員有資格者名簿!C25:V25,"078")+COUNTIF(技術職員有資格者名簿!C25:V25,"079"))&gt;=1,1,0)</f>
        <v>0</v>
      </c>
      <c r="AB25" s="77">
        <f>IF(AA25=1,0,(IF(0=((COUNTIF(技術職員有資格者名簿!$C25:$V25,238))),0,1)))</f>
        <v>0</v>
      </c>
      <c r="AC25" s="78">
        <f>IF(AA25+AB25=1,0,(IF(0=((COUNTIF(技術職員有資格者名簿!C25:V25,127)+COUNTIF(技術職員有資格者名簿!C25:V25,228)+COUNTIF(技術職員有資格者名簿!C25:V25,155)+COUNTIF(技術職員有資格者名簿!C25:V25,256)+COUNTIF(技術職員有資格者名簿!C25:V25,258)+COUNTIF(技術職員有資格者名簿!C25:V25,268)+COUNTIF(技術職員有資格者名簿!C25:V25,269)+COUNTIF(技術職員有資格者名簿!C25:V25,129)+COUNTIF(技術職員有資格者名簿!C25:V25,230)+COUNTIF(技術職員有資格者名簿!C25:V25,168)+COUNTIF(技術職員有資格者名簿!C25:V25,169)+COUNTIF(技術職員有資格者名簿!C25:V25,265)+COUNTIF(技術職員有資格者名簿!C25:V25,"062")+COUNTIF(技術職員有資格者名簿!C25:V25,"064")+COUNTIF(技術職員有資格者名簿!C25:V25,"076")+COUNTIF(技術職員有資格者名簿!C25:V25,"080")+COUNTIF(技術職員有資格者名簿!C25:V25,"099-2"))),0,1)))</f>
        <v>0</v>
      </c>
      <c r="AD25" s="79">
        <f>IF(COUNTIF(技術職員有資格者名簿!C25:V25,113)&gt;=1,1,0)</f>
        <v>0</v>
      </c>
      <c r="AE25" s="77">
        <f>IF(AD25=1,0,(IF(0=((COUNTIF(技術職員有資格者名簿!C25:V25,214)+COUNTIF(技術職員有資格者名簿!C25:V25,215)+COUNTIF(技術職員有資格者名簿!C25:V25,216) )),0,1)))</f>
        <v>0</v>
      </c>
      <c r="AF25" s="80">
        <f>IF(AD25+AE25=1,0,(IF(0=(COUNTIF(技術職員有資格者名簿!C25:V25,702)+COUNTIF(技術職員有資格者名簿!C25:V25,703)+COUNTIF(技術職員有資格者名簿!C25:V25,704)+COUNTIF(技術職員有資格者名簿!C25:V25,705 )+COUNTIF(技術職員有資格者名簿!C25:V25,706)+COUNTIF(技術職員有資格者名簿!C25:V25,707)+COUNTIF(技術職員有資格者名簿!C25:V25,708)+COUNTIF(技術職員有資格者名簿!C25:V25,722)+COUNTIF(技術職員有資格者名簿!C25:V25,723)+COUNTIF(技術職員有資格者名簿!C25:V25,724)+COUNTIF(技術職員有資格者名簿!C25:V25,725)+COUNTIF(技術職員有資格者名簿!C25:V25,726)+COUNTIF(技術職員有資格者名簿!C25:V25,727)+COUNTIF(技術職員有資格者名簿!C25:V25,728)+COUNTIF(技術職員有資格者名簿!C25:V25,729)+COUNTIF(技術職員有資格者名簿!C25:V25,730)+COUNTIF(技術職員有資格者名簿!C25:V25,731)+COUNTIF(技術職員有資格者名簿!C25:V25,732)+COUNTIF(技術職員有資格者名簿!C25:V25,710)+COUNTIF(技術職員有資格者名簿!C25:V25,711)+COUNTIF(技術職員有資格者名簿!C25:V25,712)+COUNTIF(技術職員有資格者名簿!C25:V25,713)+COUNTIF(技術職員有資格者名簿!C25:V25,714)+COUNTIF(技術職員有資格者名簿!C25:V25,715)+COUNTIF(技術職員有資格者名簿!C25:V25,716)+COUNTIF(技術職員有資格者名簿!C25:V25,717)+COUNTIF(技術職員有資格者名簿!C25:V25,718)+COUNTIF(技術職員有資格者名簿!C25:V25,719)+COUNTIF(技術職員有資格者名簿!C25:V25,720)+COUNTIF(技術職員有資格者名簿!C25:V25,781)+COUNTIF(技術職員有資格者名簿!C25:V25,782)+COUNTIF(技術職員有資格者名簿!C25:V25,783)+COUNTIF(技術職員有資格者名簿!C25:V25,784)+COUNTIF(技術職員有資格者名簿!C25:V25,785)+COUNTIF(技術職員有資格者名簿!C25:V25,786)+COUNTIF(技術職員有資格者名簿!C25:V25,787)+COUNTIF(技術職員有資格者名簿!C25:V25,788)+COUNTIF(技術職員有資格者名簿!C25:V25,789)+COUNTIF(技術職員有資格者名簿!C25:V25,790)+COUNTIF(技術職員有資格者名簿!C25:V25,791)+COUNTIF(技術職員有資格者名簿!C25:V25,792)+COUNTIF(技術職員有資格者名簿!C25:V25,793)+COUNTIF(技術職員有資格者名簿!C25:V25,794)+COUNTIF(技術職員有資格者名簿!C25:V25,795)+COUNTIF(技術職員有資格者名簿!C25:V25,796)+COUNTIF(技術職員有資格者名簿!C25:V25,797)+COUNTIF(技術職員有資格者名簿!C25:V25,798)+COUNTIF(技術職員有資格者名簿!C25:V25,799)+COUNTIF(技術職員有資格者名簿!C25:V25,800)+COUNTIF(技術職員有資格者名簿!C25:V25,751)+COUNTIF(技術職員有資格者名簿!C25:V25,752)+COUNTIF(技術職員有資格者名簿!C25:V25,753)+COUNTIF(技術職員有資格者名簿!C25:V25,754)+COUNTIF(技術職員有資格者名簿!C25:V25,755)+COUNTIF(技術職員有資格者名簿!C25:V25,756)+COUNTIF(技術職員有資格者名簿!C25:V25,757)+COUNTIF(技術職員有資格者名簿!C25:V25,758)+COUNTIF(技術職員有資格者名簿!C25:V25,759)+COUNTIF(技術職員有資格者名簿!C25:V25,760)+COUNTIF(技術職員有資格者名簿!C25:V25,761)+COUNTIF(技術職員有資格者名簿!C25:V25,762)+COUNTIF(技術職員有資格者名簿!C25:V25,763)+COUNTIF(技術職員有資格者名簿!C25:V25,764)+COUNTIF(技術職員有資格者名簿!C25:V25,765)+COUNTIF(技術職員有資格者名簿!C25:V25,766)+COUNTIF(技術職員有資格者名簿!C25:V25,767)+COUNTIF(技術職員有資格者名簿!C25:V25,768)+COUNTIF(技術職員有資格者名簿!C25:V25,769)+COUNTIF(技術職員有資格者名簿!C25:V25,770)+COUNTIF(技術職員有資格者名簿!C25:V25,771)+COUNTIF(技術職員有資格者名簿!C25:V25,772)+COUNTIF(技術職員有資格者名簿!C25:V25,127)+COUNTIF(技術職員有資格者名簿!C25:V25,228)+COUNTIF(技術職員有資格者名簿!C25:V25,155)+COUNTIF(技術職員有資格者名簿!C25:V25,256)+COUNTIF(技術職員有資格者名簿!C25:V25,258)+COUNTIF(技術職員有資格者名簿!C25:V25,268)+COUNTIF(技術職員有資格者名簿!C25:V25,269)+COUNTIF(技術職員有資格者名簿!C25:V25,129)+COUNTIF(技術職員有資格者名簿!C25:V25,230)+COUNTIF(技術職員有資格者名簿!C25:V25,168)+COUNTIF(技術職員有資格者名簿!C25:V25,169)+COUNTIF(技術職員有資格者名簿!C25:V25,265)+COUNTIF(技術職員有資格者名簿!C25:V25,"061")+COUNTIF(技術職員有資格者名簿!C25:V25,"081")+COUNTIF(技術職員有資格者名簿!C25:V25,"051")+COUNTIF(技術職員有資格者名簿!C25:V25,"052")+COUNTIF(技術職員有資格者名簿!C25:V25,"053")+COUNTIF(技術職員有資格者名簿!C25:V25,"099-3")),0,1)))</f>
        <v>0</v>
      </c>
      <c r="AG25" s="79">
        <v>0</v>
      </c>
      <c r="AH25" s="77">
        <v>0</v>
      </c>
      <c r="AI25" s="78">
        <f>IF(AG25+AH25=1,0,(IF(0=((COUNTIF(技術職員有資格者名簿!C25:V25,"074")+COUNTIF(技術職員有資格者名簿!C25:V25,"099-4"))),0,1)))</f>
        <v>0</v>
      </c>
      <c r="AJ25" s="79">
        <v>0</v>
      </c>
      <c r="AK25" s="77">
        <v>0</v>
      </c>
      <c r="AL25" s="81">
        <f>IF(AJ25+AK25=1,0,(IF(0=((COUNTIF(技術職員有資格者名簿!C25:V25,"071")+COUNTIF(技術職員有資格者名簿!C25:V25,801)+COUNTIF(技術職員有資格者名簿!C25:V25,802)+COUNTIF(技術職員有資格者名簿!C25:V25,803)+COUNTIF(技術職員有資格者名簿!C25:V25,804)+COUNTIF(技術職員有資格者名簿!C25:V25,805)+COUNTIF(技術職員有資格者名簿!C25:V25,806)+COUNTIF(技術職員有資格者名簿!C25:V25,807)+COUNTIF(技術職員有資格者名簿!C25:V25,808)+COUNTIF(技術職員有資格者名簿!C25:V25,"073")+COUNTIF(技術職員有資格者名簿!C25:V25,"082")+COUNTIF(技術職員有資格者名簿!C25:V25,"099-5") +COUNTIF(技術職員有資格者名簿!C25:V25,"099-6"))),0,1)))</f>
        <v>0</v>
      </c>
      <c r="AM25" s="79">
        <v>0</v>
      </c>
      <c r="AN25" s="77">
        <v>0</v>
      </c>
      <c r="AO25" s="81">
        <f>IF(AM25+AN25=1,0,(IF(0=((COUNTIF(技術職員有資格者名簿!C25:V25,"075")+COUNTIF(技術職員有資格者名簿!C25:V25,"077")+COUNTIF(技術職員有資格者名簿!C25:V25,"072")+COUNTIF(技術職員有資格者名簿!C25:V25,"099-7"))),0,1)))</f>
        <v>0</v>
      </c>
    </row>
    <row r="26" spans="1:41" ht="50.1" customHeight="1">
      <c r="A26" s="161">
        <v>17</v>
      </c>
      <c r="B26" s="213"/>
      <c r="C26" s="191"/>
      <c r="D26" s="177" t="str">
        <f>IFERROR(VLOOKUP($C26,'業者カード（B)における資格対照表'!$A:$F,6,FALSE),"")</f>
        <v/>
      </c>
      <c r="E26" s="191"/>
      <c r="F26" s="177" t="str">
        <f>IFERROR(VLOOKUP($E26,'[1]業者カード（B)における資格対照表'!$A:$F,6,FALSE),"")</f>
        <v/>
      </c>
      <c r="G26" s="191"/>
      <c r="H26" s="177" t="str">
        <f>IFERROR(VLOOKUP($G26,'業者カード（B)における資格対照表'!$A:$F,6,FALSE),"")</f>
        <v/>
      </c>
      <c r="I26" s="191"/>
      <c r="J26" s="177" t="str">
        <f>IFERROR(VLOOKUP($I26,'業者カード（B)における資格対照表'!$A:$F,6,FALSE),"")</f>
        <v/>
      </c>
      <c r="K26" s="191"/>
      <c r="L26" s="177" t="str">
        <f>IFERROR(VLOOKUP($K26,'業者カード（B)における資格対照表'!$A:$F,6,FALSE),"")</f>
        <v/>
      </c>
      <c r="M26" s="191"/>
      <c r="N26" s="177" t="str">
        <f>IFERROR(VLOOKUP($M26,'業者カード（B)における資格対照表'!$A:$F,6,FALSE),"")</f>
        <v/>
      </c>
      <c r="O26" s="191"/>
      <c r="P26" s="177" t="str">
        <f>IFERROR(VLOOKUP($O26,'業者カード（B)における資格対照表'!$A:$F,6,FALSE),"")</f>
        <v/>
      </c>
      <c r="Q26" s="191"/>
      <c r="R26" s="177" t="str">
        <f>IFERROR(VLOOKUP($Q26,'業者カード（B)における資格対照表'!$A:$F,6,FALSE),"")</f>
        <v/>
      </c>
      <c r="S26" s="191"/>
      <c r="T26" s="177" t="str">
        <f>IFERROR(VLOOKUP($S26,'業者カード（B)における資格対照表'!$A:$F,6,FALSE),"")</f>
        <v/>
      </c>
      <c r="U26" s="191"/>
      <c r="V26" s="177" t="str">
        <f>IFERROR(VLOOKUP($U26,'業者カード（B)における資格対照表'!$A:$F,6,FALSE),"")</f>
        <v/>
      </c>
      <c r="X26" s="76">
        <f>IF(COUNTIF(技術職員有資格者名簿!C26:V26,107)&gt;=1,1,0)</f>
        <v>0</v>
      </c>
      <c r="Y26" s="77">
        <f>IF(X26=1,0,(IF(0=((COUNTIF(技術職員有資格者名簿!$C26:$V26,208))),0,1)))</f>
        <v>0</v>
      </c>
      <c r="Z26" s="78">
        <f>IF(X26+Y26=1,0,(IF(0=((COUNTIF(技術職員有資格者名簿!C26:V26,"099-1"))),0,1)))</f>
        <v>0</v>
      </c>
      <c r="AA26" s="79">
        <f>IF(COUNTIF(技術職員有資格者名簿!C26:V26,137)+(COUNTIF(技術職員有資格者名簿!C26:V26,"078")+COUNTIF(技術職員有資格者名簿!C26:V26,"079"))&gt;=1,1,0)</f>
        <v>0</v>
      </c>
      <c r="AB26" s="77">
        <f>IF(AA26=1,0,(IF(0=((COUNTIF(技術職員有資格者名簿!$C26:$V26,238))),0,1)))</f>
        <v>0</v>
      </c>
      <c r="AC26" s="78">
        <f>IF(AA26+AB26=1,0,(IF(0=((COUNTIF(技術職員有資格者名簿!C26:V26,127)+COUNTIF(技術職員有資格者名簿!C26:V26,228)+COUNTIF(技術職員有資格者名簿!C26:V26,155)+COUNTIF(技術職員有資格者名簿!C26:V26,256)+COUNTIF(技術職員有資格者名簿!C26:V26,258)+COUNTIF(技術職員有資格者名簿!C26:V26,268)+COUNTIF(技術職員有資格者名簿!C26:V26,269)+COUNTIF(技術職員有資格者名簿!C26:V26,129)+COUNTIF(技術職員有資格者名簿!C26:V26,230)+COUNTIF(技術職員有資格者名簿!C26:V26,168)+COUNTIF(技術職員有資格者名簿!C26:V26,169)+COUNTIF(技術職員有資格者名簿!C26:V26,265)+COUNTIF(技術職員有資格者名簿!C26:V26,"062")+COUNTIF(技術職員有資格者名簿!C26:V26,"064")+COUNTIF(技術職員有資格者名簿!C26:V26,"076")+COUNTIF(技術職員有資格者名簿!C26:V26,"080")+COUNTIF(技術職員有資格者名簿!C26:V26,"099-2"))),0,1)))</f>
        <v>0</v>
      </c>
      <c r="AD26" s="79">
        <f>IF(COUNTIF(技術職員有資格者名簿!C26:V26,113)&gt;=1,1,0)</f>
        <v>0</v>
      </c>
      <c r="AE26" s="77">
        <f>IF(AD26=1,0,(IF(0=((COUNTIF(技術職員有資格者名簿!C26:V26,214)+COUNTIF(技術職員有資格者名簿!C26:V26,215)+COUNTIF(技術職員有資格者名簿!C26:V26,216) )),0,1)))</f>
        <v>0</v>
      </c>
      <c r="AF26" s="80">
        <f>IF(AD26+AE26=1,0,(IF(0=(COUNTIF(技術職員有資格者名簿!C26:V26,702)+COUNTIF(技術職員有資格者名簿!C26:V26,703)+COUNTIF(技術職員有資格者名簿!C26:V26,704)+COUNTIF(技術職員有資格者名簿!C26:V26,705 )+COUNTIF(技術職員有資格者名簿!C26:V26,706)+COUNTIF(技術職員有資格者名簿!C26:V26,707)+COUNTIF(技術職員有資格者名簿!C26:V26,708)+COUNTIF(技術職員有資格者名簿!C26:V26,722)+COUNTIF(技術職員有資格者名簿!C26:V26,723)+COUNTIF(技術職員有資格者名簿!C26:V26,724)+COUNTIF(技術職員有資格者名簿!C26:V26,725)+COUNTIF(技術職員有資格者名簿!C26:V26,726)+COUNTIF(技術職員有資格者名簿!C26:V26,727)+COUNTIF(技術職員有資格者名簿!C26:V26,728)+COUNTIF(技術職員有資格者名簿!C26:V26,729)+COUNTIF(技術職員有資格者名簿!C26:V26,730)+COUNTIF(技術職員有資格者名簿!C26:V26,731)+COUNTIF(技術職員有資格者名簿!C26:V26,732)+COUNTIF(技術職員有資格者名簿!C26:V26,710)+COUNTIF(技術職員有資格者名簿!C26:V26,711)+COUNTIF(技術職員有資格者名簿!C26:V26,712)+COUNTIF(技術職員有資格者名簿!C26:V26,713)+COUNTIF(技術職員有資格者名簿!C26:V26,714)+COUNTIF(技術職員有資格者名簿!C26:V26,715)+COUNTIF(技術職員有資格者名簿!C26:V26,716)+COUNTIF(技術職員有資格者名簿!C26:V26,717)+COUNTIF(技術職員有資格者名簿!C26:V26,718)+COUNTIF(技術職員有資格者名簿!C26:V26,719)+COUNTIF(技術職員有資格者名簿!C26:V26,720)+COUNTIF(技術職員有資格者名簿!C26:V26,781)+COUNTIF(技術職員有資格者名簿!C26:V26,782)+COUNTIF(技術職員有資格者名簿!C26:V26,783)+COUNTIF(技術職員有資格者名簿!C26:V26,784)+COUNTIF(技術職員有資格者名簿!C26:V26,785)+COUNTIF(技術職員有資格者名簿!C26:V26,786)+COUNTIF(技術職員有資格者名簿!C26:V26,787)+COUNTIF(技術職員有資格者名簿!C26:V26,788)+COUNTIF(技術職員有資格者名簿!C26:V26,789)+COUNTIF(技術職員有資格者名簿!C26:V26,790)+COUNTIF(技術職員有資格者名簿!C26:V26,791)+COUNTIF(技術職員有資格者名簿!C26:V26,792)+COUNTIF(技術職員有資格者名簿!C26:V26,793)+COUNTIF(技術職員有資格者名簿!C26:V26,794)+COUNTIF(技術職員有資格者名簿!C26:V26,795)+COUNTIF(技術職員有資格者名簿!C26:V26,796)+COUNTIF(技術職員有資格者名簿!C26:V26,797)+COUNTIF(技術職員有資格者名簿!C26:V26,798)+COUNTIF(技術職員有資格者名簿!C26:V26,799)+COUNTIF(技術職員有資格者名簿!C26:V26,800)+COUNTIF(技術職員有資格者名簿!C26:V26,751)+COUNTIF(技術職員有資格者名簿!C26:V26,752)+COUNTIF(技術職員有資格者名簿!C26:V26,753)+COUNTIF(技術職員有資格者名簿!C26:V26,754)+COUNTIF(技術職員有資格者名簿!C26:V26,755)+COUNTIF(技術職員有資格者名簿!C26:V26,756)+COUNTIF(技術職員有資格者名簿!C26:V26,757)+COUNTIF(技術職員有資格者名簿!C26:V26,758)+COUNTIF(技術職員有資格者名簿!C26:V26,759)+COUNTIF(技術職員有資格者名簿!C26:V26,760)+COUNTIF(技術職員有資格者名簿!C26:V26,761)+COUNTIF(技術職員有資格者名簿!C26:V26,762)+COUNTIF(技術職員有資格者名簿!C26:V26,763)+COUNTIF(技術職員有資格者名簿!C26:V26,764)+COUNTIF(技術職員有資格者名簿!C26:V26,765)+COUNTIF(技術職員有資格者名簿!C26:V26,766)+COUNTIF(技術職員有資格者名簿!C26:V26,767)+COUNTIF(技術職員有資格者名簿!C26:V26,768)+COUNTIF(技術職員有資格者名簿!C26:V26,769)+COUNTIF(技術職員有資格者名簿!C26:V26,770)+COUNTIF(技術職員有資格者名簿!C26:V26,771)+COUNTIF(技術職員有資格者名簿!C26:V26,772)+COUNTIF(技術職員有資格者名簿!C26:V26,127)+COUNTIF(技術職員有資格者名簿!C26:V26,228)+COUNTIF(技術職員有資格者名簿!C26:V26,155)+COUNTIF(技術職員有資格者名簿!C26:V26,256)+COUNTIF(技術職員有資格者名簿!C26:V26,258)+COUNTIF(技術職員有資格者名簿!C26:V26,268)+COUNTIF(技術職員有資格者名簿!C26:V26,269)+COUNTIF(技術職員有資格者名簿!C26:V26,129)+COUNTIF(技術職員有資格者名簿!C26:V26,230)+COUNTIF(技術職員有資格者名簿!C26:V26,168)+COUNTIF(技術職員有資格者名簿!C26:V26,169)+COUNTIF(技術職員有資格者名簿!C26:V26,265)+COUNTIF(技術職員有資格者名簿!C26:V26,"061")+COUNTIF(技術職員有資格者名簿!C26:V26,"081")+COUNTIF(技術職員有資格者名簿!C26:V26,"051")+COUNTIF(技術職員有資格者名簿!C26:V26,"052")+COUNTIF(技術職員有資格者名簿!C26:V26,"053")+COUNTIF(技術職員有資格者名簿!C26:V26,"099-3")),0,1)))</f>
        <v>0</v>
      </c>
      <c r="AG26" s="79">
        <v>0</v>
      </c>
      <c r="AH26" s="77">
        <v>0</v>
      </c>
      <c r="AI26" s="78">
        <f>IF(AG26+AH26=1,0,(IF(0=((COUNTIF(技術職員有資格者名簿!C26:V26,"074")+COUNTIF(技術職員有資格者名簿!C26:V26,"099-4"))),0,1)))</f>
        <v>0</v>
      </c>
      <c r="AJ26" s="79">
        <v>0</v>
      </c>
      <c r="AK26" s="77">
        <v>0</v>
      </c>
      <c r="AL26" s="81">
        <f>IF(AJ26+AK26=1,0,(IF(0=((COUNTIF(技術職員有資格者名簿!C26:V26,"071")+COUNTIF(技術職員有資格者名簿!C26:V26,801)+COUNTIF(技術職員有資格者名簿!C26:V26,802)+COUNTIF(技術職員有資格者名簿!C26:V26,803)+COUNTIF(技術職員有資格者名簿!C26:V26,804)+COUNTIF(技術職員有資格者名簿!C26:V26,805)+COUNTIF(技術職員有資格者名簿!C26:V26,806)+COUNTIF(技術職員有資格者名簿!C26:V26,807)+COUNTIF(技術職員有資格者名簿!C26:V26,808)+COUNTIF(技術職員有資格者名簿!C26:V26,"073")+COUNTIF(技術職員有資格者名簿!C26:V26,"082")+COUNTIF(技術職員有資格者名簿!C26:V26,"099-5") +COUNTIF(技術職員有資格者名簿!C26:V26,"099-6"))),0,1)))</f>
        <v>0</v>
      </c>
      <c r="AM26" s="79">
        <v>0</v>
      </c>
      <c r="AN26" s="77">
        <v>0</v>
      </c>
      <c r="AO26" s="81">
        <f>IF(AM26+AN26=1,0,(IF(0=((COUNTIF(技術職員有資格者名簿!C26:V26,"075")+COUNTIF(技術職員有資格者名簿!C26:V26,"077")+COUNTIF(技術職員有資格者名簿!C26:V26,"072")+COUNTIF(技術職員有資格者名簿!C26:V26,"099-7"))),0,1)))</f>
        <v>0</v>
      </c>
    </row>
    <row r="27" spans="1:41" ht="50.1" customHeight="1">
      <c r="A27" s="161">
        <v>18</v>
      </c>
      <c r="B27" s="213"/>
      <c r="C27" s="191"/>
      <c r="D27" s="177" t="str">
        <f>IFERROR(VLOOKUP($C27,'業者カード（B)における資格対照表'!$A:$F,6,FALSE),"")</f>
        <v/>
      </c>
      <c r="E27" s="191"/>
      <c r="F27" s="177" t="str">
        <f>IFERROR(VLOOKUP($E27,'[1]業者カード（B)における資格対照表'!$A:$F,6,FALSE),"")</f>
        <v/>
      </c>
      <c r="G27" s="191"/>
      <c r="H27" s="177" t="str">
        <f>IFERROR(VLOOKUP($G27,'業者カード（B)における資格対照表'!$A:$F,6,FALSE),"")</f>
        <v/>
      </c>
      <c r="I27" s="191"/>
      <c r="J27" s="177" t="str">
        <f>IFERROR(VLOOKUP($I27,'業者カード（B)における資格対照表'!$A:$F,6,FALSE),"")</f>
        <v/>
      </c>
      <c r="K27" s="191"/>
      <c r="L27" s="177" t="str">
        <f>IFERROR(VLOOKUP($K27,'業者カード（B)における資格対照表'!$A:$F,6,FALSE),"")</f>
        <v/>
      </c>
      <c r="M27" s="191"/>
      <c r="N27" s="177" t="str">
        <f>IFERROR(VLOOKUP($M27,'業者カード（B)における資格対照表'!$A:$F,6,FALSE),"")</f>
        <v/>
      </c>
      <c r="O27" s="191"/>
      <c r="P27" s="177" t="str">
        <f>IFERROR(VLOOKUP($O27,'業者カード（B)における資格対照表'!$A:$F,6,FALSE),"")</f>
        <v/>
      </c>
      <c r="Q27" s="191"/>
      <c r="R27" s="177" t="str">
        <f>IFERROR(VLOOKUP($Q27,'業者カード（B)における資格対照表'!$A:$F,6,FALSE),"")</f>
        <v/>
      </c>
      <c r="S27" s="191"/>
      <c r="T27" s="177" t="str">
        <f>IFERROR(VLOOKUP($S27,'業者カード（B)における資格対照表'!$A:$F,6,FALSE),"")</f>
        <v/>
      </c>
      <c r="U27" s="191"/>
      <c r="V27" s="177" t="str">
        <f>IFERROR(VLOOKUP($U27,'業者カード（B)における資格対照表'!$A:$F,6,FALSE),"")</f>
        <v/>
      </c>
      <c r="X27" s="76">
        <f>IF(COUNTIF(技術職員有資格者名簿!C27:V27,107)&gt;=1,1,0)</f>
        <v>0</v>
      </c>
      <c r="Y27" s="77">
        <f>IF(X27=1,0,(IF(0=((COUNTIF(技術職員有資格者名簿!$C27:$V27,208))),0,1)))</f>
        <v>0</v>
      </c>
      <c r="Z27" s="78">
        <f>IF(X27+Y27=1,0,(IF(0=((COUNTIF(技術職員有資格者名簿!C27:V27,"099-1"))),0,1)))</f>
        <v>0</v>
      </c>
      <c r="AA27" s="79">
        <f>IF(COUNTIF(技術職員有資格者名簿!C27:V27,137)+(COUNTIF(技術職員有資格者名簿!C27:V27,"078")+COUNTIF(技術職員有資格者名簿!C27:V27,"079"))&gt;=1,1,0)</f>
        <v>0</v>
      </c>
      <c r="AB27" s="77">
        <f>IF(AA27=1,0,(IF(0=((COUNTIF(技術職員有資格者名簿!$C27:$V27,238))),0,1)))</f>
        <v>0</v>
      </c>
      <c r="AC27" s="78">
        <f>IF(AA27+AB27=1,0,(IF(0=((COUNTIF(技術職員有資格者名簿!C27:V27,127)+COUNTIF(技術職員有資格者名簿!C27:V27,228)+COUNTIF(技術職員有資格者名簿!C27:V27,155)+COUNTIF(技術職員有資格者名簿!C27:V27,256)+COUNTIF(技術職員有資格者名簿!C27:V27,258)+COUNTIF(技術職員有資格者名簿!C27:V27,268)+COUNTIF(技術職員有資格者名簿!C27:V27,269)+COUNTIF(技術職員有資格者名簿!C27:V27,129)+COUNTIF(技術職員有資格者名簿!C27:V27,230)+COUNTIF(技術職員有資格者名簿!C27:V27,168)+COUNTIF(技術職員有資格者名簿!C27:V27,169)+COUNTIF(技術職員有資格者名簿!C27:V27,265)+COUNTIF(技術職員有資格者名簿!C27:V27,"062")+COUNTIF(技術職員有資格者名簿!C27:V27,"064")+COUNTIF(技術職員有資格者名簿!C27:V27,"076")+COUNTIF(技術職員有資格者名簿!C27:V27,"080")+COUNTIF(技術職員有資格者名簿!C27:V27,"099-2"))),0,1)))</f>
        <v>0</v>
      </c>
      <c r="AD27" s="79">
        <f>IF(COUNTIF(技術職員有資格者名簿!C27:V27,113)&gt;=1,1,0)</f>
        <v>0</v>
      </c>
      <c r="AE27" s="77">
        <f>IF(AD27=1,0,(IF(0=((COUNTIF(技術職員有資格者名簿!C27:V27,214)+COUNTIF(技術職員有資格者名簿!C27:V27,215)+COUNTIF(技術職員有資格者名簿!C27:V27,216) )),0,1)))</f>
        <v>0</v>
      </c>
      <c r="AF27" s="80">
        <f>IF(AD27+AE27=1,0,(IF(0=(COUNTIF(技術職員有資格者名簿!C27:V27,702)+COUNTIF(技術職員有資格者名簿!C27:V27,703)+COUNTIF(技術職員有資格者名簿!C27:V27,704)+COUNTIF(技術職員有資格者名簿!C27:V27,705 )+COUNTIF(技術職員有資格者名簿!C27:V27,706)+COUNTIF(技術職員有資格者名簿!C27:V27,707)+COUNTIF(技術職員有資格者名簿!C27:V27,708)+COUNTIF(技術職員有資格者名簿!C27:V27,722)+COUNTIF(技術職員有資格者名簿!C27:V27,723)+COUNTIF(技術職員有資格者名簿!C27:V27,724)+COUNTIF(技術職員有資格者名簿!C27:V27,725)+COUNTIF(技術職員有資格者名簿!C27:V27,726)+COUNTIF(技術職員有資格者名簿!C27:V27,727)+COUNTIF(技術職員有資格者名簿!C27:V27,728)+COUNTIF(技術職員有資格者名簿!C27:V27,729)+COUNTIF(技術職員有資格者名簿!C27:V27,730)+COUNTIF(技術職員有資格者名簿!C27:V27,731)+COUNTIF(技術職員有資格者名簿!C27:V27,732)+COUNTIF(技術職員有資格者名簿!C27:V27,710)+COUNTIF(技術職員有資格者名簿!C27:V27,711)+COUNTIF(技術職員有資格者名簿!C27:V27,712)+COUNTIF(技術職員有資格者名簿!C27:V27,713)+COUNTIF(技術職員有資格者名簿!C27:V27,714)+COUNTIF(技術職員有資格者名簿!C27:V27,715)+COUNTIF(技術職員有資格者名簿!C27:V27,716)+COUNTIF(技術職員有資格者名簿!C27:V27,717)+COUNTIF(技術職員有資格者名簿!C27:V27,718)+COUNTIF(技術職員有資格者名簿!C27:V27,719)+COUNTIF(技術職員有資格者名簿!C27:V27,720)+COUNTIF(技術職員有資格者名簿!C27:V27,781)+COUNTIF(技術職員有資格者名簿!C27:V27,782)+COUNTIF(技術職員有資格者名簿!C27:V27,783)+COUNTIF(技術職員有資格者名簿!C27:V27,784)+COUNTIF(技術職員有資格者名簿!C27:V27,785)+COUNTIF(技術職員有資格者名簿!C27:V27,786)+COUNTIF(技術職員有資格者名簿!C27:V27,787)+COUNTIF(技術職員有資格者名簿!C27:V27,788)+COUNTIF(技術職員有資格者名簿!C27:V27,789)+COUNTIF(技術職員有資格者名簿!C27:V27,790)+COUNTIF(技術職員有資格者名簿!C27:V27,791)+COUNTIF(技術職員有資格者名簿!C27:V27,792)+COUNTIF(技術職員有資格者名簿!C27:V27,793)+COUNTIF(技術職員有資格者名簿!C27:V27,794)+COUNTIF(技術職員有資格者名簿!C27:V27,795)+COUNTIF(技術職員有資格者名簿!C27:V27,796)+COUNTIF(技術職員有資格者名簿!C27:V27,797)+COUNTIF(技術職員有資格者名簿!C27:V27,798)+COUNTIF(技術職員有資格者名簿!C27:V27,799)+COUNTIF(技術職員有資格者名簿!C27:V27,800)+COUNTIF(技術職員有資格者名簿!C27:V27,751)+COUNTIF(技術職員有資格者名簿!C27:V27,752)+COUNTIF(技術職員有資格者名簿!C27:V27,753)+COUNTIF(技術職員有資格者名簿!C27:V27,754)+COUNTIF(技術職員有資格者名簿!C27:V27,755)+COUNTIF(技術職員有資格者名簿!C27:V27,756)+COUNTIF(技術職員有資格者名簿!C27:V27,757)+COUNTIF(技術職員有資格者名簿!C27:V27,758)+COUNTIF(技術職員有資格者名簿!C27:V27,759)+COUNTIF(技術職員有資格者名簿!C27:V27,760)+COUNTIF(技術職員有資格者名簿!C27:V27,761)+COUNTIF(技術職員有資格者名簿!C27:V27,762)+COUNTIF(技術職員有資格者名簿!C27:V27,763)+COUNTIF(技術職員有資格者名簿!C27:V27,764)+COUNTIF(技術職員有資格者名簿!C27:V27,765)+COUNTIF(技術職員有資格者名簿!C27:V27,766)+COUNTIF(技術職員有資格者名簿!C27:V27,767)+COUNTIF(技術職員有資格者名簿!C27:V27,768)+COUNTIF(技術職員有資格者名簿!C27:V27,769)+COUNTIF(技術職員有資格者名簿!C27:V27,770)+COUNTIF(技術職員有資格者名簿!C27:V27,771)+COUNTIF(技術職員有資格者名簿!C27:V27,772)+COUNTIF(技術職員有資格者名簿!C27:V27,127)+COUNTIF(技術職員有資格者名簿!C27:V27,228)+COUNTIF(技術職員有資格者名簿!C27:V27,155)+COUNTIF(技術職員有資格者名簿!C27:V27,256)+COUNTIF(技術職員有資格者名簿!C27:V27,258)+COUNTIF(技術職員有資格者名簿!C27:V27,268)+COUNTIF(技術職員有資格者名簿!C27:V27,269)+COUNTIF(技術職員有資格者名簿!C27:V27,129)+COUNTIF(技術職員有資格者名簿!C27:V27,230)+COUNTIF(技術職員有資格者名簿!C27:V27,168)+COUNTIF(技術職員有資格者名簿!C27:V27,169)+COUNTIF(技術職員有資格者名簿!C27:V27,265)+COUNTIF(技術職員有資格者名簿!C27:V27,"061")+COUNTIF(技術職員有資格者名簿!C27:V27,"081")+COUNTIF(技術職員有資格者名簿!C27:V27,"051")+COUNTIF(技術職員有資格者名簿!C27:V27,"052")+COUNTIF(技術職員有資格者名簿!C27:V27,"053")+COUNTIF(技術職員有資格者名簿!C27:V27,"099-3")),0,1)))</f>
        <v>0</v>
      </c>
      <c r="AG27" s="79">
        <v>0</v>
      </c>
      <c r="AH27" s="77">
        <v>0</v>
      </c>
      <c r="AI27" s="78">
        <f>IF(AG27+AH27=1,0,(IF(0=((COUNTIF(技術職員有資格者名簿!C27:V27,"074")+COUNTIF(技術職員有資格者名簿!C27:V27,"099-4"))),0,1)))</f>
        <v>0</v>
      </c>
      <c r="AJ27" s="79">
        <v>0</v>
      </c>
      <c r="AK27" s="77">
        <v>0</v>
      </c>
      <c r="AL27" s="81">
        <f>IF(AJ27+AK27=1,0,(IF(0=((COUNTIF(技術職員有資格者名簿!C27:V27,"071")+COUNTIF(技術職員有資格者名簿!C27:V27,801)+COUNTIF(技術職員有資格者名簿!C27:V27,802)+COUNTIF(技術職員有資格者名簿!C27:V27,803)+COUNTIF(技術職員有資格者名簿!C27:V27,804)+COUNTIF(技術職員有資格者名簿!C27:V27,805)+COUNTIF(技術職員有資格者名簿!C27:V27,806)+COUNTIF(技術職員有資格者名簿!C27:V27,807)+COUNTIF(技術職員有資格者名簿!C27:V27,808)+COUNTIF(技術職員有資格者名簿!C27:V27,"073")+COUNTIF(技術職員有資格者名簿!C27:V27,"082")+COUNTIF(技術職員有資格者名簿!C27:V27,"099-5") +COUNTIF(技術職員有資格者名簿!C27:V27,"099-6"))),0,1)))</f>
        <v>0</v>
      </c>
      <c r="AM27" s="79">
        <v>0</v>
      </c>
      <c r="AN27" s="77">
        <v>0</v>
      </c>
      <c r="AO27" s="81">
        <f>IF(AM27+AN27=1,0,(IF(0=((COUNTIF(技術職員有資格者名簿!C27:V27,"075")+COUNTIF(技術職員有資格者名簿!C27:V27,"077")+COUNTIF(技術職員有資格者名簿!C27:V27,"072")+COUNTIF(技術職員有資格者名簿!C27:V27,"099-7"))),0,1)))</f>
        <v>0</v>
      </c>
    </row>
    <row r="28" spans="1:41" ht="50.1" customHeight="1">
      <c r="A28" s="160">
        <v>19</v>
      </c>
      <c r="B28" s="213"/>
      <c r="C28" s="191"/>
      <c r="D28" s="177" t="str">
        <f>IFERROR(VLOOKUP($C28,'業者カード（B)における資格対照表'!$A:$F,6,FALSE),"")</f>
        <v/>
      </c>
      <c r="E28" s="191"/>
      <c r="F28" s="177" t="str">
        <f>IFERROR(VLOOKUP($E28,'[1]業者カード（B)における資格対照表'!$A:$F,6,FALSE),"")</f>
        <v/>
      </c>
      <c r="G28" s="191"/>
      <c r="H28" s="177" t="str">
        <f>IFERROR(VLOOKUP($G28,'業者カード（B)における資格対照表'!$A:$F,6,FALSE),"")</f>
        <v/>
      </c>
      <c r="I28" s="191"/>
      <c r="J28" s="177" t="str">
        <f>IFERROR(VLOOKUP($I28,'業者カード（B)における資格対照表'!$A:$F,6,FALSE),"")</f>
        <v/>
      </c>
      <c r="K28" s="191"/>
      <c r="L28" s="177" t="str">
        <f>IFERROR(VLOOKUP($K28,'業者カード（B)における資格対照表'!$A:$F,6,FALSE),"")</f>
        <v/>
      </c>
      <c r="M28" s="191"/>
      <c r="N28" s="177" t="str">
        <f>IFERROR(VLOOKUP($M28,'業者カード（B)における資格対照表'!$A:$F,6,FALSE),"")</f>
        <v/>
      </c>
      <c r="O28" s="191"/>
      <c r="P28" s="177" t="str">
        <f>IFERROR(VLOOKUP($O28,'業者カード（B)における資格対照表'!$A:$F,6,FALSE),"")</f>
        <v/>
      </c>
      <c r="Q28" s="191"/>
      <c r="R28" s="177" t="str">
        <f>IFERROR(VLOOKUP($Q28,'業者カード（B)における資格対照表'!$A:$F,6,FALSE),"")</f>
        <v/>
      </c>
      <c r="S28" s="191"/>
      <c r="T28" s="177" t="str">
        <f>IFERROR(VLOOKUP($S28,'業者カード（B)における資格対照表'!$A:$F,6,FALSE),"")</f>
        <v/>
      </c>
      <c r="U28" s="191"/>
      <c r="V28" s="177" t="str">
        <f>IFERROR(VLOOKUP($U28,'業者カード（B)における資格対照表'!$A:$F,6,FALSE),"")</f>
        <v/>
      </c>
      <c r="X28" s="76">
        <f>IF(COUNTIF(技術職員有資格者名簿!C28:V28,107)&gt;=1,1,0)</f>
        <v>0</v>
      </c>
      <c r="Y28" s="77">
        <f>IF(X28=1,0,(IF(0=((COUNTIF(技術職員有資格者名簿!$C28:$V28,208))),0,1)))</f>
        <v>0</v>
      </c>
      <c r="Z28" s="78">
        <f>IF(X28+Y28=1,0,(IF(0=((COUNTIF(技術職員有資格者名簿!C28:V28,"099-1"))),0,1)))</f>
        <v>0</v>
      </c>
      <c r="AA28" s="79">
        <f>IF(COUNTIF(技術職員有資格者名簿!C28:V28,137)+(COUNTIF(技術職員有資格者名簿!C28:V28,"078")+COUNTIF(技術職員有資格者名簿!C28:V28,"079"))&gt;=1,1,0)</f>
        <v>0</v>
      </c>
      <c r="AB28" s="77">
        <f>IF(AA28=1,0,(IF(0=((COUNTIF(技術職員有資格者名簿!$C28:$V28,238))),0,1)))</f>
        <v>0</v>
      </c>
      <c r="AC28" s="78">
        <f>IF(AA28+AB28=1,0,(IF(0=((COUNTIF(技術職員有資格者名簿!C28:V28,127)+COUNTIF(技術職員有資格者名簿!C28:V28,228)+COUNTIF(技術職員有資格者名簿!C28:V28,155)+COUNTIF(技術職員有資格者名簿!C28:V28,256)+COUNTIF(技術職員有資格者名簿!C28:V28,258)+COUNTIF(技術職員有資格者名簿!C28:V28,268)+COUNTIF(技術職員有資格者名簿!C28:V28,269)+COUNTIF(技術職員有資格者名簿!C28:V28,129)+COUNTIF(技術職員有資格者名簿!C28:V28,230)+COUNTIF(技術職員有資格者名簿!C28:V28,168)+COUNTIF(技術職員有資格者名簿!C28:V28,169)+COUNTIF(技術職員有資格者名簿!C28:V28,265)+COUNTIF(技術職員有資格者名簿!C28:V28,"062")+COUNTIF(技術職員有資格者名簿!C28:V28,"064")+COUNTIF(技術職員有資格者名簿!C28:V28,"076")+COUNTIF(技術職員有資格者名簿!C28:V28,"080")+COUNTIF(技術職員有資格者名簿!C28:V28,"099-2"))),0,1)))</f>
        <v>0</v>
      </c>
      <c r="AD28" s="79">
        <f>IF(COUNTIF(技術職員有資格者名簿!C28:V28,113)&gt;=1,1,0)</f>
        <v>0</v>
      </c>
      <c r="AE28" s="77">
        <f>IF(AD28=1,0,(IF(0=((COUNTIF(技術職員有資格者名簿!C28:V28,214)+COUNTIF(技術職員有資格者名簿!C28:V28,215)+COUNTIF(技術職員有資格者名簿!C28:V28,216) )),0,1)))</f>
        <v>0</v>
      </c>
      <c r="AF28" s="80">
        <f>IF(AD28+AE28=1,0,(IF(0=(COUNTIF(技術職員有資格者名簿!C28:V28,702)+COUNTIF(技術職員有資格者名簿!C28:V28,703)+COUNTIF(技術職員有資格者名簿!C28:V28,704)+COUNTIF(技術職員有資格者名簿!C28:V28,705 )+COUNTIF(技術職員有資格者名簿!C28:V28,706)+COUNTIF(技術職員有資格者名簿!C28:V28,707)+COUNTIF(技術職員有資格者名簿!C28:V28,708)+COUNTIF(技術職員有資格者名簿!C28:V28,722)+COUNTIF(技術職員有資格者名簿!C28:V28,723)+COUNTIF(技術職員有資格者名簿!C28:V28,724)+COUNTIF(技術職員有資格者名簿!C28:V28,725)+COUNTIF(技術職員有資格者名簿!C28:V28,726)+COUNTIF(技術職員有資格者名簿!C28:V28,727)+COUNTIF(技術職員有資格者名簿!C28:V28,728)+COUNTIF(技術職員有資格者名簿!C28:V28,729)+COUNTIF(技術職員有資格者名簿!C28:V28,730)+COUNTIF(技術職員有資格者名簿!C28:V28,731)+COUNTIF(技術職員有資格者名簿!C28:V28,732)+COUNTIF(技術職員有資格者名簿!C28:V28,710)+COUNTIF(技術職員有資格者名簿!C28:V28,711)+COUNTIF(技術職員有資格者名簿!C28:V28,712)+COUNTIF(技術職員有資格者名簿!C28:V28,713)+COUNTIF(技術職員有資格者名簿!C28:V28,714)+COUNTIF(技術職員有資格者名簿!C28:V28,715)+COUNTIF(技術職員有資格者名簿!C28:V28,716)+COUNTIF(技術職員有資格者名簿!C28:V28,717)+COUNTIF(技術職員有資格者名簿!C28:V28,718)+COUNTIF(技術職員有資格者名簿!C28:V28,719)+COUNTIF(技術職員有資格者名簿!C28:V28,720)+COUNTIF(技術職員有資格者名簿!C28:V28,781)+COUNTIF(技術職員有資格者名簿!C28:V28,782)+COUNTIF(技術職員有資格者名簿!C28:V28,783)+COUNTIF(技術職員有資格者名簿!C28:V28,784)+COUNTIF(技術職員有資格者名簿!C28:V28,785)+COUNTIF(技術職員有資格者名簿!C28:V28,786)+COUNTIF(技術職員有資格者名簿!C28:V28,787)+COUNTIF(技術職員有資格者名簿!C28:V28,788)+COUNTIF(技術職員有資格者名簿!C28:V28,789)+COUNTIF(技術職員有資格者名簿!C28:V28,790)+COUNTIF(技術職員有資格者名簿!C28:V28,791)+COUNTIF(技術職員有資格者名簿!C28:V28,792)+COUNTIF(技術職員有資格者名簿!C28:V28,793)+COUNTIF(技術職員有資格者名簿!C28:V28,794)+COUNTIF(技術職員有資格者名簿!C28:V28,795)+COUNTIF(技術職員有資格者名簿!C28:V28,796)+COUNTIF(技術職員有資格者名簿!C28:V28,797)+COUNTIF(技術職員有資格者名簿!C28:V28,798)+COUNTIF(技術職員有資格者名簿!C28:V28,799)+COUNTIF(技術職員有資格者名簿!C28:V28,800)+COUNTIF(技術職員有資格者名簿!C28:V28,751)+COUNTIF(技術職員有資格者名簿!C28:V28,752)+COUNTIF(技術職員有資格者名簿!C28:V28,753)+COUNTIF(技術職員有資格者名簿!C28:V28,754)+COUNTIF(技術職員有資格者名簿!C28:V28,755)+COUNTIF(技術職員有資格者名簿!C28:V28,756)+COUNTIF(技術職員有資格者名簿!C28:V28,757)+COUNTIF(技術職員有資格者名簿!C28:V28,758)+COUNTIF(技術職員有資格者名簿!C28:V28,759)+COUNTIF(技術職員有資格者名簿!C28:V28,760)+COUNTIF(技術職員有資格者名簿!C28:V28,761)+COUNTIF(技術職員有資格者名簿!C28:V28,762)+COUNTIF(技術職員有資格者名簿!C28:V28,763)+COUNTIF(技術職員有資格者名簿!C28:V28,764)+COUNTIF(技術職員有資格者名簿!C28:V28,765)+COUNTIF(技術職員有資格者名簿!C28:V28,766)+COUNTIF(技術職員有資格者名簿!C28:V28,767)+COUNTIF(技術職員有資格者名簿!C28:V28,768)+COUNTIF(技術職員有資格者名簿!C28:V28,769)+COUNTIF(技術職員有資格者名簿!C28:V28,770)+COUNTIF(技術職員有資格者名簿!C28:V28,771)+COUNTIF(技術職員有資格者名簿!C28:V28,772)+COUNTIF(技術職員有資格者名簿!C28:V28,127)+COUNTIF(技術職員有資格者名簿!C28:V28,228)+COUNTIF(技術職員有資格者名簿!C28:V28,155)+COUNTIF(技術職員有資格者名簿!C28:V28,256)+COUNTIF(技術職員有資格者名簿!C28:V28,258)+COUNTIF(技術職員有資格者名簿!C28:V28,268)+COUNTIF(技術職員有資格者名簿!C28:V28,269)+COUNTIF(技術職員有資格者名簿!C28:V28,129)+COUNTIF(技術職員有資格者名簿!C28:V28,230)+COUNTIF(技術職員有資格者名簿!C28:V28,168)+COUNTIF(技術職員有資格者名簿!C28:V28,169)+COUNTIF(技術職員有資格者名簿!C28:V28,265)+COUNTIF(技術職員有資格者名簿!C28:V28,"061")+COUNTIF(技術職員有資格者名簿!C28:V28,"081")+COUNTIF(技術職員有資格者名簿!C28:V28,"051")+COUNTIF(技術職員有資格者名簿!C28:V28,"052")+COUNTIF(技術職員有資格者名簿!C28:V28,"053")+COUNTIF(技術職員有資格者名簿!C28:V28,"099-3")),0,1)))</f>
        <v>0</v>
      </c>
      <c r="AG28" s="79">
        <v>0</v>
      </c>
      <c r="AH28" s="77">
        <v>0</v>
      </c>
      <c r="AI28" s="78">
        <f>IF(AG28+AH28=1,0,(IF(0=((COUNTIF(技術職員有資格者名簿!C28:V28,"074")+COUNTIF(技術職員有資格者名簿!C28:V28,"099-4"))),0,1)))</f>
        <v>0</v>
      </c>
      <c r="AJ28" s="79">
        <v>0</v>
      </c>
      <c r="AK28" s="77">
        <v>0</v>
      </c>
      <c r="AL28" s="81">
        <f>IF(AJ28+AK28=1,0,(IF(0=((COUNTIF(技術職員有資格者名簿!C28:V28,"071")+COUNTIF(技術職員有資格者名簿!C28:V28,801)+COUNTIF(技術職員有資格者名簿!C28:V28,802)+COUNTIF(技術職員有資格者名簿!C28:V28,803)+COUNTIF(技術職員有資格者名簿!C28:V28,804)+COUNTIF(技術職員有資格者名簿!C28:V28,805)+COUNTIF(技術職員有資格者名簿!C28:V28,806)+COUNTIF(技術職員有資格者名簿!C28:V28,807)+COUNTIF(技術職員有資格者名簿!C28:V28,808)+COUNTIF(技術職員有資格者名簿!C28:V28,"073")+COUNTIF(技術職員有資格者名簿!C28:V28,"082")+COUNTIF(技術職員有資格者名簿!C28:V28,"099-5") +COUNTIF(技術職員有資格者名簿!C28:V28,"099-6"))),0,1)))</f>
        <v>0</v>
      </c>
      <c r="AM28" s="79">
        <v>0</v>
      </c>
      <c r="AN28" s="77">
        <v>0</v>
      </c>
      <c r="AO28" s="81">
        <f>IF(AM28+AN28=1,0,(IF(0=((COUNTIF(技術職員有資格者名簿!C28:V28,"075")+COUNTIF(技術職員有資格者名簿!C28:V28,"077")+COUNTIF(技術職員有資格者名簿!C28:V28,"072")+COUNTIF(技術職員有資格者名簿!C28:V28,"099-7"))),0,1)))</f>
        <v>0</v>
      </c>
    </row>
    <row r="29" spans="1:41" ht="50.1" customHeight="1">
      <c r="A29" s="161">
        <v>20</v>
      </c>
      <c r="B29" s="213"/>
      <c r="C29" s="191"/>
      <c r="D29" s="177" t="str">
        <f>IFERROR(VLOOKUP($C29,'業者カード（B)における資格対照表'!$A:$F,6,FALSE),"")</f>
        <v/>
      </c>
      <c r="E29" s="191"/>
      <c r="F29" s="177" t="str">
        <f>IFERROR(VLOOKUP($E29,'[1]業者カード（B)における資格対照表'!$A:$F,6,FALSE),"")</f>
        <v/>
      </c>
      <c r="G29" s="191"/>
      <c r="H29" s="177" t="str">
        <f>IFERROR(VLOOKUP($G29,'業者カード（B)における資格対照表'!$A:$F,6,FALSE),"")</f>
        <v/>
      </c>
      <c r="I29" s="191"/>
      <c r="J29" s="177" t="str">
        <f>IFERROR(VLOOKUP($I29,'業者カード（B)における資格対照表'!$A:$F,6,FALSE),"")</f>
        <v/>
      </c>
      <c r="K29" s="191"/>
      <c r="L29" s="177" t="str">
        <f>IFERROR(VLOOKUP($K29,'業者カード（B)における資格対照表'!$A:$F,6,FALSE),"")</f>
        <v/>
      </c>
      <c r="M29" s="191"/>
      <c r="N29" s="177" t="str">
        <f>IFERROR(VLOOKUP($M29,'業者カード（B)における資格対照表'!$A:$F,6,FALSE),"")</f>
        <v/>
      </c>
      <c r="O29" s="191"/>
      <c r="P29" s="177" t="str">
        <f>IFERROR(VLOOKUP($O29,'業者カード（B)における資格対照表'!$A:$F,6,FALSE),"")</f>
        <v/>
      </c>
      <c r="Q29" s="191"/>
      <c r="R29" s="177" t="str">
        <f>IFERROR(VLOOKUP($Q29,'業者カード（B)における資格対照表'!$A:$F,6,FALSE),"")</f>
        <v/>
      </c>
      <c r="S29" s="191"/>
      <c r="T29" s="177" t="str">
        <f>IFERROR(VLOOKUP($S29,'業者カード（B)における資格対照表'!$A:$F,6,FALSE),"")</f>
        <v/>
      </c>
      <c r="U29" s="191"/>
      <c r="V29" s="177" t="str">
        <f>IFERROR(VLOOKUP($U29,'業者カード（B)における資格対照表'!$A:$F,6,FALSE),"")</f>
        <v/>
      </c>
      <c r="X29" s="76">
        <f>IF(COUNTIF(技術職員有資格者名簿!C29:V29,107)&gt;=1,1,0)</f>
        <v>0</v>
      </c>
      <c r="Y29" s="77">
        <f>IF(X29=1,0,(IF(0=((COUNTIF(技術職員有資格者名簿!$C29:$V29,208))),0,1)))</f>
        <v>0</v>
      </c>
      <c r="Z29" s="78">
        <f>IF(X29+Y29=1,0,(IF(0=((COUNTIF(技術職員有資格者名簿!C29:V29,"099-1"))),0,1)))</f>
        <v>0</v>
      </c>
      <c r="AA29" s="79">
        <f>IF(COUNTIF(技術職員有資格者名簿!C29:V29,137)+(COUNTIF(技術職員有資格者名簿!C29:V29,"078")+COUNTIF(技術職員有資格者名簿!C29:V29,"079"))&gt;=1,1,0)</f>
        <v>0</v>
      </c>
      <c r="AB29" s="77">
        <f>IF(AA29=1,0,(IF(0=((COUNTIF(技術職員有資格者名簿!$C29:$V29,238))),0,1)))</f>
        <v>0</v>
      </c>
      <c r="AC29" s="78">
        <f>IF(AA29+AB29=1,0,(IF(0=((COUNTIF(技術職員有資格者名簿!C29:V29,127)+COUNTIF(技術職員有資格者名簿!C29:V29,228)+COUNTIF(技術職員有資格者名簿!C29:V29,155)+COUNTIF(技術職員有資格者名簿!C29:V29,256)+COUNTIF(技術職員有資格者名簿!C29:V29,258)+COUNTIF(技術職員有資格者名簿!C29:V29,268)+COUNTIF(技術職員有資格者名簿!C29:V29,269)+COUNTIF(技術職員有資格者名簿!C29:V29,129)+COUNTIF(技術職員有資格者名簿!C29:V29,230)+COUNTIF(技術職員有資格者名簿!C29:V29,168)+COUNTIF(技術職員有資格者名簿!C29:V29,169)+COUNTIF(技術職員有資格者名簿!C29:V29,265)+COUNTIF(技術職員有資格者名簿!C29:V29,"062")+COUNTIF(技術職員有資格者名簿!C29:V29,"064")+COUNTIF(技術職員有資格者名簿!C29:V29,"076")+COUNTIF(技術職員有資格者名簿!C29:V29,"080")+COUNTIF(技術職員有資格者名簿!C29:V29,"099-2"))),0,1)))</f>
        <v>0</v>
      </c>
      <c r="AD29" s="79">
        <f>IF(COUNTIF(技術職員有資格者名簿!C29:V29,113)&gt;=1,1,0)</f>
        <v>0</v>
      </c>
      <c r="AE29" s="77">
        <f>IF(AD29=1,0,(IF(0=((COUNTIF(技術職員有資格者名簿!C29:V29,214)+COUNTIF(技術職員有資格者名簿!C29:V29,215)+COUNTIF(技術職員有資格者名簿!C29:V29,216) )),0,1)))</f>
        <v>0</v>
      </c>
      <c r="AF29" s="80">
        <f>IF(AD29+AE29=1,0,(IF(0=(COUNTIF(技術職員有資格者名簿!C29:V29,702)+COUNTIF(技術職員有資格者名簿!C29:V29,703)+COUNTIF(技術職員有資格者名簿!C29:V29,704)+COUNTIF(技術職員有資格者名簿!C29:V29,705 )+COUNTIF(技術職員有資格者名簿!C29:V29,706)+COUNTIF(技術職員有資格者名簿!C29:V29,707)+COUNTIF(技術職員有資格者名簿!C29:V29,708)+COUNTIF(技術職員有資格者名簿!C29:V29,722)+COUNTIF(技術職員有資格者名簿!C29:V29,723)+COUNTIF(技術職員有資格者名簿!C29:V29,724)+COUNTIF(技術職員有資格者名簿!C29:V29,725)+COUNTIF(技術職員有資格者名簿!C29:V29,726)+COUNTIF(技術職員有資格者名簿!C29:V29,727)+COUNTIF(技術職員有資格者名簿!C29:V29,728)+COUNTIF(技術職員有資格者名簿!C29:V29,729)+COUNTIF(技術職員有資格者名簿!C29:V29,730)+COUNTIF(技術職員有資格者名簿!C29:V29,731)+COUNTIF(技術職員有資格者名簿!C29:V29,732)+COUNTIF(技術職員有資格者名簿!C29:V29,710)+COUNTIF(技術職員有資格者名簿!C29:V29,711)+COUNTIF(技術職員有資格者名簿!C29:V29,712)+COUNTIF(技術職員有資格者名簿!C29:V29,713)+COUNTIF(技術職員有資格者名簿!C29:V29,714)+COUNTIF(技術職員有資格者名簿!C29:V29,715)+COUNTIF(技術職員有資格者名簿!C29:V29,716)+COUNTIF(技術職員有資格者名簿!C29:V29,717)+COUNTIF(技術職員有資格者名簿!C29:V29,718)+COUNTIF(技術職員有資格者名簿!C29:V29,719)+COUNTIF(技術職員有資格者名簿!C29:V29,720)+COUNTIF(技術職員有資格者名簿!C29:V29,781)+COUNTIF(技術職員有資格者名簿!C29:V29,782)+COUNTIF(技術職員有資格者名簿!C29:V29,783)+COUNTIF(技術職員有資格者名簿!C29:V29,784)+COUNTIF(技術職員有資格者名簿!C29:V29,785)+COUNTIF(技術職員有資格者名簿!C29:V29,786)+COUNTIF(技術職員有資格者名簿!C29:V29,787)+COUNTIF(技術職員有資格者名簿!C29:V29,788)+COUNTIF(技術職員有資格者名簿!C29:V29,789)+COUNTIF(技術職員有資格者名簿!C29:V29,790)+COUNTIF(技術職員有資格者名簿!C29:V29,791)+COUNTIF(技術職員有資格者名簿!C29:V29,792)+COUNTIF(技術職員有資格者名簿!C29:V29,793)+COUNTIF(技術職員有資格者名簿!C29:V29,794)+COUNTIF(技術職員有資格者名簿!C29:V29,795)+COUNTIF(技術職員有資格者名簿!C29:V29,796)+COUNTIF(技術職員有資格者名簿!C29:V29,797)+COUNTIF(技術職員有資格者名簿!C29:V29,798)+COUNTIF(技術職員有資格者名簿!C29:V29,799)+COUNTIF(技術職員有資格者名簿!C29:V29,800)+COUNTIF(技術職員有資格者名簿!C29:V29,751)+COUNTIF(技術職員有資格者名簿!C29:V29,752)+COUNTIF(技術職員有資格者名簿!C29:V29,753)+COUNTIF(技術職員有資格者名簿!C29:V29,754)+COUNTIF(技術職員有資格者名簿!C29:V29,755)+COUNTIF(技術職員有資格者名簿!C29:V29,756)+COUNTIF(技術職員有資格者名簿!C29:V29,757)+COUNTIF(技術職員有資格者名簿!C29:V29,758)+COUNTIF(技術職員有資格者名簿!C29:V29,759)+COUNTIF(技術職員有資格者名簿!C29:V29,760)+COUNTIF(技術職員有資格者名簿!C29:V29,761)+COUNTIF(技術職員有資格者名簿!C29:V29,762)+COUNTIF(技術職員有資格者名簿!C29:V29,763)+COUNTIF(技術職員有資格者名簿!C29:V29,764)+COUNTIF(技術職員有資格者名簿!C29:V29,765)+COUNTIF(技術職員有資格者名簿!C29:V29,766)+COUNTIF(技術職員有資格者名簿!C29:V29,767)+COUNTIF(技術職員有資格者名簿!C29:V29,768)+COUNTIF(技術職員有資格者名簿!C29:V29,769)+COUNTIF(技術職員有資格者名簿!C29:V29,770)+COUNTIF(技術職員有資格者名簿!C29:V29,771)+COUNTIF(技術職員有資格者名簿!C29:V29,772)+COUNTIF(技術職員有資格者名簿!C29:V29,127)+COUNTIF(技術職員有資格者名簿!C29:V29,228)+COUNTIF(技術職員有資格者名簿!C29:V29,155)+COUNTIF(技術職員有資格者名簿!C29:V29,256)+COUNTIF(技術職員有資格者名簿!C29:V29,258)+COUNTIF(技術職員有資格者名簿!C29:V29,268)+COUNTIF(技術職員有資格者名簿!C29:V29,269)+COUNTIF(技術職員有資格者名簿!C29:V29,129)+COUNTIF(技術職員有資格者名簿!C29:V29,230)+COUNTIF(技術職員有資格者名簿!C29:V29,168)+COUNTIF(技術職員有資格者名簿!C29:V29,169)+COUNTIF(技術職員有資格者名簿!C29:V29,265)+COUNTIF(技術職員有資格者名簿!C29:V29,"061")+COUNTIF(技術職員有資格者名簿!C29:V29,"081")+COUNTIF(技術職員有資格者名簿!C29:V29,"051")+COUNTIF(技術職員有資格者名簿!C29:V29,"052")+COUNTIF(技術職員有資格者名簿!C29:V29,"053")+COUNTIF(技術職員有資格者名簿!C29:V29,"099-3")),0,1)))</f>
        <v>0</v>
      </c>
      <c r="AG29" s="79">
        <v>0</v>
      </c>
      <c r="AH29" s="77">
        <v>0</v>
      </c>
      <c r="AI29" s="78">
        <f>IF(AG29+AH29=1,0,(IF(0=((COUNTIF(技術職員有資格者名簿!C29:V29,"074")+COUNTIF(技術職員有資格者名簿!C29:V29,"099-4"))),0,1)))</f>
        <v>0</v>
      </c>
      <c r="AJ29" s="79">
        <v>0</v>
      </c>
      <c r="AK29" s="77">
        <v>0</v>
      </c>
      <c r="AL29" s="81">
        <f>IF(AJ29+AK29=1,0,(IF(0=((COUNTIF(技術職員有資格者名簿!C29:V29,"071")+COUNTIF(技術職員有資格者名簿!C29:V29,801)+COUNTIF(技術職員有資格者名簿!C29:V29,802)+COUNTIF(技術職員有資格者名簿!C29:V29,803)+COUNTIF(技術職員有資格者名簿!C29:V29,804)+COUNTIF(技術職員有資格者名簿!C29:V29,805)+COUNTIF(技術職員有資格者名簿!C29:V29,806)+COUNTIF(技術職員有資格者名簿!C29:V29,807)+COUNTIF(技術職員有資格者名簿!C29:V29,808)+COUNTIF(技術職員有資格者名簿!C29:V29,"073")+COUNTIF(技術職員有資格者名簿!C29:V29,"082")+COUNTIF(技術職員有資格者名簿!C29:V29,"099-5") +COUNTIF(技術職員有資格者名簿!C29:V29,"099-6"))),0,1)))</f>
        <v>0</v>
      </c>
      <c r="AM29" s="79">
        <v>0</v>
      </c>
      <c r="AN29" s="77">
        <v>0</v>
      </c>
      <c r="AO29" s="81">
        <f>IF(AM29+AN29=1,0,(IF(0=((COUNTIF(技術職員有資格者名簿!C29:V29,"075")+COUNTIF(技術職員有資格者名簿!C29:V29,"077")+COUNTIF(技術職員有資格者名簿!C29:V29,"072")+COUNTIF(技術職員有資格者名簿!C29:V29,"099-7"))),0,1)))</f>
        <v>0</v>
      </c>
    </row>
    <row r="30" spans="1:41" ht="50.1" customHeight="1">
      <c r="A30" s="160">
        <v>21</v>
      </c>
      <c r="B30" s="213"/>
      <c r="C30" s="191"/>
      <c r="D30" s="177" t="str">
        <f>IFERROR(VLOOKUP($C30,'業者カード（B)における資格対照表'!$A:$F,6,FALSE),"")</f>
        <v/>
      </c>
      <c r="E30" s="191"/>
      <c r="F30" s="177" t="str">
        <f>IFERROR(VLOOKUP($E30,'[1]業者カード（B)における資格対照表'!$A:$F,6,FALSE),"")</f>
        <v/>
      </c>
      <c r="G30" s="191"/>
      <c r="H30" s="177" t="str">
        <f>IFERROR(VLOOKUP($G30,'業者カード（B)における資格対照表'!$A:$F,6,FALSE),"")</f>
        <v/>
      </c>
      <c r="I30" s="191"/>
      <c r="J30" s="177" t="str">
        <f>IFERROR(VLOOKUP($I30,'業者カード（B)における資格対照表'!$A:$F,6,FALSE),"")</f>
        <v/>
      </c>
      <c r="K30" s="191"/>
      <c r="L30" s="177" t="str">
        <f>IFERROR(VLOOKUP($K30,'業者カード（B)における資格対照表'!$A:$F,6,FALSE),"")</f>
        <v/>
      </c>
      <c r="M30" s="191"/>
      <c r="N30" s="177" t="str">
        <f>IFERROR(VLOOKUP($M30,'業者カード（B)における資格対照表'!$A:$F,6,FALSE),"")</f>
        <v/>
      </c>
      <c r="O30" s="191"/>
      <c r="P30" s="177" t="str">
        <f>IFERROR(VLOOKUP($O30,'業者カード（B)における資格対照表'!$A:$F,6,FALSE),"")</f>
        <v/>
      </c>
      <c r="Q30" s="191"/>
      <c r="R30" s="177" t="str">
        <f>IFERROR(VLOOKUP($Q30,'業者カード（B)における資格対照表'!$A:$F,6,FALSE),"")</f>
        <v/>
      </c>
      <c r="S30" s="191"/>
      <c r="T30" s="177" t="str">
        <f>IFERROR(VLOOKUP($S30,'業者カード（B)における資格対照表'!$A:$F,6,FALSE),"")</f>
        <v/>
      </c>
      <c r="U30" s="191"/>
      <c r="V30" s="177" t="str">
        <f>IFERROR(VLOOKUP($U30,'業者カード（B)における資格対照表'!$A:$F,6,FALSE),"")</f>
        <v/>
      </c>
      <c r="X30" s="76">
        <f>IF(COUNTIF(技術職員有資格者名簿!C30:V30,107)&gt;=1,1,0)</f>
        <v>0</v>
      </c>
      <c r="Y30" s="77">
        <f>IF(X30=1,0,(IF(0=((COUNTIF(技術職員有資格者名簿!$C30:$V30,208))),0,1)))</f>
        <v>0</v>
      </c>
      <c r="Z30" s="78">
        <f>IF(X30+Y30=1,0,(IF(0=((COUNTIF(技術職員有資格者名簿!C30:V30,"099-1"))),0,1)))</f>
        <v>0</v>
      </c>
      <c r="AA30" s="79">
        <f>IF(COUNTIF(技術職員有資格者名簿!C30:V30,137)+(COUNTIF(技術職員有資格者名簿!C30:V30,"078")+COUNTIF(技術職員有資格者名簿!C30:V30,"079"))&gt;=1,1,0)</f>
        <v>0</v>
      </c>
      <c r="AB30" s="77">
        <f>IF(AA30=1,0,(IF(0=((COUNTIF(技術職員有資格者名簿!$C30:$V30,238))),0,1)))</f>
        <v>0</v>
      </c>
      <c r="AC30" s="78">
        <f>IF(AA30+AB30=1,0,(IF(0=((COUNTIF(技術職員有資格者名簿!C30:V30,127)+COUNTIF(技術職員有資格者名簿!C30:V30,228)+COUNTIF(技術職員有資格者名簿!C30:V30,155)+COUNTIF(技術職員有資格者名簿!C30:V30,256)+COUNTIF(技術職員有資格者名簿!C30:V30,258)+COUNTIF(技術職員有資格者名簿!C30:V30,268)+COUNTIF(技術職員有資格者名簿!C30:V30,269)+COUNTIF(技術職員有資格者名簿!C30:V30,129)+COUNTIF(技術職員有資格者名簿!C30:V30,230)+COUNTIF(技術職員有資格者名簿!C30:V30,168)+COUNTIF(技術職員有資格者名簿!C30:V30,169)+COUNTIF(技術職員有資格者名簿!C30:V30,265)+COUNTIF(技術職員有資格者名簿!C30:V30,"062")+COUNTIF(技術職員有資格者名簿!C30:V30,"064")+COUNTIF(技術職員有資格者名簿!C30:V30,"076")+COUNTIF(技術職員有資格者名簿!C30:V30,"080")+COUNTIF(技術職員有資格者名簿!C30:V30,"099-2"))),0,1)))</f>
        <v>0</v>
      </c>
      <c r="AD30" s="79">
        <f>IF(COUNTIF(技術職員有資格者名簿!C30:V30,113)&gt;=1,1,0)</f>
        <v>0</v>
      </c>
      <c r="AE30" s="77">
        <f>IF(AD30=1,0,(IF(0=((COUNTIF(技術職員有資格者名簿!C30:V30,214)+COUNTIF(技術職員有資格者名簿!C30:V30,215)+COUNTIF(技術職員有資格者名簿!C30:V30,216) )),0,1)))</f>
        <v>0</v>
      </c>
      <c r="AF30" s="80">
        <f>IF(AD30+AE30=1,0,(IF(0=(COUNTIF(技術職員有資格者名簿!C30:V30,702)+COUNTIF(技術職員有資格者名簿!C30:V30,703)+COUNTIF(技術職員有資格者名簿!C30:V30,704)+COUNTIF(技術職員有資格者名簿!C30:V30,705 )+COUNTIF(技術職員有資格者名簿!C30:V30,706)+COUNTIF(技術職員有資格者名簿!C30:V30,707)+COUNTIF(技術職員有資格者名簿!C30:V30,708)+COUNTIF(技術職員有資格者名簿!C30:V30,722)+COUNTIF(技術職員有資格者名簿!C30:V30,723)+COUNTIF(技術職員有資格者名簿!C30:V30,724)+COUNTIF(技術職員有資格者名簿!C30:V30,725)+COUNTIF(技術職員有資格者名簿!C30:V30,726)+COUNTIF(技術職員有資格者名簿!C30:V30,727)+COUNTIF(技術職員有資格者名簿!C30:V30,728)+COUNTIF(技術職員有資格者名簿!C30:V30,729)+COUNTIF(技術職員有資格者名簿!C30:V30,730)+COUNTIF(技術職員有資格者名簿!C30:V30,731)+COUNTIF(技術職員有資格者名簿!C30:V30,732)+COUNTIF(技術職員有資格者名簿!C30:V30,710)+COUNTIF(技術職員有資格者名簿!C30:V30,711)+COUNTIF(技術職員有資格者名簿!C30:V30,712)+COUNTIF(技術職員有資格者名簿!C30:V30,713)+COUNTIF(技術職員有資格者名簿!C30:V30,714)+COUNTIF(技術職員有資格者名簿!C30:V30,715)+COUNTIF(技術職員有資格者名簿!C30:V30,716)+COUNTIF(技術職員有資格者名簿!C30:V30,717)+COUNTIF(技術職員有資格者名簿!C30:V30,718)+COUNTIF(技術職員有資格者名簿!C30:V30,719)+COUNTIF(技術職員有資格者名簿!C30:V30,720)+COUNTIF(技術職員有資格者名簿!C30:V30,781)+COUNTIF(技術職員有資格者名簿!C30:V30,782)+COUNTIF(技術職員有資格者名簿!C30:V30,783)+COUNTIF(技術職員有資格者名簿!C30:V30,784)+COUNTIF(技術職員有資格者名簿!C30:V30,785)+COUNTIF(技術職員有資格者名簿!C30:V30,786)+COUNTIF(技術職員有資格者名簿!C30:V30,787)+COUNTIF(技術職員有資格者名簿!C30:V30,788)+COUNTIF(技術職員有資格者名簿!C30:V30,789)+COUNTIF(技術職員有資格者名簿!C30:V30,790)+COUNTIF(技術職員有資格者名簿!C30:V30,791)+COUNTIF(技術職員有資格者名簿!C30:V30,792)+COUNTIF(技術職員有資格者名簿!C30:V30,793)+COUNTIF(技術職員有資格者名簿!C30:V30,794)+COUNTIF(技術職員有資格者名簿!C30:V30,795)+COUNTIF(技術職員有資格者名簿!C30:V30,796)+COUNTIF(技術職員有資格者名簿!C30:V30,797)+COUNTIF(技術職員有資格者名簿!C30:V30,798)+COUNTIF(技術職員有資格者名簿!C30:V30,799)+COUNTIF(技術職員有資格者名簿!C30:V30,800)+COUNTIF(技術職員有資格者名簿!C30:V30,751)+COUNTIF(技術職員有資格者名簿!C30:V30,752)+COUNTIF(技術職員有資格者名簿!C30:V30,753)+COUNTIF(技術職員有資格者名簿!C30:V30,754)+COUNTIF(技術職員有資格者名簿!C30:V30,755)+COUNTIF(技術職員有資格者名簿!C30:V30,756)+COUNTIF(技術職員有資格者名簿!C30:V30,757)+COUNTIF(技術職員有資格者名簿!C30:V30,758)+COUNTIF(技術職員有資格者名簿!C30:V30,759)+COUNTIF(技術職員有資格者名簿!C30:V30,760)+COUNTIF(技術職員有資格者名簿!C30:V30,761)+COUNTIF(技術職員有資格者名簿!C30:V30,762)+COUNTIF(技術職員有資格者名簿!C30:V30,763)+COUNTIF(技術職員有資格者名簿!C30:V30,764)+COUNTIF(技術職員有資格者名簿!C30:V30,765)+COUNTIF(技術職員有資格者名簿!C30:V30,766)+COUNTIF(技術職員有資格者名簿!C30:V30,767)+COUNTIF(技術職員有資格者名簿!C30:V30,768)+COUNTIF(技術職員有資格者名簿!C30:V30,769)+COUNTIF(技術職員有資格者名簿!C30:V30,770)+COUNTIF(技術職員有資格者名簿!C30:V30,771)+COUNTIF(技術職員有資格者名簿!C30:V30,772)+COUNTIF(技術職員有資格者名簿!C30:V30,127)+COUNTIF(技術職員有資格者名簿!C30:V30,228)+COUNTIF(技術職員有資格者名簿!C30:V30,155)+COUNTIF(技術職員有資格者名簿!C30:V30,256)+COUNTIF(技術職員有資格者名簿!C30:V30,258)+COUNTIF(技術職員有資格者名簿!C30:V30,268)+COUNTIF(技術職員有資格者名簿!C30:V30,269)+COUNTIF(技術職員有資格者名簿!C30:V30,129)+COUNTIF(技術職員有資格者名簿!C30:V30,230)+COUNTIF(技術職員有資格者名簿!C30:V30,168)+COUNTIF(技術職員有資格者名簿!C30:V30,169)+COUNTIF(技術職員有資格者名簿!C30:V30,265)+COUNTIF(技術職員有資格者名簿!C30:V30,"061")+COUNTIF(技術職員有資格者名簿!C30:V30,"081")+COUNTIF(技術職員有資格者名簿!C30:V30,"051")+COUNTIF(技術職員有資格者名簿!C30:V30,"052")+COUNTIF(技術職員有資格者名簿!C30:V30,"053")+COUNTIF(技術職員有資格者名簿!C30:V30,"099-3")),0,1)))</f>
        <v>0</v>
      </c>
      <c r="AG30" s="79">
        <v>0</v>
      </c>
      <c r="AH30" s="77">
        <v>0</v>
      </c>
      <c r="AI30" s="78">
        <f>IF(AG30+AH30=1,0,(IF(0=((COUNTIF(技術職員有資格者名簿!C30:V30,"074")+COUNTIF(技術職員有資格者名簿!C30:V30,"099-4"))),0,1)))</f>
        <v>0</v>
      </c>
      <c r="AJ30" s="79">
        <v>0</v>
      </c>
      <c r="AK30" s="77">
        <v>0</v>
      </c>
      <c r="AL30" s="81">
        <f>IF(AJ30+AK30=1,0,(IF(0=((COUNTIF(技術職員有資格者名簿!C30:V30,"071")+COUNTIF(技術職員有資格者名簿!C30:V30,801)+COUNTIF(技術職員有資格者名簿!C30:V30,802)+COUNTIF(技術職員有資格者名簿!C30:V30,803)+COUNTIF(技術職員有資格者名簿!C30:V30,804)+COUNTIF(技術職員有資格者名簿!C30:V30,805)+COUNTIF(技術職員有資格者名簿!C30:V30,806)+COUNTIF(技術職員有資格者名簿!C30:V30,807)+COUNTIF(技術職員有資格者名簿!C30:V30,808)+COUNTIF(技術職員有資格者名簿!C30:V30,"073")+COUNTIF(技術職員有資格者名簿!C30:V30,"082")+COUNTIF(技術職員有資格者名簿!C30:V30,"099-5") +COUNTIF(技術職員有資格者名簿!C30:V30,"099-6"))),0,1)))</f>
        <v>0</v>
      </c>
      <c r="AM30" s="79">
        <v>0</v>
      </c>
      <c r="AN30" s="77">
        <v>0</v>
      </c>
      <c r="AO30" s="81">
        <f>IF(AM30+AN30=1,0,(IF(0=((COUNTIF(技術職員有資格者名簿!C30:V30,"075")+COUNTIF(技術職員有資格者名簿!C30:V30,"077")+COUNTIF(技術職員有資格者名簿!C30:V30,"072")+COUNTIF(技術職員有資格者名簿!C30:V30,"099-7"))),0,1)))</f>
        <v>0</v>
      </c>
    </row>
    <row r="31" spans="1:41" ht="50.1" customHeight="1">
      <c r="A31" s="161">
        <v>22</v>
      </c>
      <c r="B31" s="213"/>
      <c r="C31" s="191"/>
      <c r="D31" s="177" t="str">
        <f>IFERROR(VLOOKUP($C31,'業者カード（B)における資格対照表'!$A:$F,6,FALSE),"")</f>
        <v/>
      </c>
      <c r="E31" s="191"/>
      <c r="F31" s="177" t="str">
        <f>IFERROR(VLOOKUP($E31,'[1]業者カード（B)における資格対照表'!$A:$F,6,FALSE),"")</f>
        <v/>
      </c>
      <c r="G31" s="191"/>
      <c r="H31" s="177" t="str">
        <f>IFERROR(VLOOKUP($G31,'業者カード（B)における資格対照表'!$A:$F,6,FALSE),"")</f>
        <v/>
      </c>
      <c r="I31" s="191"/>
      <c r="J31" s="177" t="str">
        <f>IFERROR(VLOOKUP($I31,'業者カード（B)における資格対照表'!$A:$F,6,FALSE),"")</f>
        <v/>
      </c>
      <c r="K31" s="191"/>
      <c r="L31" s="177" t="str">
        <f>IFERROR(VLOOKUP($K31,'業者カード（B)における資格対照表'!$A:$F,6,FALSE),"")</f>
        <v/>
      </c>
      <c r="M31" s="191"/>
      <c r="N31" s="177" t="str">
        <f>IFERROR(VLOOKUP($M31,'業者カード（B)における資格対照表'!$A:$F,6,FALSE),"")</f>
        <v/>
      </c>
      <c r="O31" s="191"/>
      <c r="P31" s="177" t="str">
        <f>IFERROR(VLOOKUP($O31,'業者カード（B)における資格対照表'!$A:$F,6,FALSE),"")</f>
        <v/>
      </c>
      <c r="Q31" s="191"/>
      <c r="R31" s="177" t="str">
        <f>IFERROR(VLOOKUP($Q31,'業者カード（B)における資格対照表'!$A:$F,6,FALSE),"")</f>
        <v/>
      </c>
      <c r="S31" s="191"/>
      <c r="T31" s="177" t="str">
        <f>IFERROR(VLOOKUP($S31,'業者カード（B)における資格対照表'!$A:$F,6,FALSE),"")</f>
        <v/>
      </c>
      <c r="U31" s="191"/>
      <c r="V31" s="177" t="str">
        <f>IFERROR(VLOOKUP($U31,'業者カード（B)における資格対照表'!$A:$F,6,FALSE),"")</f>
        <v/>
      </c>
      <c r="X31" s="76">
        <f>IF(COUNTIF(技術職員有資格者名簿!C31:V31,107)&gt;=1,1,0)</f>
        <v>0</v>
      </c>
      <c r="Y31" s="77">
        <f>IF(X31=1,0,(IF(0=((COUNTIF(技術職員有資格者名簿!$C31:$V31,208))),0,1)))</f>
        <v>0</v>
      </c>
      <c r="Z31" s="78">
        <f>IF(X31+Y31=1,0,(IF(0=((COUNTIF(技術職員有資格者名簿!C31:V31,"099-1"))),0,1)))</f>
        <v>0</v>
      </c>
      <c r="AA31" s="79">
        <f>IF(COUNTIF(技術職員有資格者名簿!C31:V31,137)+(COUNTIF(技術職員有資格者名簿!C31:V31,"078")+COUNTIF(技術職員有資格者名簿!C31:V31,"079"))&gt;=1,1,0)</f>
        <v>0</v>
      </c>
      <c r="AB31" s="77">
        <f>IF(AA31=1,0,(IF(0=((COUNTIF(技術職員有資格者名簿!$C31:$V31,238))),0,1)))</f>
        <v>0</v>
      </c>
      <c r="AC31" s="78">
        <f>IF(AA31+AB31=1,0,(IF(0=((COUNTIF(技術職員有資格者名簿!C31:V31,127)+COUNTIF(技術職員有資格者名簿!C31:V31,228)+COUNTIF(技術職員有資格者名簿!C31:V31,155)+COUNTIF(技術職員有資格者名簿!C31:V31,256)+COUNTIF(技術職員有資格者名簿!C31:V31,258)+COUNTIF(技術職員有資格者名簿!C31:V31,268)+COUNTIF(技術職員有資格者名簿!C31:V31,269)+COUNTIF(技術職員有資格者名簿!C31:V31,129)+COUNTIF(技術職員有資格者名簿!C31:V31,230)+COUNTIF(技術職員有資格者名簿!C31:V31,168)+COUNTIF(技術職員有資格者名簿!C31:V31,169)+COUNTIF(技術職員有資格者名簿!C31:V31,265)+COUNTIF(技術職員有資格者名簿!C31:V31,"062")+COUNTIF(技術職員有資格者名簿!C31:V31,"064")+COUNTIF(技術職員有資格者名簿!C31:V31,"076")+COUNTIF(技術職員有資格者名簿!C31:V31,"080")+COUNTIF(技術職員有資格者名簿!C31:V31,"099-2"))),0,1)))</f>
        <v>0</v>
      </c>
      <c r="AD31" s="79">
        <f>IF(COUNTIF(技術職員有資格者名簿!C31:V31,113)&gt;=1,1,0)</f>
        <v>0</v>
      </c>
      <c r="AE31" s="77">
        <f>IF(AD31=1,0,(IF(0=((COUNTIF(技術職員有資格者名簿!C31:V31,214)+COUNTIF(技術職員有資格者名簿!C31:V31,215)+COUNTIF(技術職員有資格者名簿!C31:V31,216) )),0,1)))</f>
        <v>0</v>
      </c>
      <c r="AF31" s="80">
        <f>IF(AD31+AE31=1,0,(IF(0=(COUNTIF(技術職員有資格者名簿!C31:V31,702)+COUNTIF(技術職員有資格者名簿!C31:V31,703)+COUNTIF(技術職員有資格者名簿!C31:V31,704)+COUNTIF(技術職員有資格者名簿!C31:V31,705 )+COUNTIF(技術職員有資格者名簿!C31:V31,706)+COUNTIF(技術職員有資格者名簿!C31:V31,707)+COUNTIF(技術職員有資格者名簿!C31:V31,708)+COUNTIF(技術職員有資格者名簿!C31:V31,722)+COUNTIF(技術職員有資格者名簿!C31:V31,723)+COUNTIF(技術職員有資格者名簿!C31:V31,724)+COUNTIF(技術職員有資格者名簿!C31:V31,725)+COUNTIF(技術職員有資格者名簿!C31:V31,726)+COUNTIF(技術職員有資格者名簿!C31:V31,727)+COUNTIF(技術職員有資格者名簿!C31:V31,728)+COUNTIF(技術職員有資格者名簿!C31:V31,729)+COUNTIF(技術職員有資格者名簿!C31:V31,730)+COUNTIF(技術職員有資格者名簿!C31:V31,731)+COUNTIF(技術職員有資格者名簿!C31:V31,732)+COUNTIF(技術職員有資格者名簿!C31:V31,710)+COUNTIF(技術職員有資格者名簿!C31:V31,711)+COUNTIF(技術職員有資格者名簿!C31:V31,712)+COUNTIF(技術職員有資格者名簿!C31:V31,713)+COUNTIF(技術職員有資格者名簿!C31:V31,714)+COUNTIF(技術職員有資格者名簿!C31:V31,715)+COUNTIF(技術職員有資格者名簿!C31:V31,716)+COUNTIF(技術職員有資格者名簿!C31:V31,717)+COUNTIF(技術職員有資格者名簿!C31:V31,718)+COUNTIF(技術職員有資格者名簿!C31:V31,719)+COUNTIF(技術職員有資格者名簿!C31:V31,720)+COUNTIF(技術職員有資格者名簿!C31:V31,781)+COUNTIF(技術職員有資格者名簿!C31:V31,782)+COUNTIF(技術職員有資格者名簿!C31:V31,783)+COUNTIF(技術職員有資格者名簿!C31:V31,784)+COUNTIF(技術職員有資格者名簿!C31:V31,785)+COUNTIF(技術職員有資格者名簿!C31:V31,786)+COUNTIF(技術職員有資格者名簿!C31:V31,787)+COUNTIF(技術職員有資格者名簿!C31:V31,788)+COUNTIF(技術職員有資格者名簿!C31:V31,789)+COUNTIF(技術職員有資格者名簿!C31:V31,790)+COUNTIF(技術職員有資格者名簿!C31:V31,791)+COUNTIF(技術職員有資格者名簿!C31:V31,792)+COUNTIF(技術職員有資格者名簿!C31:V31,793)+COUNTIF(技術職員有資格者名簿!C31:V31,794)+COUNTIF(技術職員有資格者名簿!C31:V31,795)+COUNTIF(技術職員有資格者名簿!C31:V31,796)+COUNTIF(技術職員有資格者名簿!C31:V31,797)+COUNTIF(技術職員有資格者名簿!C31:V31,798)+COUNTIF(技術職員有資格者名簿!C31:V31,799)+COUNTIF(技術職員有資格者名簿!C31:V31,800)+COUNTIF(技術職員有資格者名簿!C31:V31,751)+COUNTIF(技術職員有資格者名簿!C31:V31,752)+COUNTIF(技術職員有資格者名簿!C31:V31,753)+COUNTIF(技術職員有資格者名簿!C31:V31,754)+COUNTIF(技術職員有資格者名簿!C31:V31,755)+COUNTIF(技術職員有資格者名簿!C31:V31,756)+COUNTIF(技術職員有資格者名簿!C31:V31,757)+COUNTIF(技術職員有資格者名簿!C31:V31,758)+COUNTIF(技術職員有資格者名簿!C31:V31,759)+COUNTIF(技術職員有資格者名簿!C31:V31,760)+COUNTIF(技術職員有資格者名簿!C31:V31,761)+COUNTIF(技術職員有資格者名簿!C31:V31,762)+COUNTIF(技術職員有資格者名簿!C31:V31,763)+COUNTIF(技術職員有資格者名簿!C31:V31,764)+COUNTIF(技術職員有資格者名簿!C31:V31,765)+COUNTIF(技術職員有資格者名簿!C31:V31,766)+COUNTIF(技術職員有資格者名簿!C31:V31,767)+COUNTIF(技術職員有資格者名簿!C31:V31,768)+COUNTIF(技術職員有資格者名簿!C31:V31,769)+COUNTIF(技術職員有資格者名簿!C31:V31,770)+COUNTIF(技術職員有資格者名簿!C31:V31,771)+COUNTIF(技術職員有資格者名簿!C31:V31,772)+COUNTIF(技術職員有資格者名簿!C31:V31,127)+COUNTIF(技術職員有資格者名簿!C31:V31,228)+COUNTIF(技術職員有資格者名簿!C31:V31,155)+COUNTIF(技術職員有資格者名簿!C31:V31,256)+COUNTIF(技術職員有資格者名簿!C31:V31,258)+COUNTIF(技術職員有資格者名簿!C31:V31,268)+COUNTIF(技術職員有資格者名簿!C31:V31,269)+COUNTIF(技術職員有資格者名簿!C31:V31,129)+COUNTIF(技術職員有資格者名簿!C31:V31,230)+COUNTIF(技術職員有資格者名簿!C31:V31,168)+COUNTIF(技術職員有資格者名簿!C31:V31,169)+COUNTIF(技術職員有資格者名簿!C31:V31,265)+COUNTIF(技術職員有資格者名簿!C31:V31,"061")+COUNTIF(技術職員有資格者名簿!C31:V31,"081")+COUNTIF(技術職員有資格者名簿!C31:V31,"051")+COUNTIF(技術職員有資格者名簿!C31:V31,"052")+COUNTIF(技術職員有資格者名簿!C31:V31,"053")+COUNTIF(技術職員有資格者名簿!C31:V31,"099-3")),0,1)))</f>
        <v>0</v>
      </c>
      <c r="AG31" s="79">
        <v>0</v>
      </c>
      <c r="AH31" s="77">
        <v>0</v>
      </c>
      <c r="AI31" s="78">
        <f>IF(AG31+AH31=1,0,(IF(0=((COUNTIF(技術職員有資格者名簿!C31:V31,"074")+COUNTIF(技術職員有資格者名簿!C31:V31,"099-4"))),0,1)))</f>
        <v>0</v>
      </c>
      <c r="AJ31" s="79">
        <v>0</v>
      </c>
      <c r="AK31" s="77">
        <v>0</v>
      </c>
      <c r="AL31" s="81">
        <f>IF(AJ31+AK31=1,0,(IF(0=((COUNTIF(技術職員有資格者名簿!C31:V31,"071")+COUNTIF(技術職員有資格者名簿!C31:V31,801)+COUNTIF(技術職員有資格者名簿!C31:V31,802)+COUNTIF(技術職員有資格者名簿!C31:V31,803)+COUNTIF(技術職員有資格者名簿!C31:V31,804)+COUNTIF(技術職員有資格者名簿!C31:V31,805)+COUNTIF(技術職員有資格者名簿!C31:V31,806)+COUNTIF(技術職員有資格者名簿!C31:V31,807)+COUNTIF(技術職員有資格者名簿!C31:V31,808)+COUNTIF(技術職員有資格者名簿!C31:V31,"073")+COUNTIF(技術職員有資格者名簿!C31:V31,"082")+COUNTIF(技術職員有資格者名簿!C31:V31,"099-5") +COUNTIF(技術職員有資格者名簿!C31:V31,"099-6"))),0,1)))</f>
        <v>0</v>
      </c>
      <c r="AM31" s="79">
        <v>0</v>
      </c>
      <c r="AN31" s="77">
        <v>0</v>
      </c>
      <c r="AO31" s="81">
        <f>IF(AM31+AN31=1,0,(IF(0=((COUNTIF(技術職員有資格者名簿!C31:V31,"075")+COUNTIF(技術職員有資格者名簿!C31:V31,"077")+COUNTIF(技術職員有資格者名簿!C31:V31,"072")+COUNTIF(技術職員有資格者名簿!C31:V31,"099-7"))),0,1)))</f>
        <v>0</v>
      </c>
    </row>
    <row r="32" spans="1:41" ht="50.1" customHeight="1">
      <c r="A32" s="160">
        <v>23</v>
      </c>
      <c r="B32" s="213"/>
      <c r="C32" s="191"/>
      <c r="D32" s="177" t="str">
        <f>IFERROR(VLOOKUP($C32,'業者カード（B)における資格対照表'!$A:$F,6,FALSE),"")</f>
        <v/>
      </c>
      <c r="E32" s="191"/>
      <c r="F32" s="177" t="str">
        <f>IFERROR(VLOOKUP($E32,'[1]業者カード（B)における資格対照表'!$A:$F,6,FALSE),"")</f>
        <v/>
      </c>
      <c r="G32" s="191"/>
      <c r="H32" s="177" t="str">
        <f>IFERROR(VLOOKUP($G32,'業者カード（B)における資格対照表'!$A:$F,6,FALSE),"")</f>
        <v/>
      </c>
      <c r="I32" s="191"/>
      <c r="J32" s="177" t="str">
        <f>IFERROR(VLOOKUP($I32,'業者カード（B)における資格対照表'!$A:$F,6,FALSE),"")</f>
        <v/>
      </c>
      <c r="K32" s="191"/>
      <c r="L32" s="177" t="str">
        <f>IFERROR(VLOOKUP($K32,'業者カード（B)における資格対照表'!$A:$F,6,FALSE),"")</f>
        <v/>
      </c>
      <c r="M32" s="191"/>
      <c r="N32" s="177" t="str">
        <f>IFERROR(VLOOKUP($M32,'業者カード（B)における資格対照表'!$A:$F,6,FALSE),"")</f>
        <v/>
      </c>
      <c r="O32" s="191"/>
      <c r="P32" s="177" t="str">
        <f>IFERROR(VLOOKUP($O32,'業者カード（B)における資格対照表'!$A:$F,6,FALSE),"")</f>
        <v/>
      </c>
      <c r="Q32" s="191"/>
      <c r="R32" s="177" t="str">
        <f>IFERROR(VLOOKUP($Q32,'業者カード（B)における資格対照表'!$A:$F,6,FALSE),"")</f>
        <v/>
      </c>
      <c r="S32" s="191"/>
      <c r="T32" s="177" t="str">
        <f>IFERROR(VLOOKUP($S32,'業者カード（B)における資格対照表'!$A:$F,6,FALSE),"")</f>
        <v/>
      </c>
      <c r="U32" s="191"/>
      <c r="V32" s="177" t="str">
        <f>IFERROR(VLOOKUP($U32,'業者カード（B)における資格対照表'!$A:$F,6,FALSE),"")</f>
        <v/>
      </c>
      <c r="X32" s="76">
        <f>IF(COUNTIF(技術職員有資格者名簿!C32:V32,107)&gt;=1,1,0)</f>
        <v>0</v>
      </c>
      <c r="Y32" s="77">
        <f>IF(X32=1,0,(IF(0=((COUNTIF(技術職員有資格者名簿!$C32:$V32,208))),0,1)))</f>
        <v>0</v>
      </c>
      <c r="Z32" s="78">
        <f>IF(X32+Y32=1,0,(IF(0=((COUNTIF(技術職員有資格者名簿!C32:V32,"099-1"))),0,1)))</f>
        <v>0</v>
      </c>
      <c r="AA32" s="79">
        <f>IF(COUNTIF(技術職員有資格者名簿!C32:V32,137)+(COUNTIF(技術職員有資格者名簿!C32:V32,"078")+COUNTIF(技術職員有資格者名簿!C32:V32,"079"))&gt;=1,1,0)</f>
        <v>0</v>
      </c>
      <c r="AB32" s="77">
        <f>IF(AA32=1,0,(IF(0=((COUNTIF(技術職員有資格者名簿!$C32:$V32,238))),0,1)))</f>
        <v>0</v>
      </c>
      <c r="AC32" s="78">
        <f>IF(AA32+AB32=1,0,(IF(0=((COUNTIF(技術職員有資格者名簿!C32:V32,127)+COUNTIF(技術職員有資格者名簿!C32:V32,228)+COUNTIF(技術職員有資格者名簿!C32:V32,155)+COUNTIF(技術職員有資格者名簿!C32:V32,256)+COUNTIF(技術職員有資格者名簿!C32:V32,258)+COUNTIF(技術職員有資格者名簿!C32:V32,268)+COUNTIF(技術職員有資格者名簿!C32:V32,269)+COUNTIF(技術職員有資格者名簿!C32:V32,129)+COUNTIF(技術職員有資格者名簿!C32:V32,230)+COUNTIF(技術職員有資格者名簿!C32:V32,168)+COUNTIF(技術職員有資格者名簿!C32:V32,169)+COUNTIF(技術職員有資格者名簿!C32:V32,265)+COUNTIF(技術職員有資格者名簿!C32:V32,"062")+COUNTIF(技術職員有資格者名簿!C32:V32,"064")+COUNTIF(技術職員有資格者名簿!C32:V32,"076")+COUNTIF(技術職員有資格者名簿!C32:V32,"080")+COUNTIF(技術職員有資格者名簿!C32:V32,"099-2"))),0,1)))</f>
        <v>0</v>
      </c>
      <c r="AD32" s="79">
        <f>IF(COUNTIF(技術職員有資格者名簿!C32:V32,113)&gt;=1,1,0)</f>
        <v>0</v>
      </c>
      <c r="AE32" s="77">
        <f>IF(AD32=1,0,(IF(0=((COUNTIF(技術職員有資格者名簿!C32:V32,214)+COUNTIF(技術職員有資格者名簿!C32:V32,215)+COUNTIF(技術職員有資格者名簿!C32:V32,216) )),0,1)))</f>
        <v>0</v>
      </c>
      <c r="AF32" s="80">
        <f>IF(AD32+AE32=1,0,(IF(0=(COUNTIF(技術職員有資格者名簿!C32:V32,702)+COUNTIF(技術職員有資格者名簿!C32:V32,703)+COUNTIF(技術職員有資格者名簿!C32:V32,704)+COUNTIF(技術職員有資格者名簿!C32:V32,705 )+COUNTIF(技術職員有資格者名簿!C32:V32,706)+COUNTIF(技術職員有資格者名簿!C32:V32,707)+COUNTIF(技術職員有資格者名簿!C32:V32,708)+COUNTIF(技術職員有資格者名簿!C32:V32,722)+COUNTIF(技術職員有資格者名簿!C32:V32,723)+COUNTIF(技術職員有資格者名簿!C32:V32,724)+COUNTIF(技術職員有資格者名簿!C32:V32,725)+COUNTIF(技術職員有資格者名簿!C32:V32,726)+COUNTIF(技術職員有資格者名簿!C32:V32,727)+COUNTIF(技術職員有資格者名簿!C32:V32,728)+COUNTIF(技術職員有資格者名簿!C32:V32,729)+COUNTIF(技術職員有資格者名簿!C32:V32,730)+COUNTIF(技術職員有資格者名簿!C32:V32,731)+COUNTIF(技術職員有資格者名簿!C32:V32,732)+COUNTIF(技術職員有資格者名簿!C32:V32,710)+COUNTIF(技術職員有資格者名簿!C32:V32,711)+COUNTIF(技術職員有資格者名簿!C32:V32,712)+COUNTIF(技術職員有資格者名簿!C32:V32,713)+COUNTIF(技術職員有資格者名簿!C32:V32,714)+COUNTIF(技術職員有資格者名簿!C32:V32,715)+COUNTIF(技術職員有資格者名簿!C32:V32,716)+COUNTIF(技術職員有資格者名簿!C32:V32,717)+COUNTIF(技術職員有資格者名簿!C32:V32,718)+COUNTIF(技術職員有資格者名簿!C32:V32,719)+COUNTIF(技術職員有資格者名簿!C32:V32,720)+COUNTIF(技術職員有資格者名簿!C32:V32,781)+COUNTIF(技術職員有資格者名簿!C32:V32,782)+COUNTIF(技術職員有資格者名簿!C32:V32,783)+COUNTIF(技術職員有資格者名簿!C32:V32,784)+COUNTIF(技術職員有資格者名簿!C32:V32,785)+COUNTIF(技術職員有資格者名簿!C32:V32,786)+COUNTIF(技術職員有資格者名簿!C32:V32,787)+COUNTIF(技術職員有資格者名簿!C32:V32,788)+COUNTIF(技術職員有資格者名簿!C32:V32,789)+COUNTIF(技術職員有資格者名簿!C32:V32,790)+COUNTIF(技術職員有資格者名簿!C32:V32,791)+COUNTIF(技術職員有資格者名簿!C32:V32,792)+COUNTIF(技術職員有資格者名簿!C32:V32,793)+COUNTIF(技術職員有資格者名簿!C32:V32,794)+COUNTIF(技術職員有資格者名簿!C32:V32,795)+COUNTIF(技術職員有資格者名簿!C32:V32,796)+COUNTIF(技術職員有資格者名簿!C32:V32,797)+COUNTIF(技術職員有資格者名簿!C32:V32,798)+COUNTIF(技術職員有資格者名簿!C32:V32,799)+COUNTIF(技術職員有資格者名簿!C32:V32,800)+COUNTIF(技術職員有資格者名簿!C32:V32,751)+COUNTIF(技術職員有資格者名簿!C32:V32,752)+COUNTIF(技術職員有資格者名簿!C32:V32,753)+COUNTIF(技術職員有資格者名簿!C32:V32,754)+COUNTIF(技術職員有資格者名簿!C32:V32,755)+COUNTIF(技術職員有資格者名簿!C32:V32,756)+COUNTIF(技術職員有資格者名簿!C32:V32,757)+COUNTIF(技術職員有資格者名簿!C32:V32,758)+COUNTIF(技術職員有資格者名簿!C32:V32,759)+COUNTIF(技術職員有資格者名簿!C32:V32,760)+COUNTIF(技術職員有資格者名簿!C32:V32,761)+COUNTIF(技術職員有資格者名簿!C32:V32,762)+COUNTIF(技術職員有資格者名簿!C32:V32,763)+COUNTIF(技術職員有資格者名簿!C32:V32,764)+COUNTIF(技術職員有資格者名簿!C32:V32,765)+COUNTIF(技術職員有資格者名簿!C32:V32,766)+COUNTIF(技術職員有資格者名簿!C32:V32,767)+COUNTIF(技術職員有資格者名簿!C32:V32,768)+COUNTIF(技術職員有資格者名簿!C32:V32,769)+COUNTIF(技術職員有資格者名簿!C32:V32,770)+COUNTIF(技術職員有資格者名簿!C32:V32,771)+COUNTIF(技術職員有資格者名簿!C32:V32,772)+COUNTIF(技術職員有資格者名簿!C32:V32,127)+COUNTIF(技術職員有資格者名簿!C32:V32,228)+COUNTIF(技術職員有資格者名簿!C32:V32,155)+COUNTIF(技術職員有資格者名簿!C32:V32,256)+COUNTIF(技術職員有資格者名簿!C32:V32,258)+COUNTIF(技術職員有資格者名簿!C32:V32,268)+COUNTIF(技術職員有資格者名簿!C32:V32,269)+COUNTIF(技術職員有資格者名簿!C32:V32,129)+COUNTIF(技術職員有資格者名簿!C32:V32,230)+COUNTIF(技術職員有資格者名簿!C32:V32,168)+COUNTIF(技術職員有資格者名簿!C32:V32,169)+COUNTIF(技術職員有資格者名簿!C32:V32,265)+COUNTIF(技術職員有資格者名簿!C32:V32,"061")+COUNTIF(技術職員有資格者名簿!C32:V32,"081")+COUNTIF(技術職員有資格者名簿!C32:V32,"051")+COUNTIF(技術職員有資格者名簿!C32:V32,"052")+COUNTIF(技術職員有資格者名簿!C32:V32,"053")+COUNTIF(技術職員有資格者名簿!C32:V32,"099-3")),0,1)))</f>
        <v>0</v>
      </c>
      <c r="AG32" s="79">
        <v>0</v>
      </c>
      <c r="AH32" s="77">
        <v>0</v>
      </c>
      <c r="AI32" s="78">
        <f>IF(AG32+AH32=1,0,(IF(0=((COUNTIF(技術職員有資格者名簿!C32:V32,"074")+COUNTIF(技術職員有資格者名簿!C32:V32,"099-4"))),0,1)))</f>
        <v>0</v>
      </c>
      <c r="AJ32" s="79">
        <v>0</v>
      </c>
      <c r="AK32" s="77">
        <v>0</v>
      </c>
      <c r="AL32" s="81">
        <f>IF(AJ32+AK32=1,0,(IF(0=((COUNTIF(技術職員有資格者名簿!C32:V32,"071")+COUNTIF(技術職員有資格者名簿!C32:V32,801)+COUNTIF(技術職員有資格者名簿!C32:V32,802)+COUNTIF(技術職員有資格者名簿!C32:V32,803)+COUNTIF(技術職員有資格者名簿!C32:V32,804)+COUNTIF(技術職員有資格者名簿!C32:V32,805)+COUNTIF(技術職員有資格者名簿!C32:V32,806)+COUNTIF(技術職員有資格者名簿!C32:V32,807)+COUNTIF(技術職員有資格者名簿!C32:V32,808)+COUNTIF(技術職員有資格者名簿!C32:V32,"073")+COUNTIF(技術職員有資格者名簿!C32:V32,"082")+COUNTIF(技術職員有資格者名簿!C32:V32,"099-5") +COUNTIF(技術職員有資格者名簿!C32:V32,"099-6"))),0,1)))</f>
        <v>0</v>
      </c>
      <c r="AM32" s="79">
        <v>0</v>
      </c>
      <c r="AN32" s="77">
        <v>0</v>
      </c>
      <c r="AO32" s="81">
        <f>IF(AM32+AN32=1,0,(IF(0=((COUNTIF(技術職員有資格者名簿!C32:V32,"075")+COUNTIF(技術職員有資格者名簿!C32:V32,"077")+COUNTIF(技術職員有資格者名簿!C32:V32,"072")+COUNTIF(技術職員有資格者名簿!C32:V32,"099-7"))),0,1)))</f>
        <v>0</v>
      </c>
    </row>
    <row r="33" spans="1:41" ht="50.1" customHeight="1">
      <c r="A33" s="161">
        <v>24</v>
      </c>
      <c r="B33" s="213"/>
      <c r="C33" s="191"/>
      <c r="D33" s="177" t="str">
        <f>IFERROR(VLOOKUP($C33,'業者カード（B)における資格対照表'!$A:$F,6,FALSE),"")</f>
        <v/>
      </c>
      <c r="E33" s="191"/>
      <c r="F33" s="177" t="str">
        <f>IFERROR(VLOOKUP($E33,'[1]業者カード（B)における資格対照表'!$A:$F,6,FALSE),"")</f>
        <v/>
      </c>
      <c r="G33" s="191"/>
      <c r="H33" s="177" t="str">
        <f>IFERROR(VLOOKUP($G33,'業者カード（B)における資格対照表'!$A:$F,6,FALSE),"")</f>
        <v/>
      </c>
      <c r="I33" s="191"/>
      <c r="J33" s="177" t="str">
        <f>IFERROR(VLOOKUP($I33,'業者カード（B)における資格対照表'!$A:$F,6,FALSE),"")</f>
        <v/>
      </c>
      <c r="K33" s="191"/>
      <c r="L33" s="177" t="str">
        <f>IFERROR(VLOOKUP($K33,'業者カード（B)における資格対照表'!$A:$F,6,FALSE),"")</f>
        <v/>
      </c>
      <c r="M33" s="191"/>
      <c r="N33" s="177" t="str">
        <f>IFERROR(VLOOKUP($M33,'業者カード（B)における資格対照表'!$A:$F,6,FALSE),"")</f>
        <v/>
      </c>
      <c r="O33" s="191"/>
      <c r="P33" s="177" t="str">
        <f>IFERROR(VLOOKUP($O33,'業者カード（B)における資格対照表'!$A:$F,6,FALSE),"")</f>
        <v/>
      </c>
      <c r="Q33" s="191"/>
      <c r="R33" s="177" t="str">
        <f>IFERROR(VLOOKUP($Q33,'業者カード（B)における資格対照表'!$A:$F,6,FALSE),"")</f>
        <v/>
      </c>
      <c r="S33" s="191"/>
      <c r="T33" s="177" t="str">
        <f>IFERROR(VLOOKUP($S33,'業者カード（B)における資格対照表'!$A:$F,6,FALSE),"")</f>
        <v/>
      </c>
      <c r="U33" s="191"/>
      <c r="V33" s="177" t="str">
        <f>IFERROR(VLOOKUP($U33,'業者カード（B)における資格対照表'!$A:$F,6,FALSE),"")</f>
        <v/>
      </c>
      <c r="X33" s="76">
        <f>IF(COUNTIF(技術職員有資格者名簿!C33:V33,107)&gt;=1,1,0)</f>
        <v>0</v>
      </c>
      <c r="Y33" s="77">
        <f>IF(X33=1,0,(IF(0=((COUNTIF(技術職員有資格者名簿!$C33:$V33,208))),0,1)))</f>
        <v>0</v>
      </c>
      <c r="Z33" s="78">
        <f>IF(X33+Y33=1,0,(IF(0=((COUNTIF(技術職員有資格者名簿!C33:V33,"099-1"))),0,1)))</f>
        <v>0</v>
      </c>
      <c r="AA33" s="79">
        <f>IF(COUNTIF(技術職員有資格者名簿!C33:V33,137)+(COUNTIF(技術職員有資格者名簿!C33:V33,"078")+COUNTIF(技術職員有資格者名簿!C33:V33,"079"))&gt;=1,1,0)</f>
        <v>0</v>
      </c>
      <c r="AB33" s="77">
        <f>IF(AA33=1,0,(IF(0=((COUNTIF(技術職員有資格者名簿!$C33:$V33,238))),0,1)))</f>
        <v>0</v>
      </c>
      <c r="AC33" s="78">
        <f>IF(AA33+AB33=1,0,(IF(0=((COUNTIF(技術職員有資格者名簿!C33:V33,127)+COUNTIF(技術職員有資格者名簿!C33:V33,228)+COUNTIF(技術職員有資格者名簿!C33:V33,155)+COUNTIF(技術職員有資格者名簿!C33:V33,256)+COUNTIF(技術職員有資格者名簿!C33:V33,258)+COUNTIF(技術職員有資格者名簿!C33:V33,268)+COUNTIF(技術職員有資格者名簿!C33:V33,269)+COUNTIF(技術職員有資格者名簿!C33:V33,129)+COUNTIF(技術職員有資格者名簿!C33:V33,230)+COUNTIF(技術職員有資格者名簿!C33:V33,168)+COUNTIF(技術職員有資格者名簿!C33:V33,169)+COUNTIF(技術職員有資格者名簿!C33:V33,265)+COUNTIF(技術職員有資格者名簿!C33:V33,"062")+COUNTIF(技術職員有資格者名簿!C33:V33,"064")+COUNTIF(技術職員有資格者名簿!C33:V33,"076")+COUNTIF(技術職員有資格者名簿!C33:V33,"080")+COUNTIF(技術職員有資格者名簿!C33:V33,"099-2"))),0,1)))</f>
        <v>0</v>
      </c>
      <c r="AD33" s="79">
        <f>IF(COUNTIF(技術職員有資格者名簿!C33:V33,113)&gt;=1,1,0)</f>
        <v>0</v>
      </c>
      <c r="AE33" s="77">
        <f>IF(AD33=1,0,(IF(0=((COUNTIF(技術職員有資格者名簿!C33:V33,214)+COUNTIF(技術職員有資格者名簿!C33:V33,215)+COUNTIF(技術職員有資格者名簿!C33:V33,216) )),0,1)))</f>
        <v>0</v>
      </c>
      <c r="AF33" s="80">
        <f>IF(AD33+AE33=1,0,(IF(0=(COUNTIF(技術職員有資格者名簿!C33:V33,702)+COUNTIF(技術職員有資格者名簿!C33:V33,703)+COUNTIF(技術職員有資格者名簿!C33:V33,704)+COUNTIF(技術職員有資格者名簿!C33:V33,705 )+COUNTIF(技術職員有資格者名簿!C33:V33,706)+COUNTIF(技術職員有資格者名簿!C33:V33,707)+COUNTIF(技術職員有資格者名簿!C33:V33,708)+COUNTIF(技術職員有資格者名簿!C33:V33,722)+COUNTIF(技術職員有資格者名簿!C33:V33,723)+COUNTIF(技術職員有資格者名簿!C33:V33,724)+COUNTIF(技術職員有資格者名簿!C33:V33,725)+COUNTIF(技術職員有資格者名簿!C33:V33,726)+COUNTIF(技術職員有資格者名簿!C33:V33,727)+COUNTIF(技術職員有資格者名簿!C33:V33,728)+COUNTIF(技術職員有資格者名簿!C33:V33,729)+COUNTIF(技術職員有資格者名簿!C33:V33,730)+COUNTIF(技術職員有資格者名簿!C33:V33,731)+COUNTIF(技術職員有資格者名簿!C33:V33,732)+COUNTIF(技術職員有資格者名簿!C33:V33,710)+COUNTIF(技術職員有資格者名簿!C33:V33,711)+COUNTIF(技術職員有資格者名簿!C33:V33,712)+COUNTIF(技術職員有資格者名簿!C33:V33,713)+COUNTIF(技術職員有資格者名簿!C33:V33,714)+COUNTIF(技術職員有資格者名簿!C33:V33,715)+COUNTIF(技術職員有資格者名簿!C33:V33,716)+COUNTIF(技術職員有資格者名簿!C33:V33,717)+COUNTIF(技術職員有資格者名簿!C33:V33,718)+COUNTIF(技術職員有資格者名簿!C33:V33,719)+COUNTIF(技術職員有資格者名簿!C33:V33,720)+COUNTIF(技術職員有資格者名簿!C33:V33,781)+COUNTIF(技術職員有資格者名簿!C33:V33,782)+COUNTIF(技術職員有資格者名簿!C33:V33,783)+COUNTIF(技術職員有資格者名簿!C33:V33,784)+COUNTIF(技術職員有資格者名簿!C33:V33,785)+COUNTIF(技術職員有資格者名簿!C33:V33,786)+COUNTIF(技術職員有資格者名簿!C33:V33,787)+COUNTIF(技術職員有資格者名簿!C33:V33,788)+COUNTIF(技術職員有資格者名簿!C33:V33,789)+COUNTIF(技術職員有資格者名簿!C33:V33,790)+COUNTIF(技術職員有資格者名簿!C33:V33,791)+COUNTIF(技術職員有資格者名簿!C33:V33,792)+COUNTIF(技術職員有資格者名簿!C33:V33,793)+COUNTIF(技術職員有資格者名簿!C33:V33,794)+COUNTIF(技術職員有資格者名簿!C33:V33,795)+COUNTIF(技術職員有資格者名簿!C33:V33,796)+COUNTIF(技術職員有資格者名簿!C33:V33,797)+COUNTIF(技術職員有資格者名簿!C33:V33,798)+COUNTIF(技術職員有資格者名簿!C33:V33,799)+COUNTIF(技術職員有資格者名簿!C33:V33,800)+COUNTIF(技術職員有資格者名簿!C33:V33,751)+COUNTIF(技術職員有資格者名簿!C33:V33,752)+COUNTIF(技術職員有資格者名簿!C33:V33,753)+COUNTIF(技術職員有資格者名簿!C33:V33,754)+COUNTIF(技術職員有資格者名簿!C33:V33,755)+COUNTIF(技術職員有資格者名簿!C33:V33,756)+COUNTIF(技術職員有資格者名簿!C33:V33,757)+COUNTIF(技術職員有資格者名簿!C33:V33,758)+COUNTIF(技術職員有資格者名簿!C33:V33,759)+COUNTIF(技術職員有資格者名簿!C33:V33,760)+COUNTIF(技術職員有資格者名簿!C33:V33,761)+COUNTIF(技術職員有資格者名簿!C33:V33,762)+COUNTIF(技術職員有資格者名簿!C33:V33,763)+COUNTIF(技術職員有資格者名簿!C33:V33,764)+COUNTIF(技術職員有資格者名簿!C33:V33,765)+COUNTIF(技術職員有資格者名簿!C33:V33,766)+COUNTIF(技術職員有資格者名簿!C33:V33,767)+COUNTIF(技術職員有資格者名簿!C33:V33,768)+COUNTIF(技術職員有資格者名簿!C33:V33,769)+COUNTIF(技術職員有資格者名簿!C33:V33,770)+COUNTIF(技術職員有資格者名簿!C33:V33,771)+COUNTIF(技術職員有資格者名簿!C33:V33,772)+COUNTIF(技術職員有資格者名簿!C33:V33,127)+COUNTIF(技術職員有資格者名簿!C33:V33,228)+COUNTIF(技術職員有資格者名簿!C33:V33,155)+COUNTIF(技術職員有資格者名簿!C33:V33,256)+COUNTIF(技術職員有資格者名簿!C33:V33,258)+COUNTIF(技術職員有資格者名簿!C33:V33,268)+COUNTIF(技術職員有資格者名簿!C33:V33,269)+COUNTIF(技術職員有資格者名簿!C33:V33,129)+COUNTIF(技術職員有資格者名簿!C33:V33,230)+COUNTIF(技術職員有資格者名簿!C33:V33,168)+COUNTIF(技術職員有資格者名簿!C33:V33,169)+COUNTIF(技術職員有資格者名簿!C33:V33,265)+COUNTIF(技術職員有資格者名簿!C33:V33,"061")+COUNTIF(技術職員有資格者名簿!C33:V33,"081")+COUNTIF(技術職員有資格者名簿!C33:V33,"051")+COUNTIF(技術職員有資格者名簿!C33:V33,"052")+COUNTIF(技術職員有資格者名簿!C33:V33,"053")+COUNTIF(技術職員有資格者名簿!C33:V33,"099-3")),0,1)))</f>
        <v>0</v>
      </c>
      <c r="AG33" s="79">
        <v>0</v>
      </c>
      <c r="AH33" s="77">
        <v>0</v>
      </c>
      <c r="AI33" s="78">
        <f>IF(AG33+AH33=1,0,(IF(0=((COUNTIF(技術職員有資格者名簿!C33:V33,"074")+COUNTIF(技術職員有資格者名簿!C33:V33,"099-4"))),0,1)))</f>
        <v>0</v>
      </c>
      <c r="AJ33" s="79">
        <v>0</v>
      </c>
      <c r="AK33" s="77">
        <v>0</v>
      </c>
      <c r="AL33" s="81">
        <f>IF(AJ33+AK33=1,0,(IF(0=((COUNTIF(技術職員有資格者名簿!C33:V33,"071")+COUNTIF(技術職員有資格者名簿!C33:V33,801)+COUNTIF(技術職員有資格者名簿!C33:V33,802)+COUNTIF(技術職員有資格者名簿!C33:V33,803)+COUNTIF(技術職員有資格者名簿!C33:V33,804)+COUNTIF(技術職員有資格者名簿!C33:V33,805)+COUNTIF(技術職員有資格者名簿!C33:V33,806)+COUNTIF(技術職員有資格者名簿!C33:V33,807)+COUNTIF(技術職員有資格者名簿!C33:V33,808)+COUNTIF(技術職員有資格者名簿!C33:V33,"073")+COUNTIF(技術職員有資格者名簿!C33:V33,"082")+COUNTIF(技術職員有資格者名簿!C33:V33,"099-5") +COUNTIF(技術職員有資格者名簿!C33:V33,"099-6"))),0,1)))</f>
        <v>0</v>
      </c>
      <c r="AM33" s="79">
        <v>0</v>
      </c>
      <c r="AN33" s="77">
        <v>0</v>
      </c>
      <c r="AO33" s="81">
        <f>IF(AM33+AN33=1,0,(IF(0=((COUNTIF(技術職員有資格者名簿!C33:V33,"075")+COUNTIF(技術職員有資格者名簿!C33:V33,"077")+COUNTIF(技術職員有資格者名簿!C33:V33,"072")+COUNTIF(技術職員有資格者名簿!C33:V33,"099-7"))),0,1)))</f>
        <v>0</v>
      </c>
    </row>
    <row r="34" spans="1:41" ht="50.1" customHeight="1">
      <c r="A34" s="160">
        <v>25</v>
      </c>
      <c r="B34" s="213"/>
      <c r="C34" s="191"/>
      <c r="D34" s="177" t="str">
        <f>IFERROR(VLOOKUP($C34,'業者カード（B)における資格対照表'!$A:$F,6,FALSE),"")</f>
        <v/>
      </c>
      <c r="E34" s="191"/>
      <c r="F34" s="177" t="str">
        <f>IFERROR(VLOOKUP($E34,'[1]業者カード（B)における資格対照表'!$A:$F,6,FALSE),"")</f>
        <v/>
      </c>
      <c r="G34" s="191"/>
      <c r="H34" s="177" t="str">
        <f>IFERROR(VLOOKUP($G34,'業者カード（B)における資格対照表'!$A:$F,6,FALSE),"")</f>
        <v/>
      </c>
      <c r="I34" s="191"/>
      <c r="J34" s="177" t="str">
        <f>IFERROR(VLOOKUP($I34,'業者カード（B)における資格対照表'!$A:$F,6,FALSE),"")</f>
        <v/>
      </c>
      <c r="K34" s="191"/>
      <c r="L34" s="177" t="str">
        <f>IFERROR(VLOOKUP($K34,'業者カード（B)における資格対照表'!$A:$F,6,FALSE),"")</f>
        <v/>
      </c>
      <c r="M34" s="191"/>
      <c r="N34" s="177" t="str">
        <f>IFERROR(VLOOKUP($M34,'業者カード（B)における資格対照表'!$A:$F,6,FALSE),"")</f>
        <v/>
      </c>
      <c r="O34" s="191"/>
      <c r="P34" s="177" t="str">
        <f>IFERROR(VLOOKUP($O34,'業者カード（B)における資格対照表'!$A:$F,6,FALSE),"")</f>
        <v/>
      </c>
      <c r="Q34" s="191"/>
      <c r="R34" s="177" t="str">
        <f>IFERROR(VLOOKUP($Q34,'業者カード（B)における資格対照表'!$A:$F,6,FALSE),"")</f>
        <v/>
      </c>
      <c r="S34" s="191"/>
      <c r="T34" s="177" t="str">
        <f>IFERROR(VLOOKUP($S34,'業者カード（B)における資格対照表'!$A:$F,6,FALSE),"")</f>
        <v/>
      </c>
      <c r="U34" s="191"/>
      <c r="V34" s="177" t="str">
        <f>IFERROR(VLOOKUP($U34,'業者カード（B)における資格対照表'!$A:$F,6,FALSE),"")</f>
        <v/>
      </c>
      <c r="X34" s="76">
        <f>IF(COUNTIF(技術職員有資格者名簿!C34:V34,107)&gt;=1,1,0)</f>
        <v>0</v>
      </c>
      <c r="Y34" s="77">
        <f>IF(X34=1,0,(IF(0=((COUNTIF(技術職員有資格者名簿!$C34:$V34,208))),0,1)))</f>
        <v>0</v>
      </c>
      <c r="Z34" s="78">
        <f>IF(X34+Y34=1,0,(IF(0=((COUNTIF(技術職員有資格者名簿!C34:V34,"099-1"))),0,1)))</f>
        <v>0</v>
      </c>
      <c r="AA34" s="79">
        <f>IF(COUNTIF(技術職員有資格者名簿!C34:V34,137)+(COUNTIF(技術職員有資格者名簿!C34:V34,"078")+COUNTIF(技術職員有資格者名簿!C34:V34,"079"))&gt;=1,1,0)</f>
        <v>0</v>
      </c>
      <c r="AB34" s="77">
        <f>IF(AA34=1,0,(IF(0=((COUNTIF(技術職員有資格者名簿!$C34:$V34,238))),0,1)))</f>
        <v>0</v>
      </c>
      <c r="AC34" s="78">
        <f>IF(AA34+AB34=1,0,(IF(0=((COUNTIF(技術職員有資格者名簿!C34:V34,127)+COUNTIF(技術職員有資格者名簿!C34:V34,228)+COUNTIF(技術職員有資格者名簿!C34:V34,155)+COUNTIF(技術職員有資格者名簿!C34:V34,256)+COUNTIF(技術職員有資格者名簿!C34:V34,258)+COUNTIF(技術職員有資格者名簿!C34:V34,268)+COUNTIF(技術職員有資格者名簿!C34:V34,269)+COUNTIF(技術職員有資格者名簿!C34:V34,129)+COUNTIF(技術職員有資格者名簿!C34:V34,230)+COUNTIF(技術職員有資格者名簿!C34:V34,168)+COUNTIF(技術職員有資格者名簿!C34:V34,169)+COUNTIF(技術職員有資格者名簿!C34:V34,265)+COUNTIF(技術職員有資格者名簿!C34:V34,"062")+COUNTIF(技術職員有資格者名簿!C34:V34,"064")+COUNTIF(技術職員有資格者名簿!C34:V34,"076")+COUNTIF(技術職員有資格者名簿!C34:V34,"080")+COUNTIF(技術職員有資格者名簿!C34:V34,"099-2"))),0,1)))</f>
        <v>0</v>
      </c>
      <c r="AD34" s="79">
        <f>IF(COUNTIF(技術職員有資格者名簿!C34:V34,113)&gt;=1,1,0)</f>
        <v>0</v>
      </c>
      <c r="AE34" s="77">
        <f>IF(AD34=1,0,(IF(0=((COUNTIF(技術職員有資格者名簿!C34:V34,214)+COUNTIF(技術職員有資格者名簿!C34:V34,215)+COUNTIF(技術職員有資格者名簿!C34:V34,216) )),0,1)))</f>
        <v>0</v>
      </c>
      <c r="AF34" s="80">
        <f>IF(AD34+AE34=1,0,(IF(0=(COUNTIF(技術職員有資格者名簿!C34:V34,702)+COUNTIF(技術職員有資格者名簿!C34:V34,703)+COUNTIF(技術職員有資格者名簿!C34:V34,704)+COUNTIF(技術職員有資格者名簿!C34:V34,705 )+COUNTIF(技術職員有資格者名簿!C34:V34,706)+COUNTIF(技術職員有資格者名簿!C34:V34,707)+COUNTIF(技術職員有資格者名簿!C34:V34,708)+COUNTIF(技術職員有資格者名簿!C34:V34,722)+COUNTIF(技術職員有資格者名簿!C34:V34,723)+COUNTIF(技術職員有資格者名簿!C34:V34,724)+COUNTIF(技術職員有資格者名簿!C34:V34,725)+COUNTIF(技術職員有資格者名簿!C34:V34,726)+COUNTIF(技術職員有資格者名簿!C34:V34,727)+COUNTIF(技術職員有資格者名簿!C34:V34,728)+COUNTIF(技術職員有資格者名簿!C34:V34,729)+COUNTIF(技術職員有資格者名簿!C34:V34,730)+COUNTIF(技術職員有資格者名簿!C34:V34,731)+COUNTIF(技術職員有資格者名簿!C34:V34,732)+COUNTIF(技術職員有資格者名簿!C34:V34,710)+COUNTIF(技術職員有資格者名簿!C34:V34,711)+COUNTIF(技術職員有資格者名簿!C34:V34,712)+COUNTIF(技術職員有資格者名簿!C34:V34,713)+COUNTIF(技術職員有資格者名簿!C34:V34,714)+COUNTIF(技術職員有資格者名簿!C34:V34,715)+COUNTIF(技術職員有資格者名簿!C34:V34,716)+COUNTIF(技術職員有資格者名簿!C34:V34,717)+COUNTIF(技術職員有資格者名簿!C34:V34,718)+COUNTIF(技術職員有資格者名簿!C34:V34,719)+COUNTIF(技術職員有資格者名簿!C34:V34,720)+COUNTIF(技術職員有資格者名簿!C34:V34,781)+COUNTIF(技術職員有資格者名簿!C34:V34,782)+COUNTIF(技術職員有資格者名簿!C34:V34,783)+COUNTIF(技術職員有資格者名簿!C34:V34,784)+COUNTIF(技術職員有資格者名簿!C34:V34,785)+COUNTIF(技術職員有資格者名簿!C34:V34,786)+COUNTIF(技術職員有資格者名簿!C34:V34,787)+COUNTIF(技術職員有資格者名簿!C34:V34,788)+COUNTIF(技術職員有資格者名簿!C34:V34,789)+COUNTIF(技術職員有資格者名簿!C34:V34,790)+COUNTIF(技術職員有資格者名簿!C34:V34,791)+COUNTIF(技術職員有資格者名簿!C34:V34,792)+COUNTIF(技術職員有資格者名簿!C34:V34,793)+COUNTIF(技術職員有資格者名簿!C34:V34,794)+COUNTIF(技術職員有資格者名簿!C34:V34,795)+COUNTIF(技術職員有資格者名簿!C34:V34,796)+COUNTIF(技術職員有資格者名簿!C34:V34,797)+COUNTIF(技術職員有資格者名簿!C34:V34,798)+COUNTIF(技術職員有資格者名簿!C34:V34,799)+COUNTIF(技術職員有資格者名簿!C34:V34,800)+COUNTIF(技術職員有資格者名簿!C34:V34,751)+COUNTIF(技術職員有資格者名簿!C34:V34,752)+COUNTIF(技術職員有資格者名簿!C34:V34,753)+COUNTIF(技術職員有資格者名簿!C34:V34,754)+COUNTIF(技術職員有資格者名簿!C34:V34,755)+COUNTIF(技術職員有資格者名簿!C34:V34,756)+COUNTIF(技術職員有資格者名簿!C34:V34,757)+COUNTIF(技術職員有資格者名簿!C34:V34,758)+COUNTIF(技術職員有資格者名簿!C34:V34,759)+COUNTIF(技術職員有資格者名簿!C34:V34,760)+COUNTIF(技術職員有資格者名簿!C34:V34,761)+COUNTIF(技術職員有資格者名簿!C34:V34,762)+COUNTIF(技術職員有資格者名簿!C34:V34,763)+COUNTIF(技術職員有資格者名簿!C34:V34,764)+COUNTIF(技術職員有資格者名簿!C34:V34,765)+COUNTIF(技術職員有資格者名簿!C34:V34,766)+COUNTIF(技術職員有資格者名簿!C34:V34,767)+COUNTIF(技術職員有資格者名簿!C34:V34,768)+COUNTIF(技術職員有資格者名簿!C34:V34,769)+COUNTIF(技術職員有資格者名簿!C34:V34,770)+COUNTIF(技術職員有資格者名簿!C34:V34,771)+COUNTIF(技術職員有資格者名簿!C34:V34,772)+COUNTIF(技術職員有資格者名簿!C34:V34,127)+COUNTIF(技術職員有資格者名簿!C34:V34,228)+COUNTIF(技術職員有資格者名簿!C34:V34,155)+COUNTIF(技術職員有資格者名簿!C34:V34,256)+COUNTIF(技術職員有資格者名簿!C34:V34,258)+COUNTIF(技術職員有資格者名簿!C34:V34,268)+COUNTIF(技術職員有資格者名簿!C34:V34,269)+COUNTIF(技術職員有資格者名簿!C34:V34,129)+COUNTIF(技術職員有資格者名簿!C34:V34,230)+COUNTIF(技術職員有資格者名簿!C34:V34,168)+COUNTIF(技術職員有資格者名簿!C34:V34,169)+COUNTIF(技術職員有資格者名簿!C34:V34,265)+COUNTIF(技術職員有資格者名簿!C34:V34,"061")+COUNTIF(技術職員有資格者名簿!C34:V34,"081")+COUNTIF(技術職員有資格者名簿!C34:V34,"051")+COUNTIF(技術職員有資格者名簿!C34:V34,"052")+COUNTIF(技術職員有資格者名簿!C34:V34,"053")+COUNTIF(技術職員有資格者名簿!C34:V34,"099-3")),0,1)))</f>
        <v>0</v>
      </c>
      <c r="AG34" s="79">
        <v>0</v>
      </c>
      <c r="AH34" s="77">
        <v>0</v>
      </c>
      <c r="AI34" s="78">
        <f>IF(AG34+AH34=1,0,(IF(0=((COUNTIF(技術職員有資格者名簿!C34:V34,"074")+COUNTIF(技術職員有資格者名簿!C34:V34,"099-4"))),0,1)))</f>
        <v>0</v>
      </c>
      <c r="AJ34" s="79">
        <v>0</v>
      </c>
      <c r="AK34" s="77">
        <v>0</v>
      </c>
      <c r="AL34" s="81">
        <f>IF(AJ34+AK34=1,0,(IF(0=((COUNTIF(技術職員有資格者名簿!C34:V34,"071")+COUNTIF(技術職員有資格者名簿!C34:V34,801)+COUNTIF(技術職員有資格者名簿!C34:V34,802)+COUNTIF(技術職員有資格者名簿!C34:V34,803)+COUNTIF(技術職員有資格者名簿!C34:V34,804)+COUNTIF(技術職員有資格者名簿!C34:V34,805)+COUNTIF(技術職員有資格者名簿!C34:V34,806)+COUNTIF(技術職員有資格者名簿!C34:V34,807)+COUNTIF(技術職員有資格者名簿!C34:V34,808)+COUNTIF(技術職員有資格者名簿!C34:V34,"073")+COUNTIF(技術職員有資格者名簿!C34:V34,"082")+COUNTIF(技術職員有資格者名簿!C34:V34,"099-5") +COUNTIF(技術職員有資格者名簿!C34:V34,"099-6"))),0,1)))</f>
        <v>0</v>
      </c>
      <c r="AM34" s="79">
        <v>0</v>
      </c>
      <c r="AN34" s="77">
        <v>0</v>
      </c>
      <c r="AO34" s="81">
        <f>IF(AM34+AN34=1,0,(IF(0=((COUNTIF(技術職員有資格者名簿!C34:V34,"075")+COUNTIF(技術職員有資格者名簿!C34:V34,"077")+COUNTIF(技術職員有資格者名簿!C34:V34,"072")+COUNTIF(技術職員有資格者名簿!C34:V34,"099-7"))),0,1)))</f>
        <v>0</v>
      </c>
    </row>
    <row r="35" spans="1:41" ht="50.1" customHeight="1">
      <c r="A35" s="161">
        <v>26</v>
      </c>
      <c r="B35" s="213"/>
      <c r="C35" s="191"/>
      <c r="D35" s="177" t="str">
        <f>IFERROR(VLOOKUP($C35,'業者カード（B)における資格対照表'!$A:$F,6,FALSE),"")</f>
        <v/>
      </c>
      <c r="E35" s="191"/>
      <c r="F35" s="177" t="str">
        <f>IFERROR(VLOOKUP($E35,'[1]業者カード（B)における資格対照表'!$A:$F,6,FALSE),"")</f>
        <v/>
      </c>
      <c r="G35" s="191"/>
      <c r="H35" s="177" t="str">
        <f>IFERROR(VLOOKUP($G35,'業者カード（B)における資格対照表'!$A:$F,6,FALSE),"")</f>
        <v/>
      </c>
      <c r="I35" s="191"/>
      <c r="J35" s="177" t="str">
        <f>IFERROR(VLOOKUP($I35,'業者カード（B)における資格対照表'!$A:$F,6,FALSE),"")</f>
        <v/>
      </c>
      <c r="K35" s="191"/>
      <c r="L35" s="177" t="str">
        <f>IFERROR(VLOOKUP($K35,'業者カード（B)における資格対照表'!$A:$F,6,FALSE),"")</f>
        <v/>
      </c>
      <c r="M35" s="191"/>
      <c r="N35" s="177" t="str">
        <f>IFERROR(VLOOKUP($M35,'業者カード（B)における資格対照表'!$A:$F,6,FALSE),"")</f>
        <v/>
      </c>
      <c r="O35" s="191"/>
      <c r="P35" s="177" t="str">
        <f>IFERROR(VLOOKUP($O35,'業者カード（B)における資格対照表'!$A:$F,6,FALSE),"")</f>
        <v/>
      </c>
      <c r="Q35" s="191"/>
      <c r="R35" s="177" t="str">
        <f>IFERROR(VLOOKUP($Q35,'業者カード（B)における資格対照表'!$A:$F,6,FALSE),"")</f>
        <v/>
      </c>
      <c r="S35" s="191"/>
      <c r="T35" s="177" t="str">
        <f>IFERROR(VLOOKUP($S35,'業者カード（B)における資格対照表'!$A:$F,6,FALSE),"")</f>
        <v/>
      </c>
      <c r="U35" s="191"/>
      <c r="V35" s="177" t="str">
        <f>IFERROR(VLOOKUP($U35,'業者カード（B)における資格対照表'!$A:$F,6,FALSE),"")</f>
        <v/>
      </c>
      <c r="X35" s="76">
        <f>IF(COUNTIF(技術職員有資格者名簿!C35:V35,107)&gt;=1,1,0)</f>
        <v>0</v>
      </c>
      <c r="Y35" s="77">
        <f>IF(X35=1,0,(IF(0=((COUNTIF(技術職員有資格者名簿!$C35:$V35,208))),0,1)))</f>
        <v>0</v>
      </c>
      <c r="Z35" s="78">
        <f>IF(X35+Y35=1,0,(IF(0=((COUNTIF(技術職員有資格者名簿!C35:V35,"099-1"))),0,1)))</f>
        <v>0</v>
      </c>
      <c r="AA35" s="82">
        <f>IF(COUNTIF(技術職員有資格者名簿!C35:V35,137)+(COUNTIF(技術職員有資格者名簿!C35:V35,"078")+COUNTIF(技術職員有資格者名簿!C35:V35,"079"))&gt;=1,1,0)</f>
        <v>0</v>
      </c>
      <c r="AB35" s="83">
        <f>IF(AA35=1,0,(IF(0=((COUNTIF(技術職員有資格者名簿!$C35:$V35,238))),0,1)))</f>
        <v>0</v>
      </c>
      <c r="AC35" s="84">
        <f>IF(AA35+AB35=1,0,(IF(0=((COUNTIF(技術職員有資格者名簿!C35:V35,127)+COUNTIF(技術職員有資格者名簿!C35:V35,228)+COUNTIF(技術職員有資格者名簿!C35:V35,155)+COUNTIF(技術職員有資格者名簿!C35:V35,256)+COUNTIF(技術職員有資格者名簿!C35:V35,258)+COUNTIF(技術職員有資格者名簿!C35:V35,268)+COUNTIF(技術職員有資格者名簿!C35:V35,269)+COUNTIF(技術職員有資格者名簿!C35:V35,129)+COUNTIF(技術職員有資格者名簿!C35:V35,230)+COUNTIF(技術職員有資格者名簿!C35:V35,168)+COUNTIF(技術職員有資格者名簿!C35:V35,169)+COUNTIF(技術職員有資格者名簿!C35:V35,265)+COUNTIF(技術職員有資格者名簿!C35:V35,"062")+COUNTIF(技術職員有資格者名簿!C35:V35,"064")+COUNTIF(技術職員有資格者名簿!C35:V35,"076")+COUNTIF(技術職員有資格者名簿!C35:V35,"080")+COUNTIF(技術職員有資格者名簿!C35:V35,"099-2"))),0,1)))</f>
        <v>0</v>
      </c>
      <c r="AD35" s="79">
        <f>IF(COUNTIF(技術職員有資格者名簿!C35:V35,113)&gt;=1,1,0)</f>
        <v>0</v>
      </c>
      <c r="AE35" s="77">
        <f>IF(AD35=1,0,(IF(0=((COUNTIF(技術職員有資格者名簿!C35:V35,214)+COUNTIF(技術職員有資格者名簿!C35:V35,215)+COUNTIF(技術職員有資格者名簿!C35:V35,216) )),0,1)))</f>
        <v>0</v>
      </c>
      <c r="AF35" s="80">
        <f>IF(AD35+AE35=1,0,(IF(0=(COUNTIF(技術職員有資格者名簿!C35:V35,702)+COUNTIF(技術職員有資格者名簿!C35:V35,703)+COUNTIF(技術職員有資格者名簿!C35:V35,704)+COUNTIF(技術職員有資格者名簿!C35:V35,705 )+COUNTIF(技術職員有資格者名簿!C35:V35,706)+COUNTIF(技術職員有資格者名簿!C35:V35,707)+COUNTIF(技術職員有資格者名簿!C35:V35,708)+COUNTIF(技術職員有資格者名簿!C35:V35,722)+COUNTIF(技術職員有資格者名簿!C35:V35,723)+COUNTIF(技術職員有資格者名簿!C35:V35,724)+COUNTIF(技術職員有資格者名簿!C35:V35,725)+COUNTIF(技術職員有資格者名簿!C35:V35,726)+COUNTIF(技術職員有資格者名簿!C35:V35,727)+COUNTIF(技術職員有資格者名簿!C35:V35,728)+COUNTIF(技術職員有資格者名簿!C35:V35,729)+COUNTIF(技術職員有資格者名簿!C35:V35,730)+COUNTIF(技術職員有資格者名簿!C35:V35,731)+COUNTIF(技術職員有資格者名簿!C35:V35,732)+COUNTIF(技術職員有資格者名簿!C35:V35,710)+COUNTIF(技術職員有資格者名簿!C35:V35,711)+COUNTIF(技術職員有資格者名簿!C35:V35,712)+COUNTIF(技術職員有資格者名簿!C35:V35,713)+COUNTIF(技術職員有資格者名簿!C35:V35,714)+COUNTIF(技術職員有資格者名簿!C35:V35,715)+COUNTIF(技術職員有資格者名簿!C35:V35,716)+COUNTIF(技術職員有資格者名簿!C35:V35,717)+COUNTIF(技術職員有資格者名簿!C35:V35,718)+COUNTIF(技術職員有資格者名簿!C35:V35,719)+COUNTIF(技術職員有資格者名簿!C35:V35,720)+COUNTIF(技術職員有資格者名簿!C35:V35,781)+COUNTIF(技術職員有資格者名簿!C35:V35,782)+COUNTIF(技術職員有資格者名簿!C35:V35,783)+COUNTIF(技術職員有資格者名簿!C35:V35,784)+COUNTIF(技術職員有資格者名簿!C35:V35,785)+COUNTIF(技術職員有資格者名簿!C35:V35,786)+COUNTIF(技術職員有資格者名簿!C35:V35,787)+COUNTIF(技術職員有資格者名簿!C35:V35,788)+COUNTIF(技術職員有資格者名簿!C35:V35,789)+COUNTIF(技術職員有資格者名簿!C35:V35,790)+COUNTIF(技術職員有資格者名簿!C35:V35,791)+COUNTIF(技術職員有資格者名簿!C35:V35,792)+COUNTIF(技術職員有資格者名簿!C35:V35,793)+COUNTIF(技術職員有資格者名簿!C35:V35,794)+COUNTIF(技術職員有資格者名簿!C35:V35,795)+COUNTIF(技術職員有資格者名簿!C35:V35,796)+COUNTIF(技術職員有資格者名簿!C35:V35,797)+COUNTIF(技術職員有資格者名簿!C35:V35,798)+COUNTIF(技術職員有資格者名簿!C35:V35,799)+COUNTIF(技術職員有資格者名簿!C35:V35,800)+COUNTIF(技術職員有資格者名簿!C35:V35,751)+COUNTIF(技術職員有資格者名簿!C35:V35,752)+COUNTIF(技術職員有資格者名簿!C35:V35,753)+COUNTIF(技術職員有資格者名簿!C35:V35,754)+COUNTIF(技術職員有資格者名簿!C35:V35,755)+COUNTIF(技術職員有資格者名簿!C35:V35,756)+COUNTIF(技術職員有資格者名簿!C35:V35,757)+COUNTIF(技術職員有資格者名簿!C35:V35,758)+COUNTIF(技術職員有資格者名簿!C35:V35,759)+COUNTIF(技術職員有資格者名簿!C35:V35,760)+COUNTIF(技術職員有資格者名簿!C35:V35,761)+COUNTIF(技術職員有資格者名簿!C35:V35,762)+COUNTIF(技術職員有資格者名簿!C35:V35,763)+COUNTIF(技術職員有資格者名簿!C35:V35,764)+COUNTIF(技術職員有資格者名簿!C35:V35,765)+COUNTIF(技術職員有資格者名簿!C35:V35,766)+COUNTIF(技術職員有資格者名簿!C35:V35,767)+COUNTIF(技術職員有資格者名簿!C35:V35,768)+COUNTIF(技術職員有資格者名簿!C35:V35,769)+COUNTIF(技術職員有資格者名簿!C35:V35,770)+COUNTIF(技術職員有資格者名簿!C35:V35,771)+COUNTIF(技術職員有資格者名簿!C35:V35,772)+COUNTIF(技術職員有資格者名簿!C35:V35,127)+COUNTIF(技術職員有資格者名簿!C35:V35,228)+COUNTIF(技術職員有資格者名簿!C35:V35,155)+COUNTIF(技術職員有資格者名簿!C35:V35,256)+COUNTIF(技術職員有資格者名簿!C35:V35,258)+COUNTIF(技術職員有資格者名簿!C35:V35,268)+COUNTIF(技術職員有資格者名簿!C35:V35,269)+COUNTIF(技術職員有資格者名簿!C35:V35,129)+COUNTIF(技術職員有資格者名簿!C35:V35,230)+COUNTIF(技術職員有資格者名簿!C35:V35,168)+COUNTIF(技術職員有資格者名簿!C35:V35,169)+COUNTIF(技術職員有資格者名簿!C35:V35,265)+COUNTIF(技術職員有資格者名簿!C35:V35,"061")+COUNTIF(技術職員有資格者名簿!C35:V35,"081")+COUNTIF(技術職員有資格者名簿!C35:V35,"051")+COUNTIF(技術職員有資格者名簿!C35:V35,"052")+COUNTIF(技術職員有資格者名簿!C35:V35,"053")+COUNTIF(技術職員有資格者名簿!C35:V35,"099-3")),0,1)))</f>
        <v>0</v>
      </c>
      <c r="AG35" s="79">
        <v>0</v>
      </c>
      <c r="AH35" s="77">
        <v>0</v>
      </c>
      <c r="AI35" s="78">
        <f>IF(AG35+AH35=1,0,(IF(0=((COUNTIF(技術職員有資格者名簿!C35:V35,"074")+COUNTIF(技術職員有資格者名簿!C35:V35,"099-4"))),0,1)))</f>
        <v>0</v>
      </c>
      <c r="AJ35" s="79">
        <v>0</v>
      </c>
      <c r="AK35" s="77">
        <v>0</v>
      </c>
      <c r="AL35" s="81">
        <f>IF(AJ35+AK35=1,0,(IF(0=((COUNTIF(技術職員有資格者名簿!C35:V35,"071")+COUNTIF(技術職員有資格者名簿!C35:V35,801)+COUNTIF(技術職員有資格者名簿!C35:V35,802)+COUNTIF(技術職員有資格者名簿!C35:V35,803)+COUNTIF(技術職員有資格者名簿!C35:V35,804)+COUNTIF(技術職員有資格者名簿!C35:V35,805)+COUNTIF(技術職員有資格者名簿!C35:V35,806)+COUNTIF(技術職員有資格者名簿!C35:V35,807)+COUNTIF(技術職員有資格者名簿!C35:V35,808)+COUNTIF(技術職員有資格者名簿!C35:V35,"073")+COUNTIF(技術職員有資格者名簿!C35:V35,"082")+COUNTIF(技術職員有資格者名簿!C35:V35,"099-5") +COUNTIF(技術職員有資格者名簿!C35:V35,"099-6"))),0,1)))</f>
        <v>0</v>
      </c>
      <c r="AM35" s="79">
        <v>0</v>
      </c>
      <c r="AN35" s="77">
        <v>0</v>
      </c>
      <c r="AO35" s="81">
        <f>IF(AM35+AN35=1,0,(IF(0=((COUNTIF(技術職員有資格者名簿!C35:V35,"075")+COUNTIF(技術職員有資格者名簿!C35:V35,"077")+COUNTIF(技術職員有資格者名簿!C35:V35,"072")+COUNTIF(技術職員有資格者名簿!C35:V35,"099-7"))),0,1)))</f>
        <v>0</v>
      </c>
    </row>
    <row r="36" spans="1:41" ht="50.1" customHeight="1" thickBot="1">
      <c r="A36" s="160">
        <v>27</v>
      </c>
      <c r="B36" s="213"/>
      <c r="C36" s="191"/>
      <c r="D36" s="177" t="str">
        <f>IFERROR(VLOOKUP($C36,'業者カード（B)における資格対照表'!$A:$F,6,FALSE),"")</f>
        <v/>
      </c>
      <c r="E36" s="191"/>
      <c r="F36" s="177" t="str">
        <f>IFERROR(VLOOKUP($E36,'[1]業者カード（B)における資格対照表'!$A:$F,6,FALSE),"")</f>
        <v/>
      </c>
      <c r="G36" s="191"/>
      <c r="H36" s="177" t="str">
        <f>IFERROR(VLOOKUP($G36,'業者カード（B)における資格対照表'!$A:$F,6,FALSE),"")</f>
        <v/>
      </c>
      <c r="I36" s="191"/>
      <c r="J36" s="177" t="str">
        <f>IFERROR(VLOOKUP($I36,'業者カード（B)における資格対照表'!$A:$F,6,FALSE),"")</f>
        <v/>
      </c>
      <c r="K36" s="191"/>
      <c r="L36" s="177" t="str">
        <f>IFERROR(VLOOKUP($K36,'業者カード（B)における資格対照表'!$A:$F,6,FALSE),"")</f>
        <v/>
      </c>
      <c r="M36" s="191"/>
      <c r="N36" s="177" t="str">
        <f>IFERROR(VLOOKUP($M36,'業者カード（B)における資格対照表'!$A:$F,6,FALSE),"")</f>
        <v/>
      </c>
      <c r="O36" s="191"/>
      <c r="P36" s="177" t="str">
        <f>IFERROR(VLOOKUP($O36,'業者カード（B)における資格対照表'!$A:$F,6,FALSE),"")</f>
        <v/>
      </c>
      <c r="Q36" s="191"/>
      <c r="R36" s="177" t="str">
        <f>IFERROR(VLOOKUP($Q36,'業者カード（B)における資格対照表'!$A:$F,6,FALSE),"")</f>
        <v/>
      </c>
      <c r="S36" s="191"/>
      <c r="T36" s="177" t="str">
        <f>IFERROR(VLOOKUP($S36,'業者カード（B)における資格対照表'!$A:$F,6,FALSE),"")</f>
        <v/>
      </c>
      <c r="U36" s="191"/>
      <c r="V36" s="177" t="str">
        <f>IFERROR(VLOOKUP($U36,'業者カード（B)における資格対照表'!$A:$F,6,FALSE),"")</f>
        <v/>
      </c>
      <c r="X36" s="85">
        <f>IF(COUNTIF(技術職員有資格者名簿!C36:V36,107)&gt;=1,1,0)</f>
        <v>0</v>
      </c>
      <c r="Y36" s="86">
        <f>IF(X36=1,0,(IF(0=((COUNTIF(技術職員有資格者名簿!$C36:$V36,208))),0,1)))</f>
        <v>0</v>
      </c>
      <c r="Z36" s="87">
        <f>IF(X36+Y36=1,0,(IF(0=((COUNTIF(技術職員有資格者名簿!C36:V36,"099-1"))),0,1)))</f>
        <v>0</v>
      </c>
      <c r="AA36" s="88">
        <f>IF(COUNTIF(技術職員有資格者名簿!C36:V36,137)+(COUNTIF(技術職員有資格者名簿!C36:V36,"078")+COUNTIF(技術職員有資格者名簿!C36:V36,"079"))&gt;=1,1,0)</f>
        <v>0</v>
      </c>
      <c r="AB36" s="89">
        <f>IF(AA36=1,0,(IF(0=((COUNTIF(技術職員有資格者名簿!$C36:$V36,238))),0,1)))</f>
        <v>0</v>
      </c>
      <c r="AC36" s="87">
        <f>IF(AA36+AB36=1,0,(IF(0=((COUNTIF(技術職員有資格者名簿!C36:V36,127)+COUNTIF(技術職員有資格者名簿!C36:V36,228)+COUNTIF(技術職員有資格者名簿!C36:V36,155)+COUNTIF(技術職員有資格者名簿!C36:V36,256)+COUNTIF(技術職員有資格者名簿!C36:V36,258)+COUNTIF(技術職員有資格者名簿!C36:V36,268)+COUNTIF(技術職員有資格者名簿!C36:V36,269)+COUNTIF(技術職員有資格者名簿!C36:V36,129)+COUNTIF(技術職員有資格者名簿!C36:V36,230)+COUNTIF(技術職員有資格者名簿!C36:V36,168)+COUNTIF(技術職員有資格者名簿!C36:V36,169)+COUNTIF(技術職員有資格者名簿!C36:V36,265)+COUNTIF(技術職員有資格者名簿!C36:V36,"062")+COUNTIF(技術職員有資格者名簿!C36:V36,"064")+COUNTIF(技術職員有資格者名簿!C36:V36,"076")+COUNTIF(技術職員有資格者名簿!C36:V36,"080")+COUNTIF(技術職員有資格者名簿!C36:V36,"099-2"))),0,1)))</f>
        <v>0</v>
      </c>
      <c r="AD36" s="85">
        <f>IF(COUNTIF(技術職員有資格者名簿!C36:V36,113)&gt;=1,1,0)</f>
        <v>0</v>
      </c>
      <c r="AE36" s="86">
        <f>IF(AD36=1,0,(IF(0=((COUNTIF(技術職員有資格者名簿!C36:V36,214)+COUNTIF(技術職員有資格者名簿!C36:V36,215)+COUNTIF(技術職員有資格者名簿!C36:V36,216) )),0,1)))</f>
        <v>0</v>
      </c>
      <c r="AF36" s="90">
        <f>IF(AD36+AE36=1,0,(IF(0=(COUNTIF(技術職員有資格者名簿!C36:V36,702)+COUNTIF(技術職員有資格者名簿!C36:V36,703)+COUNTIF(技術職員有資格者名簿!C36:V36,704)+COUNTIF(技術職員有資格者名簿!C36:V36,705 )+COUNTIF(技術職員有資格者名簿!C36:V36,706)+COUNTIF(技術職員有資格者名簿!C36:V36,707)+COUNTIF(技術職員有資格者名簿!C36:V36,708)+COUNTIF(技術職員有資格者名簿!C36:V36,722)+COUNTIF(技術職員有資格者名簿!C36:V36,723)+COUNTIF(技術職員有資格者名簿!C36:V36,724)+COUNTIF(技術職員有資格者名簿!C36:V36,725)+COUNTIF(技術職員有資格者名簿!C36:V36,726)+COUNTIF(技術職員有資格者名簿!C36:V36,727)+COUNTIF(技術職員有資格者名簿!C36:V36,728)+COUNTIF(技術職員有資格者名簿!C36:V36,729)+COUNTIF(技術職員有資格者名簿!C36:V36,730)+COUNTIF(技術職員有資格者名簿!C36:V36,731)+COUNTIF(技術職員有資格者名簿!C36:V36,732)+COUNTIF(技術職員有資格者名簿!C36:V36,710)+COUNTIF(技術職員有資格者名簿!C36:V36,711)+COUNTIF(技術職員有資格者名簿!C36:V36,712)+COUNTIF(技術職員有資格者名簿!C36:V36,713)+COUNTIF(技術職員有資格者名簿!C36:V36,714)+COUNTIF(技術職員有資格者名簿!C36:V36,715)+COUNTIF(技術職員有資格者名簿!C36:V36,716)+COUNTIF(技術職員有資格者名簿!C36:V36,717)+COUNTIF(技術職員有資格者名簿!C36:V36,718)+COUNTIF(技術職員有資格者名簿!C36:V36,719)+COUNTIF(技術職員有資格者名簿!C36:V36,720)+COUNTIF(技術職員有資格者名簿!C36:V36,781)+COUNTIF(技術職員有資格者名簿!C36:V36,782)+COUNTIF(技術職員有資格者名簿!C36:V36,783)+COUNTIF(技術職員有資格者名簿!C36:V36,784)+COUNTIF(技術職員有資格者名簿!C36:V36,785)+COUNTIF(技術職員有資格者名簿!C36:V36,786)+COUNTIF(技術職員有資格者名簿!C36:V36,787)+COUNTIF(技術職員有資格者名簿!C36:V36,788)+COUNTIF(技術職員有資格者名簿!C36:V36,789)+COUNTIF(技術職員有資格者名簿!C36:V36,790)+COUNTIF(技術職員有資格者名簿!C36:V36,791)+COUNTIF(技術職員有資格者名簿!C36:V36,792)+COUNTIF(技術職員有資格者名簿!C36:V36,793)+COUNTIF(技術職員有資格者名簿!C36:V36,794)+COUNTIF(技術職員有資格者名簿!C36:V36,795)+COUNTIF(技術職員有資格者名簿!C36:V36,796)+COUNTIF(技術職員有資格者名簿!C36:V36,797)+COUNTIF(技術職員有資格者名簿!C36:V36,798)+COUNTIF(技術職員有資格者名簿!C36:V36,799)+COUNTIF(技術職員有資格者名簿!C36:V36,800)+COUNTIF(技術職員有資格者名簿!C36:V36,751)+COUNTIF(技術職員有資格者名簿!C36:V36,752)+COUNTIF(技術職員有資格者名簿!C36:V36,753)+COUNTIF(技術職員有資格者名簿!C36:V36,754)+COUNTIF(技術職員有資格者名簿!C36:V36,755)+COUNTIF(技術職員有資格者名簿!C36:V36,756)+COUNTIF(技術職員有資格者名簿!C36:V36,757)+COUNTIF(技術職員有資格者名簿!C36:V36,758)+COUNTIF(技術職員有資格者名簿!C36:V36,759)+COUNTIF(技術職員有資格者名簿!C36:V36,760)+COUNTIF(技術職員有資格者名簿!C36:V36,761)+COUNTIF(技術職員有資格者名簿!C36:V36,762)+COUNTIF(技術職員有資格者名簿!C36:V36,763)+COUNTIF(技術職員有資格者名簿!C36:V36,764)+COUNTIF(技術職員有資格者名簿!C36:V36,765)+COUNTIF(技術職員有資格者名簿!C36:V36,766)+COUNTIF(技術職員有資格者名簿!C36:V36,767)+COUNTIF(技術職員有資格者名簿!C36:V36,768)+COUNTIF(技術職員有資格者名簿!C36:V36,769)+COUNTIF(技術職員有資格者名簿!C36:V36,770)+COUNTIF(技術職員有資格者名簿!C36:V36,771)+COUNTIF(技術職員有資格者名簿!C36:V36,772)+COUNTIF(技術職員有資格者名簿!C36:V36,127)+COUNTIF(技術職員有資格者名簿!C36:V36,228)+COUNTIF(技術職員有資格者名簿!C36:V36,155)+COUNTIF(技術職員有資格者名簿!C36:V36,256)+COUNTIF(技術職員有資格者名簿!C36:V36,258)+COUNTIF(技術職員有資格者名簿!C36:V36,268)+COUNTIF(技術職員有資格者名簿!C36:V36,269)+COUNTIF(技術職員有資格者名簿!C36:V36,129)+COUNTIF(技術職員有資格者名簿!C36:V36,230)+COUNTIF(技術職員有資格者名簿!C36:V36,168)+COUNTIF(技術職員有資格者名簿!C36:V36,169)+COUNTIF(技術職員有資格者名簿!C36:V36,265)+COUNTIF(技術職員有資格者名簿!C36:V36,"061")+COUNTIF(技術職員有資格者名簿!C36:V36,"081")+COUNTIF(技術職員有資格者名簿!C36:V36,"051")+COUNTIF(技術職員有資格者名簿!C36:V36,"052")+COUNTIF(技術職員有資格者名簿!C36:V36,"053")+COUNTIF(技術職員有資格者名簿!C36:V36,"099-3")),0,1)))</f>
        <v>0</v>
      </c>
      <c r="AG36" s="85">
        <v>0</v>
      </c>
      <c r="AH36" s="86">
        <v>0</v>
      </c>
      <c r="AI36" s="87">
        <f>IF(AG36+AH36=1,0,(IF(0=((COUNTIF(技術職員有資格者名簿!C36:V36,"074")+COUNTIF(技術職員有資格者名簿!C36:V36,"099-4"))),0,1)))</f>
        <v>0</v>
      </c>
      <c r="AJ36" s="85">
        <v>0</v>
      </c>
      <c r="AK36" s="86">
        <v>0</v>
      </c>
      <c r="AL36" s="91">
        <f>IF(AJ36+AK36=1,0,(IF(0=((COUNTIF(技術職員有資格者名簿!C36:V36,"071")+COUNTIF(技術職員有資格者名簿!C36:V36,801)+COUNTIF(技術職員有資格者名簿!C36:V36,802)+COUNTIF(技術職員有資格者名簿!C36:V36,803)+COUNTIF(技術職員有資格者名簿!C36:V36,804)+COUNTIF(技術職員有資格者名簿!C36:V36,805)+COUNTIF(技術職員有資格者名簿!C36:V36,806)+COUNTIF(技術職員有資格者名簿!C36:V36,807)+COUNTIF(技術職員有資格者名簿!C36:V36,808)+COUNTIF(技術職員有資格者名簿!C36:V36,"073")+COUNTIF(技術職員有資格者名簿!C36:V36,"082")+COUNTIF(技術職員有資格者名簿!C36:V36,"099-5") +COUNTIF(技術職員有資格者名簿!C36:V36,"099-6"))),0,1)))</f>
        <v>0</v>
      </c>
      <c r="AM36" s="85">
        <v>0</v>
      </c>
      <c r="AN36" s="86">
        <v>0</v>
      </c>
      <c r="AO36" s="91">
        <f>IF(AM36+AN36=1,0,(IF(0=((COUNTIF(技術職員有資格者名簿!C36:V36,"075")+COUNTIF(技術職員有資格者名簿!C36:V36,"077")+COUNTIF(技術職員有資格者名簿!C36:V36,"072")+COUNTIF(技術職員有資格者名簿!C36:V36,"099-7"))),0,1)))</f>
        <v>0</v>
      </c>
    </row>
    <row r="37" spans="1:41" ht="50.1" customHeight="1">
      <c r="A37" s="161">
        <v>28</v>
      </c>
      <c r="B37" s="213"/>
      <c r="C37" s="191"/>
      <c r="D37" s="177" t="str">
        <f>IFERROR(VLOOKUP($C37,'業者カード（B)における資格対照表'!$A:$F,6,FALSE),"")</f>
        <v/>
      </c>
      <c r="E37" s="191"/>
      <c r="F37" s="177" t="str">
        <f>IFERROR(VLOOKUP($E37,'[1]業者カード（B)における資格対照表'!$A:$F,6,FALSE),"")</f>
        <v/>
      </c>
      <c r="G37" s="191"/>
      <c r="H37" s="177" t="str">
        <f>IFERROR(VLOOKUP($G37,'業者カード（B)における資格対照表'!$A:$F,6,FALSE),"")</f>
        <v/>
      </c>
      <c r="I37" s="191"/>
      <c r="J37" s="177" t="str">
        <f>IFERROR(VLOOKUP($I37,'業者カード（B)における資格対照表'!$A:$F,6,FALSE),"")</f>
        <v/>
      </c>
      <c r="K37" s="191"/>
      <c r="L37" s="177" t="str">
        <f>IFERROR(VLOOKUP($K37,'業者カード（B)における資格対照表'!$A:$F,6,FALSE),"")</f>
        <v/>
      </c>
      <c r="M37" s="191"/>
      <c r="N37" s="177" t="str">
        <f>IFERROR(VLOOKUP($M37,'業者カード（B)における資格対照表'!$A:$F,6,FALSE),"")</f>
        <v/>
      </c>
      <c r="O37" s="191"/>
      <c r="P37" s="177" t="str">
        <f>IFERROR(VLOOKUP($O37,'業者カード（B)における資格対照表'!$A:$F,6,FALSE),"")</f>
        <v/>
      </c>
      <c r="Q37" s="191"/>
      <c r="R37" s="177" t="str">
        <f>IFERROR(VLOOKUP($Q37,'業者カード（B)における資格対照表'!$A:$F,6,FALSE),"")</f>
        <v/>
      </c>
      <c r="S37" s="191"/>
      <c r="T37" s="177" t="str">
        <f>IFERROR(VLOOKUP($S37,'業者カード（B)における資格対照表'!$A:$F,6,FALSE),"")</f>
        <v/>
      </c>
      <c r="U37" s="191"/>
      <c r="V37" s="177" t="str">
        <f>IFERROR(VLOOKUP($U37,'業者カード（B)における資格対照表'!$A:$F,6,FALSE),"")</f>
        <v/>
      </c>
      <c r="X37" s="76">
        <f>IF(COUNTIF(技術職員有資格者名簿!C37:V37,107)&gt;=1,1,0)</f>
        <v>0</v>
      </c>
      <c r="Y37" s="77">
        <f>IF(X37=1,0,(IF(0=((COUNTIF(技術職員有資格者名簿!$C37:$V37,208))),0,1)))</f>
        <v>0</v>
      </c>
      <c r="Z37" s="78">
        <f>IF(X37+Y37=1,0,(IF(0=((COUNTIF(技術職員有資格者名簿!C37:V37,"099-1"))),0,1)))</f>
        <v>0</v>
      </c>
      <c r="AA37" s="79">
        <f>IF(COUNTIF(技術職員有資格者名簿!C37:V37,137)+(COUNTIF(技術職員有資格者名簿!C37:V37,"078")+COUNTIF(技術職員有資格者名簿!C37:V37,"079"))&gt;=1,1,0)</f>
        <v>0</v>
      </c>
      <c r="AB37" s="77">
        <f>IF(AA37=1,0,(IF(0=((COUNTIF(技術職員有資格者名簿!$C37:$V37,238))),0,1)))</f>
        <v>0</v>
      </c>
      <c r="AC37" s="78">
        <f>IF(AA37+AB37=1,0,(IF(0=((COUNTIF(技術職員有資格者名簿!C37:V37,127)+COUNTIF(技術職員有資格者名簿!C37:V37,228)+COUNTIF(技術職員有資格者名簿!C37:V37,155)+COUNTIF(技術職員有資格者名簿!C37:V37,256)+COUNTIF(技術職員有資格者名簿!C37:V37,258)+COUNTIF(技術職員有資格者名簿!C37:V37,268)+COUNTIF(技術職員有資格者名簿!C37:V37,269)+COUNTIF(技術職員有資格者名簿!C37:V37,129)+COUNTIF(技術職員有資格者名簿!C37:V37,230)+COUNTIF(技術職員有資格者名簿!C37:V37,168)+COUNTIF(技術職員有資格者名簿!C37:V37,169)+COUNTIF(技術職員有資格者名簿!C37:V37,265)+COUNTIF(技術職員有資格者名簿!C37:V37,"062")+COUNTIF(技術職員有資格者名簿!C37:V37,"064")+COUNTIF(技術職員有資格者名簿!C37:V37,"076")+COUNTIF(技術職員有資格者名簿!C37:V37,"080")+COUNTIF(技術職員有資格者名簿!C37:V37,"099-2"))),0,1)))</f>
        <v>0</v>
      </c>
      <c r="AD37" s="79">
        <f>IF(COUNTIF(技術職員有資格者名簿!C37:V37,113)&gt;=1,1,0)</f>
        <v>0</v>
      </c>
      <c r="AE37" s="77">
        <f>IF(AD37=1,0,(IF(0=((COUNTIF(技術職員有資格者名簿!C37:V37,214)+COUNTIF(技術職員有資格者名簿!C37:V37,215)+COUNTIF(技術職員有資格者名簿!C37:V37,216) )),0,1)))</f>
        <v>0</v>
      </c>
      <c r="AF37" s="80">
        <f>IF(AD37+AE37=1,0,(IF(0=(COUNTIF(技術職員有資格者名簿!C37:V37,702)+COUNTIF(技術職員有資格者名簿!C37:V37,703)+COUNTIF(技術職員有資格者名簿!C37:V37,704)+COUNTIF(技術職員有資格者名簿!C37:V37,705 )+COUNTIF(技術職員有資格者名簿!C37:V37,706)+COUNTIF(技術職員有資格者名簿!C37:V37,707)+COUNTIF(技術職員有資格者名簿!C37:V37,708)+COUNTIF(技術職員有資格者名簿!C37:V37,722)+COUNTIF(技術職員有資格者名簿!C37:V37,723)+COUNTIF(技術職員有資格者名簿!C37:V37,724)+COUNTIF(技術職員有資格者名簿!C37:V37,725)+COUNTIF(技術職員有資格者名簿!C37:V37,726)+COUNTIF(技術職員有資格者名簿!C37:V37,727)+COUNTIF(技術職員有資格者名簿!C37:V37,728)+COUNTIF(技術職員有資格者名簿!C37:V37,729)+COUNTIF(技術職員有資格者名簿!C37:V37,730)+COUNTIF(技術職員有資格者名簿!C37:V37,731)+COUNTIF(技術職員有資格者名簿!C37:V37,732)+COUNTIF(技術職員有資格者名簿!C37:V37,710)+COUNTIF(技術職員有資格者名簿!C37:V37,711)+COUNTIF(技術職員有資格者名簿!C37:V37,712)+COUNTIF(技術職員有資格者名簿!C37:V37,713)+COUNTIF(技術職員有資格者名簿!C37:V37,714)+COUNTIF(技術職員有資格者名簿!C37:V37,715)+COUNTIF(技術職員有資格者名簿!C37:V37,716)+COUNTIF(技術職員有資格者名簿!C37:V37,717)+COUNTIF(技術職員有資格者名簿!C37:V37,718)+COUNTIF(技術職員有資格者名簿!C37:V37,719)+COUNTIF(技術職員有資格者名簿!C37:V37,720)+COUNTIF(技術職員有資格者名簿!C37:V37,781)+COUNTIF(技術職員有資格者名簿!C37:V37,782)+COUNTIF(技術職員有資格者名簿!C37:V37,783)+COUNTIF(技術職員有資格者名簿!C37:V37,784)+COUNTIF(技術職員有資格者名簿!C37:V37,785)+COUNTIF(技術職員有資格者名簿!C37:V37,786)+COUNTIF(技術職員有資格者名簿!C37:V37,787)+COUNTIF(技術職員有資格者名簿!C37:V37,788)+COUNTIF(技術職員有資格者名簿!C37:V37,789)+COUNTIF(技術職員有資格者名簿!C37:V37,790)+COUNTIF(技術職員有資格者名簿!C37:V37,791)+COUNTIF(技術職員有資格者名簿!C37:V37,792)+COUNTIF(技術職員有資格者名簿!C37:V37,793)+COUNTIF(技術職員有資格者名簿!C37:V37,794)+COUNTIF(技術職員有資格者名簿!C37:V37,795)+COUNTIF(技術職員有資格者名簿!C37:V37,796)+COUNTIF(技術職員有資格者名簿!C37:V37,797)+COUNTIF(技術職員有資格者名簿!C37:V37,798)+COUNTIF(技術職員有資格者名簿!C37:V37,799)+COUNTIF(技術職員有資格者名簿!C37:V37,800)+COUNTIF(技術職員有資格者名簿!C37:V37,751)+COUNTIF(技術職員有資格者名簿!C37:V37,752)+COUNTIF(技術職員有資格者名簿!C37:V37,753)+COUNTIF(技術職員有資格者名簿!C37:V37,754)+COUNTIF(技術職員有資格者名簿!C37:V37,755)+COUNTIF(技術職員有資格者名簿!C37:V37,756)+COUNTIF(技術職員有資格者名簿!C37:V37,757)+COUNTIF(技術職員有資格者名簿!C37:V37,758)+COUNTIF(技術職員有資格者名簿!C37:V37,759)+COUNTIF(技術職員有資格者名簿!C37:V37,760)+COUNTIF(技術職員有資格者名簿!C37:V37,761)+COUNTIF(技術職員有資格者名簿!C37:V37,762)+COUNTIF(技術職員有資格者名簿!C37:V37,763)+COUNTIF(技術職員有資格者名簿!C37:V37,764)+COUNTIF(技術職員有資格者名簿!C37:V37,765)+COUNTIF(技術職員有資格者名簿!C37:V37,766)+COUNTIF(技術職員有資格者名簿!C37:V37,767)+COUNTIF(技術職員有資格者名簿!C37:V37,768)+COUNTIF(技術職員有資格者名簿!C37:V37,769)+COUNTIF(技術職員有資格者名簿!C37:V37,770)+COUNTIF(技術職員有資格者名簿!C37:V37,771)+COUNTIF(技術職員有資格者名簿!C37:V37,772)+COUNTIF(技術職員有資格者名簿!C37:V37,127)+COUNTIF(技術職員有資格者名簿!C37:V37,228)+COUNTIF(技術職員有資格者名簿!C37:V37,155)+COUNTIF(技術職員有資格者名簿!C37:V37,256)+COUNTIF(技術職員有資格者名簿!C37:V37,258)+COUNTIF(技術職員有資格者名簿!C37:V37,268)+COUNTIF(技術職員有資格者名簿!C37:V37,269)+COUNTIF(技術職員有資格者名簿!C37:V37,129)+COUNTIF(技術職員有資格者名簿!C37:V37,230)+COUNTIF(技術職員有資格者名簿!C37:V37,168)+COUNTIF(技術職員有資格者名簿!C37:V37,169)+COUNTIF(技術職員有資格者名簿!C37:V37,265)+COUNTIF(技術職員有資格者名簿!C37:V37,"061")+COUNTIF(技術職員有資格者名簿!C37:V37,"081")+COUNTIF(技術職員有資格者名簿!C37:V37,"051")+COUNTIF(技術職員有資格者名簿!C37:V37,"052")+COUNTIF(技術職員有資格者名簿!C37:V37,"053")+COUNTIF(技術職員有資格者名簿!C37:V37,"099-3")),0,1)))</f>
        <v>0</v>
      </c>
      <c r="AG37" s="79">
        <v>0</v>
      </c>
      <c r="AH37" s="77">
        <v>0</v>
      </c>
      <c r="AI37" s="78">
        <f>IF(AG37+AH37=1,0,(IF(0=((COUNTIF(技術職員有資格者名簿!C37:V37,"074")+COUNTIF(技術職員有資格者名簿!C37:V37,"099-4"))),0,1)))</f>
        <v>0</v>
      </c>
      <c r="AJ37" s="79">
        <v>0</v>
      </c>
      <c r="AK37" s="77">
        <v>0</v>
      </c>
      <c r="AL37" s="81">
        <f>IF(AJ37+AK37=1,0,(IF(0=((COUNTIF(技術職員有資格者名簿!C37:V37,"071")+COUNTIF(技術職員有資格者名簿!C37:V37,801)+COUNTIF(技術職員有資格者名簿!C37:V37,802)+COUNTIF(技術職員有資格者名簿!C37:V37,803)+COUNTIF(技術職員有資格者名簿!C37:V37,804)+COUNTIF(技術職員有資格者名簿!C37:V37,805)+COUNTIF(技術職員有資格者名簿!C37:V37,806)+COUNTIF(技術職員有資格者名簿!C37:V37,807)+COUNTIF(技術職員有資格者名簿!C37:V37,808)+COUNTIF(技術職員有資格者名簿!C37:V37,"073")+COUNTIF(技術職員有資格者名簿!C37:V37,"082")+COUNTIF(技術職員有資格者名簿!C37:V37,"099-5") +COUNTIF(技術職員有資格者名簿!C37:V37,"099-6"))),0,1)))</f>
        <v>0</v>
      </c>
      <c r="AM37" s="79">
        <v>0</v>
      </c>
      <c r="AN37" s="77">
        <v>0</v>
      </c>
      <c r="AO37" s="81">
        <f>IF(AM37+AN37=1,0,(IF(0=((COUNTIF(技術職員有資格者名簿!C37:V37,"075")+COUNTIF(技術職員有資格者名簿!C37:V37,"077")+COUNTIF(技術職員有資格者名簿!C37:V37,"072")+COUNTIF(技術職員有資格者名簿!C37:V37,"099-7"))),0,1)))</f>
        <v>0</v>
      </c>
    </row>
    <row r="38" spans="1:41" ht="50.1" customHeight="1">
      <c r="A38" s="160">
        <v>29</v>
      </c>
      <c r="B38" s="213"/>
      <c r="C38" s="191"/>
      <c r="D38" s="177" t="str">
        <f>IFERROR(VLOOKUP($C38,'業者カード（B)における資格対照表'!$A:$F,6,FALSE),"")</f>
        <v/>
      </c>
      <c r="E38" s="191"/>
      <c r="F38" s="177" t="str">
        <f>IFERROR(VLOOKUP($E38,'[1]業者カード（B)における資格対照表'!$A:$F,6,FALSE),"")</f>
        <v/>
      </c>
      <c r="G38" s="191"/>
      <c r="H38" s="177" t="str">
        <f>IFERROR(VLOOKUP($G38,'業者カード（B)における資格対照表'!$A:$F,6,FALSE),"")</f>
        <v/>
      </c>
      <c r="I38" s="191"/>
      <c r="J38" s="177" t="str">
        <f>IFERROR(VLOOKUP($I38,'業者カード（B)における資格対照表'!$A:$F,6,FALSE),"")</f>
        <v/>
      </c>
      <c r="K38" s="191"/>
      <c r="L38" s="177" t="str">
        <f>IFERROR(VLOOKUP($K38,'業者カード（B)における資格対照表'!$A:$F,6,FALSE),"")</f>
        <v/>
      </c>
      <c r="M38" s="191"/>
      <c r="N38" s="177" t="str">
        <f>IFERROR(VLOOKUP($M38,'業者カード（B)における資格対照表'!$A:$F,6,FALSE),"")</f>
        <v/>
      </c>
      <c r="O38" s="191"/>
      <c r="P38" s="177" t="str">
        <f>IFERROR(VLOOKUP($O38,'業者カード（B)における資格対照表'!$A:$F,6,FALSE),"")</f>
        <v/>
      </c>
      <c r="Q38" s="191"/>
      <c r="R38" s="177" t="str">
        <f>IFERROR(VLOOKUP($Q38,'業者カード（B)における資格対照表'!$A:$F,6,FALSE),"")</f>
        <v/>
      </c>
      <c r="S38" s="191"/>
      <c r="T38" s="177" t="str">
        <f>IFERROR(VLOOKUP($S38,'業者カード（B)における資格対照表'!$A:$F,6,FALSE),"")</f>
        <v/>
      </c>
      <c r="U38" s="191"/>
      <c r="V38" s="177" t="str">
        <f>IFERROR(VLOOKUP($U38,'業者カード（B)における資格対照表'!$A:$F,6,FALSE),"")</f>
        <v/>
      </c>
      <c r="X38" s="76">
        <f>IF(COUNTIF(技術職員有資格者名簿!C38:V38,107)&gt;=1,1,0)</f>
        <v>0</v>
      </c>
      <c r="Y38" s="77">
        <f>IF(X38=1,0,(IF(0=((COUNTIF(技術職員有資格者名簿!$C38:$V38,208))),0,1)))</f>
        <v>0</v>
      </c>
      <c r="Z38" s="78">
        <f>IF(X38+Y38=1,0,(IF(0=((COUNTIF(技術職員有資格者名簿!C38:V38,"099-1"))),0,1)))</f>
        <v>0</v>
      </c>
      <c r="AA38" s="79">
        <f>IF(COUNTIF(技術職員有資格者名簿!C38:V38,137)+(COUNTIF(技術職員有資格者名簿!C38:V38,"078")+COUNTIF(技術職員有資格者名簿!C38:V38,"079"))&gt;=1,1,0)</f>
        <v>0</v>
      </c>
      <c r="AB38" s="77">
        <f>IF(AA38=1,0,(IF(0=((COUNTIF(技術職員有資格者名簿!$C38:$V38,238))),0,1)))</f>
        <v>0</v>
      </c>
      <c r="AC38" s="78">
        <f>IF(AA38+AB38=1,0,(IF(0=((COUNTIF(技術職員有資格者名簿!C38:V38,127)+COUNTIF(技術職員有資格者名簿!C38:V38,228)+COUNTIF(技術職員有資格者名簿!C38:V38,155)+COUNTIF(技術職員有資格者名簿!C38:V38,256)+COUNTIF(技術職員有資格者名簿!C38:V38,258)+COUNTIF(技術職員有資格者名簿!C38:V38,268)+COUNTIF(技術職員有資格者名簿!C38:V38,269)+COUNTIF(技術職員有資格者名簿!C38:V38,129)+COUNTIF(技術職員有資格者名簿!C38:V38,230)+COUNTIF(技術職員有資格者名簿!C38:V38,168)+COUNTIF(技術職員有資格者名簿!C38:V38,169)+COUNTIF(技術職員有資格者名簿!C38:V38,265)+COUNTIF(技術職員有資格者名簿!C38:V38,"062")+COUNTIF(技術職員有資格者名簿!C38:V38,"064")+COUNTIF(技術職員有資格者名簿!C38:V38,"076")+COUNTIF(技術職員有資格者名簿!C38:V38,"080")+COUNTIF(技術職員有資格者名簿!C38:V38,"099-2"))),0,1)))</f>
        <v>0</v>
      </c>
      <c r="AD38" s="79">
        <f>IF(COUNTIF(技術職員有資格者名簿!C38:V38,113)&gt;=1,1,0)</f>
        <v>0</v>
      </c>
      <c r="AE38" s="77">
        <f>IF(AD38=1,0,(IF(0=((COUNTIF(技術職員有資格者名簿!C38:V38,214)+COUNTIF(技術職員有資格者名簿!C38:V38,215)+COUNTIF(技術職員有資格者名簿!C38:V38,216) )),0,1)))</f>
        <v>0</v>
      </c>
      <c r="AF38" s="80">
        <f>IF(AD38+AE38=1,0,(IF(0=(COUNTIF(技術職員有資格者名簿!C38:V38,702)+COUNTIF(技術職員有資格者名簿!C38:V38,703)+COUNTIF(技術職員有資格者名簿!C38:V38,704)+COUNTIF(技術職員有資格者名簿!C38:V38,705 )+COUNTIF(技術職員有資格者名簿!C38:V38,706)+COUNTIF(技術職員有資格者名簿!C38:V38,707)+COUNTIF(技術職員有資格者名簿!C38:V38,708)+COUNTIF(技術職員有資格者名簿!C38:V38,722)+COUNTIF(技術職員有資格者名簿!C38:V38,723)+COUNTIF(技術職員有資格者名簿!C38:V38,724)+COUNTIF(技術職員有資格者名簿!C38:V38,725)+COUNTIF(技術職員有資格者名簿!C38:V38,726)+COUNTIF(技術職員有資格者名簿!C38:V38,727)+COUNTIF(技術職員有資格者名簿!C38:V38,728)+COUNTIF(技術職員有資格者名簿!C38:V38,729)+COUNTIF(技術職員有資格者名簿!C38:V38,730)+COUNTIF(技術職員有資格者名簿!C38:V38,731)+COUNTIF(技術職員有資格者名簿!C38:V38,732)+COUNTIF(技術職員有資格者名簿!C38:V38,710)+COUNTIF(技術職員有資格者名簿!C38:V38,711)+COUNTIF(技術職員有資格者名簿!C38:V38,712)+COUNTIF(技術職員有資格者名簿!C38:V38,713)+COUNTIF(技術職員有資格者名簿!C38:V38,714)+COUNTIF(技術職員有資格者名簿!C38:V38,715)+COUNTIF(技術職員有資格者名簿!C38:V38,716)+COUNTIF(技術職員有資格者名簿!C38:V38,717)+COUNTIF(技術職員有資格者名簿!C38:V38,718)+COUNTIF(技術職員有資格者名簿!C38:V38,719)+COUNTIF(技術職員有資格者名簿!C38:V38,720)+COUNTIF(技術職員有資格者名簿!C38:V38,781)+COUNTIF(技術職員有資格者名簿!C38:V38,782)+COUNTIF(技術職員有資格者名簿!C38:V38,783)+COUNTIF(技術職員有資格者名簿!C38:V38,784)+COUNTIF(技術職員有資格者名簿!C38:V38,785)+COUNTIF(技術職員有資格者名簿!C38:V38,786)+COUNTIF(技術職員有資格者名簿!C38:V38,787)+COUNTIF(技術職員有資格者名簿!C38:V38,788)+COUNTIF(技術職員有資格者名簿!C38:V38,789)+COUNTIF(技術職員有資格者名簿!C38:V38,790)+COUNTIF(技術職員有資格者名簿!C38:V38,791)+COUNTIF(技術職員有資格者名簿!C38:V38,792)+COUNTIF(技術職員有資格者名簿!C38:V38,793)+COUNTIF(技術職員有資格者名簿!C38:V38,794)+COUNTIF(技術職員有資格者名簿!C38:V38,795)+COUNTIF(技術職員有資格者名簿!C38:V38,796)+COUNTIF(技術職員有資格者名簿!C38:V38,797)+COUNTIF(技術職員有資格者名簿!C38:V38,798)+COUNTIF(技術職員有資格者名簿!C38:V38,799)+COUNTIF(技術職員有資格者名簿!C38:V38,800)+COUNTIF(技術職員有資格者名簿!C38:V38,751)+COUNTIF(技術職員有資格者名簿!C38:V38,752)+COUNTIF(技術職員有資格者名簿!C38:V38,753)+COUNTIF(技術職員有資格者名簿!C38:V38,754)+COUNTIF(技術職員有資格者名簿!C38:V38,755)+COUNTIF(技術職員有資格者名簿!C38:V38,756)+COUNTIF(技術職員有資格者名簿!C38:V38,757)+COUNTIF(技術職員有資格者名簿!C38:V38,758)+COUNTIF(技術職員有資格者名簿!C38:V38,759)+COUNTIF(技術職員有資格者名簿!C38:V38,760)+COUNTIF(技術職員有資格者名簿!C38:V38,761)+COUNTIF(技術職員有資格者名簿!C38:V38,762)+COUNTIF(技術職員有資格者名簿!C38:V38,763)+COUNTIF(技術職員有資格者名簿!C38:V38,764)+COUNTIF(技術職員有資格者名簿!C38:V38,765)+COUNTIF(技術職員有資格者名簿!C38:V38,766)+COUNTIF(技術職員有資格者名簿!C38:V38,767)+COUNTIF(技術職員有資格者名簿!C38:V38,768)+COUNTIF(技術職員有資格者名簿!C38:V38,769)+COUNTIF(技術職員有資格者名簿!C38:V38,770)+COUNTIF(技術職員有資格者名簿!C38:V38,771)+COUNTIF(技術職員有資格者名簿!C38:V38,772)+COUNTIF(技術職員有資格者名簿!C38:V38,127)+COUNTIF(技術職員有資格者名簿!C38:V38,228)+COUNTIF(技術職員有資格者名簿!C38:V38,155)+COUNTIF(技術職員有資格者名簿!C38:V38,256)+COUNTIF(技術職員有資格者名簿!C38:V38,258)+COUNTIF(技術職員有資格者名簿!C38:V38,268)+COUNTIF(技術職員有資格者名簿!C38:V38,269)+COUNTIF(技術職員有資格者名簿!C38:V38,129)+COUNTIF(技術職員有資格者名簿!C38:V38,230)+COUNTIF(技術職員有資格者名簿!C38:V38,168)+COUNTIF(技術職員有資格者名簿!C38:V38,169)+COUNTIF(技術職員有資格者名簿!C38:V38,265)+COUNTIF(技術職員有資格者名簿!C38:V38,"061")+COUNTIF(技術職員有資格者名簿!C38:V38,"081")+COUNTIF(技術職員有資格者名簿!C38:V38,"051")+COUNTIF(技術職員有資格者名簿!C38:V38,"052")+COUNTIF(技術職員有資格者名簿!C38:V38,"053")+COUNTIF(技術職員有資格者名簿!C38:V38,"099-3")),0,1)))</f>
        <v>0</v>
      </c>
      <c r="AG38" s="79">
        <v>0</v>
      </c>
      <c r="AH38" s="77">
        <v>0</v>
      </c>
      <c r="AI38" s="78">
        <f>IF(AG38+AH38=1,0,(IF(0=((COUNTIF(技術職員有資格者名簿!C38:V38,"074")+COUNTIF(技術職員有資格者名簿!C38:V38,"099-4"))),0,1)))</f>
        <v>0</v>
      </c>
      <c r="AJ38" s="79">
        <v>0</v>
      </c>
      <c r="AK38" s="77">
        <v>0</v>
      </c>
      <c r="AL38" s="81">
        <f>IF(AJ38+AK38=1,0,(IF(0=((COUNTIF(技術職員有資格者名簿!C38:V38,"071")+COUNTIF(技術職員有資格者名簿!C38:V38,801)+COUNTIF(技術職員有資格者名簿!C38:V38,802)+COUNTIF(技術職員有資格者名簿!C38:V38,803)+COUNTIF(技術職員有資格者名簿!C38:V38,804)+COUNTIF(技術職員有資格者名簿!C38:V38,805)+COUNTIF(技術職員有資格者名簿!C38:V38,806)+COUNTIF(技術職員有資格者名簿!C38:V38,807)+COUNTIF(技術職員有資格者名簿!C38:V38,808)+COUNTIF(技術職員有資格者名簿!C38:V38,"073")+COUNTIF(技術職員有資格者名簿!C38:V38,"082")+COUNTIF(技術職員有資格者名簿!C38:V38,"099-5") +COUNTIF(技術職員有資格者名簿!C38:V38,"099-6"))),0,1)))</f>
        <v>0</v>
      </c>
      <c r="AM38" s="79">
        <v>0</v>
      </c>
      <c r="AN38" s="77">
        <v>0</v>
      </c>
      <c r="AO38" s="81">
        <f>IF(AM38+AN38=1,0,(IF(0=((COUNTIF(技術職員有資格者名簿!C38:V38,"075")+COUNTIF(技術職員有資格者名簿!C38:V38,"077")+COUNTIF(技術職員有資格者名簿!C38:V38,"072")+COUNTIF(技術職員有資格者名簿!C38:V38,"099-7"))),0,1)))</f>
        <v>0</v>
      </c>
    </row>
    <row r="39" spans="1:41" ht="50.1" customHeight="1">
      <c r="A39" s="161">
        <v>30</v>
      </c>
      <c r="B39" s="213"/>
      <c r="C39" s="191"/>
      <c r="D39" s="177" t="str">
        <f>IFERROR(VLOOKUP($C39,'業者カード（B)における資格対照表'!$A:$F,6,FALSE),"")</f>
        <v/>
      </c>
      <c r="E39" s="191"/>
      <c r="F39" s="177" t="str">
        <f>IFERROR(VLOOKUP($E39,'[1]業者カード（B)における資格対照表'!$A:$F,6,FALSE),"")</f>
        <v/>
      </c>
      <c r="G39" s="191"/>
      <c r="H39" s="177" t="str">
        <f>IFERROR(VLOOKUP($G39,'業者カード（B)における資格対照表'!$A:$F,6,FALSE),"")</f>
        <v/>
      </c>
      <c r="I39" s="191"/>
      <c r="J39" s="177" t="str">
        <f>IFERROR(VLOOKUP($I39,'業者カード（B)における資格対照表'!$A:$F,6,FALSE),"")</f>
        <v/>
      </c>
      <c r="K39" s="191"/>
      <c r="L39" s="177" t="str">
        <f>IFERROR(VLOOKUP($K39,'業者カード（B)における資格対照表'!$A:$F,6,FALSE),"")</f>
        <v/>
      </c>
      <c r="M39" s="191"/>
      <c r="N39" s="177" t="str">
        <f>IFERROR(VLOOKUP($M39,'業者カード（B)における資格対照表'!$A:$F,6,FALSE),"")</f>
        <v/>
      </c>
      <c r="O39" s="191"/>
      <c r="P39" s="177" t="str">
        <f>IFERROR(VLOOKUP($O39,'業者カード（B)における資格対照表'!$A:$F,6,FALSE),"")</f>
        <v/>
      </c>
      <c r="Q39" s="191"/>
      <c r="R39" s="177" t="str">
        <f>IFERROR(VLOOKUP($Q39,'業者カード（B)における資格対照表'!$A:$F,6,FALSE),"")</f>
        <v/>
      </c>
      <c r="S39" s="191"/>
      <c r="T39" s="177" t="str">
        <f>IFERROR(VLOOKUP($S39,'業者カード（B)における資格対照表'!$A:$F,6,FALSE),"")</f>
        <v/>
      </c>
      <c r="U39" s="191"/>
      <c r="V39" s="177" t="str">
        <f>IFERROR(VLOOKUP($U39,'業者カード（B)における資格対照表'!$A:$F,6,FALSE),"")</f>
        <v/>
      </c>
      <c r="X39" s="76">
        <f>IF(COUNTIF(技術職員有資格者名簿!C39:V39,107)&gt;=1,1,0)</f>
        <v>0</v>
      </c>
      <c r="Y39" s="77">
        <f>IF(X39=1,0,(IF(0=((COUNTIF(技術職員有資格者名簿!$C39:$V39,208))),0,1)))</f>
        <v>0</v>
      </c>
      <c r="Z39" s="78">
        <f>IF(X39+Y39=1,0,(IF(0=((COUNTIF(技術職員有資格者名簿!C39:V39,"099-1"))),0,1)))</f>
        <v>0</v>
      </c>
      <c r="AA39" s="79">
        <f>IF(COUNTIF(技術職員有資格者名簿!C39:V39,137)+(COUNTIF(技術職員有資格者名簿!C39:V39,"078")+COUNTIF(技術職員有資格者名簿!C39:V39,"079"))&gt;=1,1,0)</f>
        <v>0</v>
      </c>
      <c r="AB39" s="77">
        <f>IF(AA39=1,0,(IF(0=((COUNTIF(技術職員有資格者名簿!$C39:$V39,238))),0,1)))</f>
        <v>0</v>
      </c>
      <c r="AC39" s="78">
        <f>IF(AA39+AB39=1,0,(IF(0=((COUNTIF(技術職員有資格者名簿!C39:V39,127)+COUNTIF(技術職員有資格者名簿!C39:V39,228)+COUNTIF(技術職員有資格者名簿!C39:V39,155)+COUNTIF(技術職員有資格者名簿!C39:V39,256)+COUNTIF(技術職員有資格者名簿!C39:V39,258)+COUNTIF(技術職員有資格者名簿!C39:V39,268)+COUNTIF(技術職員有資格者名簿!C39:V39,269)+COUNTIF(技術職員有資格者名簿!C39:V39,129)+COUNTIF(技術職員有資格者名簿!C39:V39,230)+COUNTIF(技術職員有資格者名簿!C39:V39,168)+COUNTIF(技術職員有資格者名簿!C39:V39,169)+COUNTIF(技術職員有資格者名簿!C39:V39,265)+COUNTIF(技術職員有資格者名簿!C39:V39,"062")+COUNTIF(技術職員有資格者名簿!C39:V39,"064")+COUNTIF(技術職員有資格者名簿!C39:V39,"076")+COUNTIF(技術職員有資格者名簿!C39:V39,"080")+COUNTIF(技術職員有資格者名簿!C39:V39,"099-2"))),0,1)))</f>
        <v>0</v>
      </c>
      <c r="AD39" s="79">
        <f>IF(COUNTIF(技術職員有資格者名簿!C39:V39,113)&gt;=1,1,0)</f>
        <v>0</v>
      </c>
      <c r="AE39" s="77">
        <f>IF(AD39=1,0,(IF(0=((COUNTIF(技術職員有資格者名簿!C39:V39,214)+COUNTIF(技術職員有資格者名簿!C39:V39,215)+COUNTIF(技術職員有資格者名簿!C39:V39,216) )),0,1)))</f>
        <v>0</v>
      </c>
      <c r="AF39" s="80">
        <f>IF(AD39+AE39=1,0,(IF(0=(COUNTIF(技術職員有資格者名簿!C39:V39,702)+COUNTIF(技術職員有資格者名簿!C39:V39,703)+COUNTIF(技術職員有資格者名簿!C39:V39,704)+COUNTIF(技術職員有資格者名簿!C39:V39,705 )+COUNTIF(技術職員有資格者名簿!C39:V39,706)+COUNTIF(技術職員有資格者名簿!C39:V39,707)+COUNTIF(技術職員有資格者名簿!C39:V39,708)+COUNTIF(技術職員有資格者名簿!C39:V39,722)+COUNTIF(技術職員有資格者名簿!C39:V39,723)+COUNTIF(技術職員有資格者名簿!C39:V39,724)+COUNTIF(技術職員有資格者名簿!C39:V39,725)+COUNTIF(技術職員有資格者名簿!C39:V39,726)+COUNTIF(技術職員有資格者名簿!C39:V39,727)+COUNTIF(技術職員有資格者名簿!C39:V39,728)+COUNTIF(技術職員有資格者名簿!C39:V39,729)+COUNTIF(技術職員有資格者名簿!C39:V39,730)+COUNTIF(技術職員有資格者名簿!C39:V39,731)+COUNTIF(技術職員有資格者名簿!C39:V39,732)+COUNTIF(技術職員有資格者名簿!C39:V39,710)+COUNTIF(技術職員有資格者名簿!C39:V39,711)+COUNTIF(技術職員有資格者名簿!C39:V39,712)+COUNTIF(技術職員有資格者名簿!C39:V39,713)+COUNTIF(技術職員有資格者名簿!C39:V39,714)+COUNTIF(技術職員有資格者名簿!C39:V39,715)+COUNTIF(技術職員有資格者名簿!C39:V39,716)+COUNTIF(技術職員有資格者名簿!C39:V39,717)+COUNTIF(技術職員有資格者名簿!C39:V39,718)+COUNTIF(技術職員有資格者名簿!C39:V39,719)+COUNTIF(技術職員有資格者名簿!C39:V39,720)+COUNTIF(技術職員有資格者名簿!C39:V39,781)+COUNTIF(技術職員有資格者名簿!C39:V39,782)+COUNTIF(技術職員有資格者名簿!C39:V39,783)+COUNTIF(技術職員有資格者名簿!C39:V39,784)+COUNTIF(技術職員有資格者名簿!C39:V39,785)+COUNTIF(技術職員有資格者名簿!C39:V39,786)+COUNTIF(技術職員有資格者名簿!C39:V39,787)+COUNTIF(技術職員有資格者名簿!C39:V39,788)+COUNTIF(技術職員有資格者名簿!C39:V39,789)+COUNTIF(技術職員有資格者名簿!C39:V39,790)+COUNTIF(技術職員有資格者名簿!C39:V39,791)+COUNTIF(技術職員有資格者名簿!C39:V39,792)+COUNTIF(技術職員有資格者名簿!C39:V39,793)+COUNTIF(技術職員有資格者名簿!C39:V39,794)+COUNTIF(技術職員有資格者名簿!C39:V39,795)+COUNTIF(技術職員有資格者名簿!C39:V39,796)+COUNTIF(技術職員有資格者名簿!C39:V39,797)+COUNTIF(技術職員有資格者名簿!C39:V39,798)+COUNTIF(技術職員有資格者名簿!C39:V39,799)+COUNTIF(技術職員有資格者名簿!C39:V39,800)+COUNTIF(技術職員有資格者名簿!C39:V39,751)+COUNTIF(技術職員有資格者名簿!C39:V39,752)+COUNTIF(技術職員有資格者名簿!C39:V39,753)+COUNTIF(技術職員有資格者名簿!C39:V39,754)+COUNTIF(技術職員有資格者名簿!C39:V39,755)+COUNTIF(技術職員有資格者名簿!C39:V39,756)+COUNTIF(技術職員有資格者名簿!C39:V39,757)+COUNTIF(技術職員有資格者名簿!C39:V39,758)+COUNTIF(技術職員有資格者名簿!C39:V39,759)+COUNTIF(技術職員有資格者名簿!C39:V39,760)+COUNTIF(技術職員有資格者名簿!C39:V39,761)+COUNTIF(技術職員有資格者名簿!C39:V39,762)+COUNTIF(技術職員有資格者名簿!C39:V39,763)+COUNTIF(技術職員有資格者名簿!C39:V39,764)+COUNTIF(技術職員有資格者名簿!C39:V39,765)+COUNTIF(技術職員有資格者名簿!C39:V39,766)+COUNTIF(技術職員有資格者名簿!C39:V39,767)+COUNTIF(技術職員有資格者名簿!C39:V39,768)+COUNTIF(技術職員有資格者名簿!C39:V39,769)+COUNTIF(技術職員有資格者名簿!C39:V39,770)+COUNTIF(技術職員有資格者名簿!C39:V39,771)+COUNTIF(技術職員有資格者名簿!C39:V39,772)+COUNTIF(技術職員有資格者名簿!C39:V39,127)+COUNTIF(技術職員有資格者名簿!C39:V39,228)+COUNTIF(技術職員有資格者名簿!C39:V39,155)+COUNTIF(技術職員有資格者名簿!C39:V39,256)+COUNTIF(技術職員有資格者名簿!C39:V39,258)+COUNTIF(技術職員有資格者名簿!C39:V39,268)+COUNTIF(技術職員有資格者名簿!C39:V39,269)+COUNTIF(技術職員有資格者名簿!C39:V39,129)+COUNTIF(技術職員有資格者名簿!C39:V39,230)+COUNTIF(技術職員有資格者名簿!C39:V39,168)+COUNTIF(技術職員有資格者名簿!C39:V39,169)+COUNTIF(技術職員有資格者名簿!C39:V39,265)+COUNTIF(技術職員有資格者名簿!C39:V39,"061")+COUNTIF(技術職員有資格者名簿!C39:V39,"081")+COUNTIF(技術職員有資格者名簿!C39:V39,"051")+COUNTIF(技術職員有資格者名簿!C39:V39,"052")+COUNTIF(技術職員有資格者名簿!C39:V39,"053")+COUNTIF(技術職員有資格者名簿!C39:V39,"099-3")),0,1)))</f>
        <v>0</v>
      </c>
      <c r="AG39" s="79">
        <v>0</v>
      </c>
      <c r="AH39" s="77">
        <v>0</v>
      </c>
      <c r="AI39" s="78">
        <f>IF(AG39+AH39=1,0,(IF(0=((COUNTIF(技術職員有資格者名簿!C39:V39,"074")+COUNTIF(技術職員有資格者名簿!C39:V39,"099-4"))),0,1)))</f>
        <v>0</v>
      </c>
      <c r="AJ39" s="79">
        <v>0</v>
      </c>
      <c r="AK39" s="77">
        <v>0</v>
      </c>
      <c r="AL39" s="81">
        <f>IF(AJ39+AK39=1,0,(IF(0=((COUNTIF(技術職員有資格者名簿!C39:V39,"071")+COUNTIF(技術職員有資格者名簿!C39:V39,801)+COUNTIF(技術職員有資格者名簿!C39:V39,802)+COUNTIF(技術職員有資格者名簿!C39:V39,803)+COUNTIF(技術職員有資格者名簿!C39:V39,804)+COUNTIF(技術職員有資格者名簿!C39:V39,805)+COUNTIF(技術職員有資格者名簿!C39:V39,806)+COUNTIF(技術職員有資格者名簿!C39:V39,807)+COUNTIF(技術職員有資格者名簿!C39:V39,808)+COUNTIF(技術職員有資格者名簿!C39:V39,"073")+COUNTIF(技術職員有資格者名簿!C39:V39,"082")+COUNTIF(技術職員有資格者名簿!C39:V39,"099-5") +COUNTIF(技術職員有資格者名簿!C39:V39,"099-6"))),0,1)))</f>
        <v>0</v>
      </c>
      <c r="AM39" s="79">
        <v>0</v>
      </c>
      <c r="AN39" s="77">
        <v>0</v>
      </c>
      <c r="AO39" s="81">
        <f>IF(AM39+AN39=1,0,(IF(0=((COUNTIF(技術職員有資格者名簿!C39:V39,"075")+COUNTIF(技術職員有資格者名簿!C39:V39,"077")+COUNTIF(技術職員有資格者名簿!C39:V39,"072")+COUNTIF(技術職員有資格者名簿!C39:V39,"099-7"))),0,1)))</f>
        <v>0</v>
      </c>
    </row>
    <row r="40" spans="1:41" ht="50.1" customHeight="1">
      <c r="A40" s="160">
        <v>31</v>
      </c>
      <c r="B40" s="213"/>
      <c r="C40" s="191"/>
      <c r="D40" s="177" t="str">
        <f>IFERROR(VLOOKUP($C40,'業者カード（B)における資格対照表'!$A:$F,6,FALSE),"")</f>
        <v/>
      </c>
      <c r="E40" s="191"/>
      <c r="F40" s="177" t="str">
        <f>IFERROR(VLOOKUP($E40,'[1]業者カード（B)における資格対照表'!$A:$F,6,FALSE),"")</f>
        <v/>
      </c>
      <c r="G40" s="191"/>
      <c r="H40" s="177" t="str">
        <f>IFERROR(VLOOKUP($G40,'業者カード（B)における資格対照表'!$A:$F,6,FALSE),"")</f>
        <v/>
      </c>
      <c r="I40" s="191"/>
      <c r="J40" s="177" t="str">
        <f>IFERROR(VLOOKUP($I40,'業者カード（B)における資格対照表'!$A:$F,6,FALSE),"")</f>
        <v/>
      </c>
      <c r="K40" s="191"/>
      <c r="L40" s="177" t="str">
        <f>IFERROR(VLOOKUP($K40,'業者カード（B)における資格対照表'!$A:$F,6,FALSE),"")</f>
        <v/>
      </c>
      <c r="M40" s="191"/>
      <c r="N40" s="177" t="str">
        <f>IFERROR(VLOOKUP($M40,'業者カード（B)における資格対照表'!$A:$F,6,FALSE),"")</f>
        <v/>
      </c>
      <c r="O40" s="191"/>
      <c r="P40" s="177" t="str">
        <f>IFERROR(VLOOKUP($O40,'業者カード（B)における資格対照表'!$A:$F,6,FALSE),"")</f>
        <v/>
      </c>
      <c r="Q40" s="191"/>
      <c r="R40" s="177" t="str">
        <f>IFERROR(VLOOKUP($Q40,'業者カード（B)における資格対照表'!$A:$F,6,FALSE),"")</f>
        <v/>
      </c>
      <c r="S40" s="191"/>
      <c r="T40" s="177" t="str">
        <f>IFERROR(VLOOKUP($S40,'業者カード（B)における資格対照表'!$A:$F,6,FALSE),"")</f>
        <v/>
      </c>
      <c r="U40" s="191"/>
      <c r="V40" s="177" t="str">
        <f>IFERROR(VLOOKUP($U40,'業者カード（B)における資格対照表'!$A:$F,6,FALSE),"")</f>
        <v/>
      </c>
      <c r="X40" s="76">
        <f>IF(COUNTIF(技術職員有資格者名簿!C40:V40,107)&gt;=1,1,0)</f>
        <v>0</v>
      </c>
      <c r="Y40" s="77">
        <f>IF(X40=1,0,(IF(0=((COUNTIF(技術職員有資格者名簿!$C40:$V40,208))),0,1)))</f>
        <v>0</v>
      </c>
      <c r="Z40" s="78">
        <f>IF(X40+Y40=1,0,(IF(0=((COUNTIF(技術職員有資格者名簿!C40:V40,"099-1"))),0,1)))</f>
        <v>0</v>
      </c>
      <c r="AA40" s="79">
        <f>IF(COUNTIF(技術職員有資格者名簿!C40:V40,137)+(COUNTIF(技術職員有資格者名簿!C40:V40,"078")+COUNTIF(技術職員有資格者名簿!C40:V40,"079"))&gt;=1,1,0)</f>
        <v>0</v>
      </c>
      <c r="AB40" s="77">
        <f>IF(AA40=1,0,(IF(0=((COUNTIF(技術職員有資格者名簿!$C40:$V40,238))),0,1)))</f>
        <v>0</v>
      </c>
      <c r="AC40" s="78">
        <f>IF(AA40+AB40=1,0,(IF(0=((COUNTIF(技術職員有資格者名簿!C40:V40,127)+COUNTIF(技術職員有資格者名簿!C40:V40,228)+COUNTIF(技術職員有資格者名簿!C40:V40,155)+COUNTIF(技術職員有資格者名簿!C40:V40,256)+COUNTIF(技術職員有資格者名簿!C40:V40,258)+COUNTIF(技術職員有資格者名簿!C40:V40,268)+COUNTIF(技術職員有資格者名簿!C40:V40,269)+COUNTIF(技術職員有資格者名簿!C40:V40,129)+COUNTIF(技術職員有資格者名簿!C40:V40,230)+COUNTIF(技術職員有資格者名簿!C40:V40,168)+COUNTIF(技術職員有資格者名簿!C40:V40,169)+COUNTIF(技術職員有資格者名簿!C40:V40,265)+COUNTIF(技術職員有資格者名簿!C40:V40,"062")+COUNTIF(技術職員有資格者名簿!C40:V40,"064")+COUNTIF(技術職員有資格者名簿!C40:V40,"076")+COUNTIF(技術職員有資格者名簿!C40:V40,"080")+COUNTIF(技術職員有資格者名簿!C40:V40,"099-2"))),0,1)))</f>
        <v>0</v>
      </c>
      <c r="AD40" s="79">
        <f>IF(COUNTIF(技術職員有資格者名簿!C40:V40,113)&gt;=1,1,0)</f>
        <v>0</v>
      </c>
      <c r="AE40" s="77">
        <f>IF(AD40=1,0,(IF(0=((COUNTIF(技術職員有資格者名簿!C40:V40,214)+COUNTIF(技術職員有資格者名簿!C40:V40,215)+COUNTIF(技術職員有資格者名簿!C40:V40,216) )),0,1)))</f>
        <v>0</v>
      </c>
      <c r="AF40" s="80">
        <f>IF(AD40+AE40=1,0,(IF(0=(COUNTIF(技術職員有資格者名簿!C40:V40,702)+COUNTIF(技術職員有資格者名簿!C40:V40,703)+COUNTIF(技術職員有資格者名簿!C40:V40,704)+COUNTIF(技術職員有資格者名簿!C40:V40,705 )+COUNTIF(技術職員有資格者名簿!C40:V40,706)+COUNTIF(技術職員有資格者名簿!C40:V40,707)+COUNTIF(技術職員有資格者名簿!C40:V40,708)+COUNTIF(技術職員有資格者名簿!C40:V40,722)+COUNTIF(技術職員有資格者名簿!C40:V40,723)+COUNTIF(技術職員有資格者名簿!C40:V40,724)+COUNTIF(技術職員有資格者名簿!C40:V40,725)+COUNTIF(技術職員有資格者名簿!C40:V40,726)+COUNTIF(技術職員有資格者名簿!C40:V40,727)+COUNTIF(技術職員有資格者名簿!C40:V40,728)+COUNTIF(技術職員有資格者名簿!C40:V40,729)+COUNTIF(技術職員有資格者名簿!C40:V40,730)+COUNTIF(技術職員有資格者名簿!C40:V40,731)+COUNTIF(技術職員有資格者名簿!C40:V40,732)+COUNTIF(技術職員有資格者名簿!C40:V40,710)+COUNTIF(技術職員有資格者名簿!C40:V40,711)+COUNTIF(技術職員有資格者名簿!C40:V40,712)+COUNTIF(技術職員有資格者名簿!C40:V40,713)+COUNTIF(技術職員有資格者名簿!C40:V40,714)+COUNTIF(技術職員有資格者名簿!C40:V40,715)+COUNTIF(技術職員有資格者名簿!C40:V40,716)+COUNTIF(技術職員有資格者名簿!C40:V40,717)+COUNTIF(技術職員有資格者名簿!C40:V40,718)+COUNTIF(技術職員有資格者名簿!C40:V40,719)+COUNTIF(技術職員有資格者名簿!C40:V40,720)+COUNTIF(技術職員有資格者名簿!C40:V40,781)+COUNTIF(技術職員有資格者名簿!C40:V40,782)+COUNTIF(技術職員有資格者名簿!C40:V40,783)+COUNTIF(技術職員有資格者名簿!C40:V40,784)+COUNTIF(技術職員有資格者名簿!C40:V40,785)+COUNTIF(技術職員有資格者名簿!C40:V40,786)+COUNTIF(技術職員有資格者名簿!C40:V40,787)+COUNTIF(技術職員有資格者名簿!C40:V40,788)+COUNTIF(技術職員有資格者名簿!C40:V40,789)+COUNTIF(技術職員有資格者名簿!C40:V40,790)+COUNTIF(技術職員有資格者名簿!C40:V40,791)+COUNTIF(技術職員有資格者名簿!C40:V40,792)+COUNTIF(技術職員有資格者名簿!C40:V40,793)+COUNTIF(技術職員有資格者名簿!C40:V40,794)+COUNTIF(技術職員有資格者名簿!C40:V40,795)+COUNTIF(技術職員有資格者名簿!C40:V40,796)+COUNTIF(技術職員有資格者名簿!C40:V40,797)+COUNTIF(技術職員有資格者名簿!C40:V40,798)+COUNTIF(技術職員有資格者名簿!C40:V40,799)+COUNTIF(技術職員有資格者名簿!C40:V40,800)+COUNTIF(技術職員有資格者名簿!C40:V40,751)+COUNTIF(技術職員有資格者名簿!C40:V40,752)+COUNTIF(技術職員有資格者名簿!C40:V40,753)+COUNTIF(技術職員有資格者名簿!C40:V40,754)+COUNTIF(技術職員有資格者名簿!C40:V40,755)+COUNTIF(技術職員有資格者名簿!C40:V40,756)+COUNTIF(技術職員有資格者名簿!C40:V40,757)+COUNTIF(技術職員有資格者名簿!C40:V40,758)+COUNTIF(技術職員有資格者名簿!C40:V40,759)+COUNTIF(技術職員有資格者名簿!C40:V40,760)+COUNTIF(技術職員有資格者名簿!C40:V40,761)+COUNTIF(技術職員有資格者名簿!C40:V40,762)+COUNTIF(技術職員有資格者名簿!C40:V40,763)+COUNTIF(技術職員有資格者名簿!C40:V40,764)+COUNTIF(技術職員有資格者名簿!C40:V40,765)+COUNTIF(技術職員有資格者名簿!C40:V40,766)+COUNTIF(技術職員有資格者名簿!C40:V40,767)+COUNTIF(技術職員有資格者名簿!C40:V40,768)+COUNTIF(技術職員有資格者名簿!C40:V40,769)+COUNTIF(技術職員有資格者名簿!C40:V40,770)+COUNTIF(技術職員有資格者名簿!C40:V40,771)+COUNTIF(技術職員有資格者名簿!C40:V40,772)+COUNTIF(技術職員有資格者名簿!C40:V40,127)+COUNTIF(技術職員有資格者名簿!C40:V40,228)+COUNTIF(技術職員有資格者名簿!C40:V40,155)+COUNTIF(技術職員有資格者名簿!C40:V40,256)+COUNTIF(技術職員有資格者名簿!C40:V40,258)+COUNTIF(技術職員有資格者名簿!C40:V40,268)+COUNTIF(技術職員有資格者名簿!C40:V40,269)+COUNTIF(技術職員有資格者名簿!C40:V40,129)+COUNTIF(技術職員有資格者名簿!C40:V40,230)+COUNTIF(技術職員有資格者名簿!C40:V40,168)+COUNTIF(技術職員有資格者名簿!C40:V40,169)+COUNTIF(技術職員有資格者名簿!C40:V40,265)+COUNTIF(技術職員有資格者名簿!C40:V40,"061")+COUNTIF(技術職員有資格者名簿!C40:V40,"081")+COUNTIF(技術職員有資格者名簿!C40:V40,"051")+COUNTIF(技術職員有資格者名簿!C40:V40,"052")+COUNTIF(技術職員有資格者名簿!C40:V40,"053")+COUNTIF(技術職員有資格者名簿!C40:V40,"099-3")),0,1)))</f>
        <v>0</v>
      </c>
      <c r="AG40" s="79">
        <v>0</v>
      </c>
      <c r="AH40" s="77">
        <v>0</v>
      </c>
      <c r="AI40" s="78">
        <f>IF(AG40+AH40=1,0,(IF(0=((COUNTIF(技術職員有資格者名簿!C40:V40,"074")+COUNTIF(技術職員有資格者名簿!C40:V40,"099-4"))),0,1)))</f>
        <v>0</v>
      </c>
      <c r="AJ40" s="79">
        <v>0</v>
      </c>
      <c r="AK40" s="77">
        <v>0</v>
      </c>
      <c r="AL40" s="81">
        <f>IF(AJ40+AK40=1,0,(IF(0=((COUNTIF(技術職員有資格者名簿!C40:V40,"071")+COUNTIF(技術職員有資格者名簿!C40:V40,801)+COUNTIF(技術職員有資格者名簿!C40:V40,802)+COUNTIF(技術職員有資格者名簿!C40:V40,803)+COUNTIF(技術職員有資格者名簿!C40:V40,804)+COUNTIF(技術職員有資格者名簿!C40:V40,805)+COUNTIF(技術職員有資格者名簿!C40:V40,806)+COUNTIF(技術職員有資格者名簿!C40:V40,807)+COUNTIF(技術職員有資格者名簿!C40:V40,808)+COUNTIF(技術職員有資格者名簿!C40:V40,"073")+COUNTIF(技術職員有資格者名簿!C40:V40,"082")+COUNTIF(技術職員有資格者名簿!C40:V40,"099-5") +COUNTIF(技術職員有資格者名簿!C40:V40,"099-6"))),0,1)))</f>
        <v>0</v>
      </c>
      <c r="AM40" s="79">
        <v>0</v>
      </c>
      <c r="AN40" s="77">
        <v>0</v>
      </c>
      <c r="AO40" s="81">
        <f>IF(AM40+AN40=1,0,(IF(0=((COUNTIF(技術職員有資格者名簿!C40:V40,"075")+COUNTIF(技術職員有資格者名簿!C40:V40,"077")+COUNTIF(技術職員有資格者名簿!C40:V40,"072")+COUNTIF(技術職員有資格者名簿!C40:V40,"099-7"))),0,1)))</f>
        <v>0</v>
      </c>
    </row>
    <row r="41" spans="1:41" ht="50.1" customHeight="1">
      <c r="A41" s="161">
        <v>32</v>
      </c>
      <c r="B41" s="213"/>
      <c r="C41" s="191"/>
      <c r="D41" s="177" t="str">
        <f>IFERROR(VLOOKUP($C41,'業者カード（B)における資格対照表'!$A:$F,6,FALSE),"")</f>
        <v/>
      </c>
      <c r="E41" s="191"/>
      <c r="F41" s="177" t="str">
        <f>IFERROR(VLOOKUP($E41,'[1]業者カード（B)における資格対照表'!$A:$F,6,FALSE),"")</f>
        <v/>
      </c>
      <c r="G41" s="191"/>
      <c r="H41" s="177" t="str">
        <f>IFERROR(VLOOKUP($G41,'業者カード（B)における資格対照表'!$A:$F,6,FALSE),"")</f>
        <v/>
      </c>
      <c r="I41" s="191"/>
      <c r="J41" s="177" t="str">
        <f>IFERROR(VLOOKUP($I41,'業者カード（B)における資格対照表'!$A:$F,6,FALSE),"")</f>
        <v/>
      </c>
      <c r="K41" s="191"/>
      <c r="L41" s="177" t="str">
        <f>IFERROR(VLOOKUP($K41,'業者カード（B)における資格対照表'!$A:$F,6,FALSE),"")</f>
        <v/>
      </c>
      <c r="M41" s="191"/>
      <c r="N41" s="177" t="str">
        <f>IFERROR(VLOOKUP($M41,'業者カード（B)における資格対照表'!$A:$F,6,FALSE),"")</f>
        <v/>
      </c>
      <c r="O41" s="191"/>
      <c r="P41" s="177" t="str">
        <f>IFERROR(VLOOKUP($O41,'業者カード（B)における資格対照表'!$A:$F,6,FALSE),"")</f>
        <v/>
      </c>
      <c r="Q41" s="191"/>
      <c r="R41" s="177" t="str">
        <f>IFERROR(VLOOKUP($Q41,'業者カード（B)における資格対照表'!$A:$F,6,FALSE),"")</f>
        <v/>
      </c>
      <c r="S41" s="191"/>
      <c r="T41" s="177" t="str">
        <f>IFERROR(VLOOKUP($S41,'業者カード（B)における資格対照表'!$A:$F,6,FALSE),"")</f>
        <v/>
      </c>
      <c r="U41" s="191"/>
      <c r="V41" s="177" t="str">
        <f>IFERROR(VLOOKUP($U41,'業者カード（B)における資格対照表'!$A:$F,6,FALSE),"")</f>
        <v/>
      </c>
      <c r="X41" s="76">
        <f>IF(COUNTIF(技術職員有資格者名簿!C41:V41,107)&gt;=1,1,0)</f>
        <v>0</v>
      </c>
      <c r="Y41" s="77">
        <f>IF(X41=1,0,(IF(0=((COUNTIF(技術職員有資格者名簿!$C41:$V41,208))),0,1)))</f>
        <v>0</v>
      </c>
      <c r="Z41" s="78">
        <f>IF(X41+Y41=1,0,(IF(0=((COUNTIF(技術職員有資格者名簿!C41:V41,"099-1"))),0,1)))</f>
        <v>0</v>
      </c>
      <c r="AA41" s="79">
        <f>IF(COUNTIF(技術職員有資格者名簿!C41:V41,137)+(COUNTIF(技術職員有資格者名簿!C41:V41,"078")+COUNTIF(技術職員有資格者名簿!C41:V41,"079"))&gt;=1,1,0)</f>
        <v>0</v>
      </c>
      <c r="AB41" s="77">
        <f>IF(AA41=1,0,(IF(0=((COUNTIF(技術職員有資格者名簿!$C41:$V41,238))),0,1)))</f>
        <v>0</v>
      </c>
      <c r="AC41" s="78">
        <f>IF(AA41+AB41=1,0,(IF(0=((COUNTIF(技術職員有資格者名簿!C41:V41,127)+COUNTIF(技術職員有資格者名簿!C41:V41,228)+COUNTIF(技術職員有資格者名簿!C41:V41,155)+COUNTIF(技術職員有資格者名簿!C41:V41,256)+COUNTIF(技術職員有資格者名簿!C41:V41,258)+COUNTIF(技術職員有資格者名簿!C41:V41,268)+COUNTIF(技術職員有資格者名簿!C41:V41,269)+COUNTIF(技術職員有資格者名簿!C41:V41,129)+COUNTIF(技術職員有資格者名簿!C41:V41,230)+COUNTIF(技術職員有資格者名簿!C41:V41,168)+COUNTIF(技術職員有資格者名簿!C41:V41,169)+COUNTIF(技術職員有資格者名簿!C41:V41,265)+COUNTIF(技術職員有資格者名簿!C41:V41,"062")+COUNTIF(技術職員有資格者名簿!C41:V41,"064")+COUNTIF(技術職員有資格者名簿!C41:V41,"076")+COUNTIF(技術職員有資格者名簿!C41:V41,"080")+COUNTIF(技術職員有資格者名簿!C41:V41,"099-2"))),0,1)))</f>
        <v>0</v>
      </c>
      <c r="AD41" s="79">
        <f>IF(COUNTIF(技術職員有資格者名簿!C41:V41,113)&gt;=1,1,0)</f>
        <v>0</v>
      </c>
      <c r="AE41" s="77">
        <f>IF(AD41=1,0,(IF(0=((COUNTIF(技術職員有資格者名簿!C41:V41,214)+COUNTIF(技術職員有資格者名簿!C41:V41,215)+COUNTIF(技術職員有資格者名簿!C41:V41,216) )),0,1)))</f>
        <v>0</v>
      </c>
      <c r="AF41" s="80">
        <f>IF(AD41+AE41=1,0,(IF(0=(COUNTIF(技術職員有資格者名簿!C41:V41,702)+COUNTIF(技術職員有資格者名簿!C41:V41,703)+COUNTIF(技術職員有資格者名簿!C41:V41,704)+COUNTIF(技術職員有資格者名簿!C41:V41,705 )+COUNTIF(技術職員有資格者名簿!C41:V41,706)+COUNTIF(技術職員有資格者名簿!C41:V41,707)+COUNTIF(技術職員有資格者名簿!C41:V41,708)+COUNTIF(技術職員有資格者名簿!C41:V41,722)+COUNTIF(技術職員有資格者名簿!C41:V41,723)+COUNTIF(技術職員有資格者名簿!C41:V41,724)+COUNTIF(技術職員有資格者名簿!C41:V41,725)+COUNTIF(技術職員有資格者名簿!C41:V41,726)+COUNTIF(技術職員有資格者名簿!C41:V41,727)+COUNTIF(技術職員有資格者名簿!C41:V41,728)+COUNTIF(技術職員有資格者名簿!C41:V41,729)+COUNTIF(技術職員有資格者名簿!C41:V41,730)+COUNTIF(技術職員有資格者名簿!C41:V41,731)+COUNTIF(技術職員有資格者名簿!C41:V41,732)+COUNTIF(技術職員有資格者名簿!C41:V41,710)+COUNTIF(技術職員有資格者名簿!C41:V41,711)+COUNTIF(技術職員有資格者名簿!C41:V41,712)+COUNTIF(技術職員有資格者名簿!C41:V41,713)+COUNTIF(技術職員有資格者名簿!C41:V41,714)+COUNTIF(技術職員有資格者名簿!C41:V41,715)+COUNTIF(技術職員有資格者名簿!C41:V41,716)+COUNTIF(技術職員有資格者名簿!C41:V41,717)+COUNTIF(技術職員有資格者名簿!C41:V41,718)+COUNTIF(技術職員有資格者名簿!C41:V41,719)+COUNTIF(技術職員有資格者名簿!C41:V41,720)+COUNTIF(技術職員有資格者名簿!C41:V41,781)+COUNTIF(技術職員有資格者名簿!C41:V41,782)+COUNTIF(技術職員有資格者名簿!C41:V41,783)+COUNTIF(技術職員有資格者名簿!C41:V41,784)+COUNTIF(技術職員有資格者名簿!C41:V41,785)+COUNTIF(技術職員有資格者名簿!C41:V41,786)+COUNTIF(技術職員有資格者名簿!C41:V41,787)+COUNTIF(技術職員有資格者名簿!C41:V41,788)+COUNTIF(技術職員有資格者名簿!C41:V41,789)+COUNTIF(技術職員有資格者名簿!C41:V41,790)+COUNTIF(技術職員有資格者名簿!C41:V41,791)+COUNTIF(技術職員有資格者名簿!C41:V41,792)+COUNTIF(技術職員有資格者名簿!C41:V41,793)+COUNTIF(技術職員有資格者名簿!C41:V41,794)+COUNTIF(技術職員有資格者名簿!C41:V41,795)+COUNTIF(技術職員有資格者名簿!C41:V41,796)+COUNTIF(技術職員有資格者名簿!C41:V41,797)+COUNTIF(技術職員有資格者名簿!C41:V41,798)+COUNTIF(技術職員有資格者名簿!C41:V41,799)+COUNTIF(技術職員有資格者名簿!C41:V41,800)+COUNTIF(技術職員有資格者名簿!C41:V41,751)+COUNTIF(技術職員有資格者名簿!C41:V41,752)+COUNTIF(技術職員有資格者名簿!C41:V41,753)+COUNTIF(技術職員有資格者名簿!C41:V41,754)+COUNTIF(技術職員有資格者名簿!C41:V41,755)+COUNTIF(技術職員有資格者名簿!C41:V41,756)+COUNTIF(技術職員有資格者名簿!C41:V41,757)+COUNTIF(技術職員有資格者名簿!C41:V41,758)+COUNTIF(技術職員有資格者名簿!C41:V41,759)+COUNTIF(技術職員有資格者名簿!C41:V41,760)+COUNTIF(技術職員有資格者名簿!C41:V41,761)+COUNTIF(技術職員有資格者名簿!C41:V41,762)+COUNTIF(技術職員有資格者名簿!C41:V41,763)+COUNTIF(技術職員有資格者名簿!C41:V41,764)+COUNTIF(技術職員有資格者名簿!C41:V41,765)+COUNTIF(技術職員有資格者名簿!C41:V41,766)+COUNTIF(技術職員有資格者名簿!C41:V41,767)+COUNTIF(技術職員有資格者名簿!C41:V41,768)+COUNTIF(技術職員有資格者名簿!C41:V41,769)+COUNTIF(技術職員有資格者名簿!C41:V41,770)+COUNTIF(技術職員有資格者名簿!C41:V41,771)+COUNTIF(技術職員有資格者名簿!C41:V41,772)+COUNTIF(技術職員有資格者名簿!C41:V41,127)+COUNTIF(技術職員有資格者名簿!C41:V41,228)+COUNTIF(技術職員有資格者名簿!C41:V41,155)+COUNTIF(技術職員有資格者名簿!C41:V41,256)+COUNTIF(技術職員有資格者名簿!C41:V41,258)+COUNTIF(技術職員有資格者名簿!C41:V41,268)+COUNTIF(技術職員有資格者名簿!C41:V41,269)+COUNTIF(技術職員有資格者名簿!C41:V41,129)+COUNTIF(技術職員有資格者名簿!C41:V41,230)+COUNTIF(技術職員有資格者名簿!C41:V41,168)+COUNTIF(技術職員有資格者名簿!C41:V41,169)+COUNTIF(技術職員有資格者名簿!C41:V41,265)+COUNTIF(技術職員有資格者名簿!C41:V41,"061")+COUNTIF(技術職員有資格者名簿!C41:V41,"081")+COUNTIF(技術職員有資格者名簿!C41:V41,"051")+COUNTIF(技術職員有資格者名簿!C41:V41,"052")+COUNTIF(技術職員有資格者名簿!C41:V41,"053")+COUNTIF(技術職員有資格者名簿!C41:V41,"099-3")),0,1)))</f>
        <v>0</v>
      </c>
      <c r="AG41" s="79">
        <v>0</v>
      </c>
      <c r="AH41" s="77">
        <v>0</v>
      </c>
      <c r="AI41" s="78">
        <f>IF(AG41+AH41=1,0,(IF(0=((COUNTIF(技術職員有資格者名簿!C41:V41,"074")+COUNTIF(技術職員有資格者名簿!C41:V41,"099-4"))),0,1)))</f>
        <v>0</v>
      </c>
      <c r="AJ41" s="79">
        <v>0</v>
      </c>
      <c r="AK41" s="77">
        <v>0</v>
      </c>
      <c r="AL41" s="81">
        <f>IF(AJ41+AK41=1,0,(IF(0=((COUNTIF(技術職員有資格者名簿!C41:V41,"071")+COUNTIF(技術職員有資格者名簿!C41:V41,801)+COUNTIF(技術職員有資格者名簿!C41:V41,802)+COUNTIF(技術職員有資格者名簿!C41:V41,803)+COUNTIF(技術職員有資格者名簿!C41:V41,804)+COUNTIF(技術職員有資格者名簿!C41:V41,805)+COUNTIF(技術職員有資格者名簿!C41:V41,806)+COUNTIF(技術職員有資格者名簿!C41:V41,807)+COUNTIF(技術職員有資格者名簿!C41:V41,808)+COUNTIF(技術職員有資格者名簿!C41:V41,"073")+COUNTIF(技術職員有資格者名簿!C41:V41,"082")+COUNTIF(技術職員有資格者名簿!C41:V41,"099-5") +COUNTIF(技術職員有資格者名簿!C41:V41,"099-6"))),0,1)))</f>
        <v>0</v>
      </c>
      <c r="AM41" s="79">
        <v>0</v>
      </c>
      <c r="AN41" s="77">
        <v>0</v>
      </c>
      <c r="AO41" s="81">
        <f>IF(AM41+AN41=1,0,(IF(0=((COUNTIF(技術職員有資格者名簿!C41:V41,"075")+COUNTIF(技術職員有資格者名簿!C41:V41,"077")+COUNTIF(技術職員有資格者名簿!C41:V41,"072")+COUNTIF(技術職員有資格者名簿!C41:V41,"099-7"))),0,1)))</f>
        <v>0</v>
      </c>
    </row>
    <row r="42" spans="1:41" ht="50.1" customHeight="1">
      <c r="A42" s="160">
        <v>33</v>
      </c>
      <c r="B42" s="213"/>
      <c r="C42" s="191"/>
      <c r="D42" s="177" t="str">
        <f>IFERROR(VLOOKUP($C42,'業者カード（B)における資格対照表'!$A:$F,6,FALSE),"")</f>
        <v/>
      </c>
      <c r="E42" s="191"/>
      <c r="F42" s="177" t="str">
        <f>IFERROR(VLOOKUP($E42,'[1]業者カード（B)における資格対照表'!$A:$F,6,FALSE),"")</f>
        <v/>
      </c>
      <c r="G42" s="191"/>
      <c r="H42" s="177" t="str">
        <f>IFERROR(VLOOKUP($G42,'業者カード（B)における資格対照表'!$A:$F,6,FALSE),"")</f>
        <v/>
      </c>
      <c r="I42" s="191"/>
      <c r="J42" s="177" t="str">
        <f>IFERROR(VLOOKUP($I42,'業者カード（B)における資格対照表'!$A:$F,6,FALSE),"")</f>
        <v/>
      </c>
      <c r="K42" s="191"/>
      <c r="L42" s="177" t="str">
        <f>IFERROR(VLOOKUP($K42,'業者カード（B)における資格対照表'!$A:$F,6,FALSE),"")</f>
        <v/>
      </c>
      <c r="M42" s="191"/>
      <c r="N42" s="177" t="str">
        <f>IFERROR(VLOOKUP($M42,'業者カード（B)における資格対照表'!$A:$F,6,FALSE),"")</f>
        <v/>
      </c>
      <c r="O42" s="191"/>
      <c r="P42" s="177" t="str">
        <f>IFERROR(VLOOKUP($O42,'業者カード（B)における資格対照表'!$A:$F,6,FALSE),"")</f>
        <v/>
      </c>
      <c r="Q42" s="191"/>
      <c r="R42" s="177" t="str">
        <f>IFERROR(VLOOKUP($Q42,'業者カード（B)における資格対照表'!$A:$F,6,FALSE),"")</f>
        <v/>
      </c>
      <c r="S42" s="191"/>
      <c r="T42" s="177" t="str">
        <f>IFERROR(VLOOKUP($S42,'業者カード（B)における資格対照表'!$A:$F,6,FALSE),"")</f>
        <v/>
      </c>
      <c r="U42" s="191"/>
      <c r="V42" s="177" t="str">
        <f>IFERROR(VLOOKUP($U42,'業者カード（B)における資格対照表'!$A:$F,6,FALSE),"")</f>
        <v/>
      </c>
      <c r="X42" s="76">
        <f>IF(COUNTIF(技術職員有資格者名簿!C42:V42,107)&gt;=1,1,0)</f>
        <v>0</v>
      </c>
      <c r="Y42" s="77">
        <f>IF(X42=1,0,(IF(0=((COUNTIF(技術職員有資格者名簿!$C42:$V42,208))),0,1)))</f>
        <v>0</v>
      </c>
      <c r="Z42" s="78">
        <f>IF(X42+Y42=1,0,(IF(0=((COUNTIF(技術職員有資格者名簿!C42:V42,"099-1"))),0,1)))</f>
        <v>0</v>
      </c>
      <c r="AA42" s="79">
        <f>IF(COUNTIF(技術職員有資格者名簿!C42:V42,137)+(COUNTIF(技術職員有資格者名簿!C42:V42,"078")+COUNTIF(技術職員有資格者名簿!C42:V42,"079"))&gt;=1,1,0)</f>
        <v>0</v>
      </c>
      <c r="AB42" s="77">
        <f>IF(AA42=1,0,(IF(0=((COUNTIF(技術職員有資格者名簿!$C42:$V42,238))),0,1)))</f>
        <v>0</v>
      </c>
      <c r="AC42" s="78">
        <f>IF(AA42+AB42=1,0,(IF(0=((COUNTIF(技術職員有資格者名簿!C42:V42,127)+COUNTIF(技術職員有資格者名簿!C42:V42,228)+COUNTIF(技術職員有資格者名簿!C42:V42,155)+COUNTIF(技術職員有資格者名簿!C42:V42,256)+COUNTIF(技術職員有資格者名簿!C42:V42,258)+COUNTIF(技術職員有資格者名簿!C42:V42,268)+COUNTIF(技術職員有資格者名簿!C42:V42,269)+COUNTIF(技術職員有資格者名簿!C42:V42,129)+COUNTIF(技術職員有資格者名簿!C42:V42,230)+COUNTIF(技術職員有資格者名簿!C42:V42,168)+COUNTIF(技術職員有資格者名簿!C42:V42,169)+COUNTIF(技術職員有資格者名簿!C42:V42,265)+COUNTIF(技術職員有資格者名簿!C42:V42,"062")+COUNTIF(技術職員有資格者名簿!C42:V42,"064")+COUNTIF(技術職員有資格者名簿!C42:V42,"076")+COUNTIF(技術職員有資格者名簿!C42:V42,"080")+COUNTIF(技術職員有資格者名簿!C42:V42,"099-2"))),0,1)))</f>
        <v>0</v>
      </c>
      <c r="AD42" s="79">
        <f>IF(COUNTIF(技術職員有資格者名簿!C42:V42,113)&gt;=1,1,0)</f>
        <v>0</v>
      </c>
      <c r="AE42" s="77">
        <f>IF(AD42=1,0,(IF(0=((COUNTIF(技術職員有資格者名簿!C42:V42,214)+COUNTIF(技術職員有資格者名簿!C42:V42,215)+COUNTIF(技術職員有資格者名簿!C42:V42,216) )),0,1)))</f>
        <v>0</v>
      </c>
      <c r="AF42" s="80">
        <f>IF(AD42+AE42=1,0,(IF(0=(COUNTIF(技術職員有資格者名簿!C42:V42,702)+COUNTIF(技術職員有資格者名簿!C42:V42,703)+COUNTIF(技術職員有資格者名簿!C42:V42,704)+COUNTIF(技術職員有資格者名簿!C42:V42,705 )+COUNTIF(技術職員有資格者名簿!C42:V42,706)+COUNTIF(技術職員有資格者名簿!C42:V42,707)+COUNTIF(技術職員有資格者名簿!C42:V42,708)+COUNTIF(技術職員有資格者名簿!C42:V42,722)+COUNTIF(技術職員有資格者名簿!C42:V42,723)+COUNTIF(技術職員有資格者名簿!C42:V42,724)+COUNTIF(技術職員有資格者名簿!C42:V42,725)+COUNTIF(技術職員有資格者名簿!C42:V42,726)+COUNTIF(技術職員有資格者名簿!C42:V42,727)+COUNTIF(技術職員有資格者名簿!C42:V42,728)+COUNTIF(技術職員有資格者名簿!C42:V42,729)+COUNTIF(技術職員有資格者名簿!C42:V42,730)+COUNTIF(技術職員有資格者名簿!C42:V42,731)+COUNTIF(技術職員有資格者名簿!C42:V42,732)+COUNTIF(技術職員有資格者名簿!C42:V42,710)+COUNTIF(技術職員有資格者名簿!C42:V42,711)+COUNTIF(技術職員有資格者名簿!C42:V42,712)+COUNTIF(技術職員有資格者名簿!C42:V42,713)+COUNTIF(技術職員有資格者名簿!C42:V42,714)+COUNTIF(技術職員有資格者名簿!C42:V42,715)+COUNTIF(技術職員有資格者名簿!C42:V42,716)+COUNTIF(技術職員有資格者名簿!C42:V42,717)+COUNTIF(技術職員有資格者名簿!C42:V42,718)+COUNTIF(技術職員有資格者名簿!C42:V42,719)+COUNTIF(技術職員有資格者名簿!C42:V42,720)+COUNTIF(技術職員有資格者名簿!C42:V42,781)+COUNTIF(技術職員有資格者名簿!C42:V42,782)+COUNTIF(技術職員有資格者名簿!C42:V42,783)+COUNTIF(技術職員有資格者名簿!C42:V42,784)+COUNTIF(技術職員有資格者名簿!C42:V42,785)+COUNTIF(技術職員有資格者名簿!C42:V42,786)+COUNTIF(技術職員有資格者名簿!C42:V42,787)+COUNTIF(技術職員有資格者名簿!C42:V42,788)+COUNTIF(技術職員有資格者名簿!C42:V42,789)+COUNTIF(技術職員有資格者名簿!C42:V42,790)+COUNTIF(技術職員有資格者名簿!C42:V42,791)+COUNTIF(技術職員有資格者名簿!C42:V42,792)+COUNTIF(技術職員有資格者名簿!C42:V42,793)+COUNTIF(技術職員有資格者名簿!C42:V42,794)+COUNTIF(技術職員有資格者名簿!C42:V42,795)+COUNTIF(技術職員有資格者名簿!C42:V42,796)+COUNTIF(技術職員有資格者名簿!C42:V42,797)+COUNTIF(技術職員有資格者名簿!C42:V42,798)+COUNTIF(技術職員有資格者名簿!C42:V42,799)+COUNTIF(技術職員有資格者名簿!C42:V42,800)+COUNTIF(技術職員有資格者名簿!C42:V42,751)+COUNTIF(技術職員有資格者名簿!C42:V42,752)+COUNTIF(技術職員有資格者名簿!C42:V42,753)+COUNTIF(技術職員有資格者名簿!C42:V42,754)+COUNTIF(技術職員有資格者名簿!C42:V42,755)+COUNTIF(技術職員有資格者名簿!C42:V42,756)+COUNTIF(技術職員有資格者名簿!C42:V42,757)+COUNTIF(技術職員有資格者名簿!C42:V42,758)+COUNTIF(技術職員有資格者名簿!C42:V42,759)+COUNTIF(技術職員有資格者名簿!C42:V42,760)+COUNTIF(技術職員有資格者名簿!C42:V42,761)+COUNTIF(技術職員有資格者名簿!C42:V42,762)+COUNTIF(技術職員有資格者名簿!C42:V42,763)+COUNTIF(技術職員有資格者名簿!C42:V42,764)+COUNTIF(技術職員有資格者名簿!C42:V42,765)+COUNTIF(技術職員有資格者名簿!C42:V42,766)+COUNTIF(技術職員有資格者名簿!C42:V42,767)+COUNTIF(技術職員有資格者名簿!C42:V42,768)+COUNTIF(技術職員有資格者名簿!C42:V42,769)+COUNTIF(技術職員有資格者名簿!C42:V42,770)+COUNTIF(技術職員有資格者名簿!C42:V42,771)+COUNTIF(技術職員有資格者名簿!C42:V42,772)+COUNTIF(技術職員有資格者名簿!C42:V42,127)+COUNTIF(技術職員有資格者名簿!C42:V42,228)+COUNTIF(技術職員有資格者名簿!C42:V42,155)+COUNTIF(技術職員有資格者名簿!C42:V42,256)+COUNTIF(技術職員有資格者名簿!C42:V42,258)+COUNTIF(技術職員有資格者名簿!C42:V42,268)+COUNTIF(技術職員有資格者名簿!C42:V42,269)+COUNTIF(技術職員有資格者名簿!C42:V42,129)+COUNTIF(技術職員有資格者名簿!C42:V42,230)+COUNTIF(技術職員有資格者名簿!C42:V42,168)+COUNTIF(技術職員有資格者名簿!C42:V42,169)+COUNTIF(技術職員有資格者名簿!C42:V42,265)+COUNTIF(技術職員有資格者名簿!C42:V42,"061")+COUNTIF(技術職員有資格者名簿!C42:V42,"081")+COUNTIF(技術職員有資格者名簿!C42:V42,"051")+COUNTIF(技術職員有資格者名簿!C42:V42,"052")+COUNTIF(技術職員有資格者名簿!C42:V42,"053")+COUNTIF(技術職員有資格者名簿!C42:V42,"099-3")),0,1)))</f>
        <v>0</v>
      </c>
      <c r="AG42" s="79">
        <v>0</v>
      </c>
      <c r="AH42" s="77">
        <v>0</v>
      </c>
      <c r="AI42" s="78">
        <f>IF(AG42+AH42=1,0,(IF(0=((COUNTIF(技術職員有資格者名簿!C42:V42,"074")+COUNTIF(技術職員有資格者名簿!C42:V42,"099-4"))),0,1)))</f>
        <v>0</v>
      </c>
      <c r="AJ42" s="79">
        <v>0</v>
      </c>
      <c r="AK42" s="77">
        <v>0</v>
      </c>
      <c r="AL42" s="81">
        <f>IF(AJ42+AK42=1,0,(IF(0=((COUNTIF(技術職員有資格者名簿!C42:V42,"071")+COUNTIF(技術職員有資格者名簿!C42:V42,801)+COUNTIF(技術職員有資格者名簿!C42:V42,802)+COUNTIF(技術職員有資格者名簿!C42:V42,803)+COUNTIF(技術職員有資格者名簿!C42:V42,804)+COUNTIF(技術職員有資格者名簿!C42:V42,805)+COUNTIF(技術職員有資格者名簿!C42:V42,806)+COUNTIF(技術職員有資格者名簿!C42:V42,807)+COUNTIF(技術職員有資格者名簿!C42:V42,808)+COUNTIF(技術職員有資格者名簿!C42:V42,"073")+COUNTIF(技術職員有資格者名簿!C42:V42,"082")+COUNTIF(技術職員有資格者名簿!C42:V42,"099-5") +COUNTIF(技術職員有資格者名簿!C42:V42,"099-6"))),0,1)))</f>
        <v>0</v>
      </c>
      <c r="AM42" s="79">
        <v>0</v>
      </c>
      <c r="AN42" s="77">
        <v>0</v>
      </c>
      <c r="AO42" s="81">
        <f>IF(AM42+AN42=1,0,(IF(0=((COUNTIF(技術職員有資格者名簿!C42:V42,"075")+COUNTIF(技術職員有資格者名簿!C42:V42,"077")+COUNTIF(技術職員有資格者名簿!C42:V42,"072")+COUNTIF(技術職員有資格者名簿!C42:V42,"099-7"))),0,1)))</f>
        <v>0</v>
      </c>
    </row>
    <row r="43" spans="1:41" ht="50.1" customHeight="1">
      <c r="A43" s="161">
        <v>34</v>
      </c>
      <c r="B43" s="213"/>
      <c r="C43" s="191"/>
      <c r="D43" s="177" t="str">
        <f>IFERROR(VLOOKUP($C43,'業者カード（B)における資格対照表'!$A:$F,6,FALSE),"")</f>
        <v/>
      </c>
      <c r="E43" s="191"/>
      <c r="F43" s="177" t="str">
        <f>IFERROR(VLOOKUP($E43,'[1]業者カード（B)における資格対照表'!$A:$F,6,FALSE),"")</f>
        <v/>
      </c>
      <c r="G43" s="191"/>
      <c r="H43" s="177" t="str">
        <f>IFERROR(VLOOKUP($G43,'業者カード（B)における資格対照表'!$A:$F,6,FALSE),"")</f>
        <v/>
      </c>
      <c r="I43" s="191"/>
      <c r="J43" s="177" t="str">
        <f>IFERROR(VLOOKUP($I43,'業者カード（B)における資格対照表'!$A:$F,6,FALSE),"")</f>
        <v/>
      </c>
      <c r="K43" s="191"/>
      <c r="L43" s="177" t="str">
        <f>IFERROR(VLOOKUP($K43,'業者カード（B)における資格対照表'!$A:$F,6,FALSE),"")</f>
        <v/>
      </c>
      <c r="M43" s="191"/>
      <c r="N43" s="177" t="str">
        <f>IFERROR(VLOOKUP($M43,'業者カード（B)における資格対照表'!$A:$F,6,FALSE),"")</f>
        <v/>
      </c>
      <c r="O43" s="191"/>
      <c r="P43" s="177" t="str">
        <f>IFERROR(VLOOKUP($O43,'業者カード（B)における資格対照表'!$A:$F,6,FALSE),"")</f>
        <v/>
      </c>
      <c r="Q43" s="191"/>
      <c r="R43" s="177" t="str">
        <f>IFERROR(VLOOKUP($Q43,'業者カード（B)における資格対照表'!$A:$F,6,FALSE),"")</f>
        <v/>
      </c>
      <c r="S43" s="191"/>
      <c r="T43" s="177" t="str">
        <f>IFERROR(VLOOKUP($S43,'業者カード（B)における資格対照表'!$A:$F,6,FALSE),"")</f>
        <v/>
      </c>
      <c r="U43" s="191"/>
      <c r="V43" s="177" t="str">
        <f>IFERROR(VLOOKUP($U43,'業者カード（B)における資格対照表'!$A:$F,6,FALSE),"")</f>
        <v/>
      </c>
      <c r="X43" s="76">
        <f>IF(COUNTIF(技術職員有資格者名簿!C43:V43,107)&gt;=1,1,0)</f>
        <v>0</v>
      </c>
      <c r="Y43" s="77">
        <f>IF(X43=1,0,(IF(0=((COUNTIF(技術職員有資格者名簿!$C43:$V43,208))),0,1)))</f>
        <v>0</v>
      </c>
      <c r="Z43" s="78">
        <f>IF(X43+Y43=1,0,(IF(0=((COUNTIF(技術職員有資格者名簿!C43:V43,"099-1"))),0,1)))</f>
        <v>0</v>
      </c>
      <c r="AA43" s="79">
        <f>IF(COUNTIF(技術職員有資格者名簿!C43:V43,137)+(COUNTIF(技術職員有資格者名簿!C43:V43,"078")+COUNTIF(技術職員有資格者名簿!C43:V43,"079"))&gt;=1,1,0)</f>
        <v>0</v>
      </c>
      <c r="AB43" s="77">
        <f>IF(AA43=1,0,(IF(0=((COUNTIF(技術職員有資格者名簿!$C43:$V43,238))),0,1)))</f>
        <v>0</v>
      </c>
      <c r="AC43" s="78">
        <f>IF(AA43+AB43=1,0,(IF(0=((COUNTIF(技術職員有資格者名簿!C43:V43,127)+COUNTIF(技術職員有資格者名簿!C43:V43,228)+COUNTIF(技術職員有資格者名簿!C43:V43,155)+COUNTIF(技術職員有資格者名簿!C43:V43,256)+COUNTIF(技術職員有資格者名簿!C43:V43,258)+COUNTIF(技術職員有資格者名簿!C43:V43,268)+COUNTIF(技術職員有資格者名簿!C43:V43,269)+COUNTIF(技術職員有資格者名簿!C43:V43,129)+COUNTIF(技術職員有資格者名簿!C43:V43,230)+COUNTIF(技術職員有資格者名簿!C43:V43,168)+COUNTIF(技術職員有資格者名簿!C43:V43,169)+COUNTIF(技術職員有資格者名簿!C43:V43,265)+COUNTIF(技術職員有資格者名簿!C43:V43,"062")+COUNTIF(技術職員有資格者名簿!C43:V43,"064")+COUNTIF(技術職員有資格者名簿!C43:V43,"076")+COUNTIF(技術職員有資格者名簿!C43:V43,"080")+COUNTIF(技術職員有資格者名簿!C43:V43,"099-2"))),0,1)))</f>
        <v>0</v>
      </c>
      <c r="AD43" s="79">
        <f>IF(COUNTIF(技術職員有資格者名簿!C43:V43,113)&gt;=1,1,0)</f>
        <v>0</v>
      </c>
      <c r="AE43" s="77">
        <f>IF(AD43=1,0,(IF(0=((COUNTIF(技術職員有資格者名簿!C43:V43,214)+COUNTIF(技術職員有資格者名簿!C43:V43,215)+COUNTIF(技術職員有資格者名簿!C43:V43,216) )),0,1)))</f>
        <v>0</v>
      </c>
      <c r="AF43" s="80">
        <f>IF(AD43+AE43=1,0,(IF(0=(COUNTIF(技術職員有資格者名簿!C43:V43,702)+COUNTIF(技術職員有資格者名簿!C43:V43,703)+COUNTIF(技術職員有資格者名簿!C43:V43,704)+COUNTIF(技術職員有資格者名簿!C43:V43,705 )+COUNTIF(技術職員有資格者名簿!C43:V43,706)+COUNTIF(技術職員有資格者名簿!C43:V43,707)+COUNTIF(技術職員有資格者名簿!C43:V43,708)+COUNTIF(技術職員有資格者名簿!C43:V43,722)+COUNTIF(技術職員有資格者名簿!C43:V43,723)+COUNTIF(技術職員有資格者名簿!C43:V43,724)+COUNTIF(技術職員有資格者名簿!C43:V43,725)+COUNTIF(技術職員有資格者名簿!C43:V43,726)+COUNTIF(技術職員有資格者名簿!C43:V43,727)+COUNTIF(技術職員有資格者名簿!C43:V43,728)+COUNTIF(技術職員有資格者名簿!C43:V43,729)+COUNTIF(技術職員有資格者名簿!C43:V43,730)+COUNTIF(技術職員有資格者名簿!C43:V43,731)+COUNTIF(技術職員有資格者名簿!C43:V43,732)+COUNTIF(技術職員有資格者名簿!C43:V43,710)+COUNTIF(技術職員有資格者名簿!C43:V43,711)+COUNTIF(技術職員有資格者名簿!C43:V43,712)+COUNTIF(技術職員有資格者名簿!C43:V43,713)+COUNTIF(技術職員有資格者名簿!C43:V43,714)+COUNTIF(技術職員有資格者名簿!C43:V43,715)+COUNTIF(技術職員有資格者名簿!C43:V43,716)+COUNTIF(技術職員有資格者名簿!C43:V43,717)+COUNTIF(技術職員有資格者名簿!C43:V43,718)+COUNTIF(技術職員有資格者名簿!C43:V43,719)+COUNTIF(技術職員有資格者名簿!C43:V43,720)+COUNTIF(技術職員有資格者名簿!C43:V43,781)+COUNTIF(技術職員有資格者名簿!C43:V43,782)+COUNTIF(技術職員有資格者名簿!C43:V43,783)+COUNTIF(技術職員有資格者名簿!C43:V43,784)+COUNTIF(技術職員有資格者名簿!C43:V43,785)+COUNTIF(技術職員有資格者名簿!C43:V43,786)+COUNTIF(技術職員有資格者名簿!C43:V43,787)+COUNTIF(技術職員有資格者名簿!C43:V43,788)+COUNTIF(技術職員有資格者名簿!C43:V43,789)+COUNTIF(技術職員有資格者名簿!C43:V43,790)+COUNTIF(技術職員有資格者名簿!C43:V43,791)+COUNTIF(技術職員有資格者名簿!C43:V43,792)+COUNTIF(技術職員有資格者名簿!C43:V43,793)+COUNTIF(技術職員有資格者名簿!C43:V43,794)+COUNTIF(技術職員有資格者名簿!C43:V43,795)+COUNTIF(技術職員有資格者名簿!C43:V43,796)+COUNTIF(技術職員有資格者名簿!C43:V43,797)+COUNTIF(技術職員有資格者名簿!C43:V43,798)+COUNTIF(技術職員有資格者名簿!C43:V43,799)+COUNTIF(技術職員有資格者名簿!C43:V43,800)+COUNTIF(技術職員有資格者名簿!C43:V43,751)+COUNTIF(技術職員有資格者名簿!C43:V43,752)+COUNTIF(技術職員有資格者名簿!C43:V43,753)+COUNTIF(技術職員有資格者名簿!C43:V43,754)+COUNTIF(技術職員有資格者名簿!C43:V43,755)+COUNTIF(技術職員有資格者名簿!C43:V43,756)+COUNTIF(技術職員有資格者名簿!C43:V43,757)+COUNTIF(技術職員有資格者名簿!C43:V43,758)+COUNTIF(技術職員有資格者名簿!C43:V43,759)+COUNTIF(技術職員有資格者名簿!C43:V43,760)+COUNTIF(技術職員有資格者名簿!C43:V43,761)+COUNTIF(技術職員有資格者名簿!C43:V43,762)+COUNTIF(技術職員有資格者名簿!C43:V43,763)+COUNTIF(技術職員有資格者名簿!C43:V43,764)+COUNTIF(技術職員有資格者名簿!C43:V43,765)+COUNTIF(技術職員有資格者名簿!C43:V43,766)+COUNTIF(技術職員有資格者名簿!C43:V43,767)+COUNTIF(技術職員有資格者名簿!C43:V43,768)+COUNTIF(技術職員有資格者名簿!C43:V43,769)+COUNTIF(技術職員有資格者名簿!C43:V43,770)+COUNTIF(技術職員有資格者名簿!C43:V43,771)+COUNTIF(技術職員有資格者名簿!C43:V43,772)+COUNTIF(技術職員有資格者名簿!C43:V43,127)+COUNTIF(技術職員有資格者名簿!C43:V43,228)+COUNTIF(技術職員有資格者名簿!C43:V43,155)+COUNTIF(技術職員有資格者名簿!C43:V43,256)+COUNTIF(技術職員有資格者名簿!C43:V43,258)+COUNTIF(技術職員有資格者名簿!C43:V43,268)+COUNTIF(技術職員有資格者名簿!C43:V43,269)+COUNTIF(技術職員有資格者名簿!C43:V43,129)+COUNTIF(技術職員有資格者名簿!C43:V43,230)+COUNTIF(技術職員有資格者名簿!C43:V43,168)+COUNTIF(技術職員有資格者名簿!C43:V43,169)+COUNTIF(技術職員有資格者名簿!C43:V43,265)+COUNTIF(技術職員有資格者名簿!C43:V43,"061")+COUNTIF(技術職員有資格者名簿!C43:V43,"081")+COUNTIF(技術職員有資格者名簿!C43:V43,"051")+COUNTIF(技術職員有資格者名簿!C43:V43,"052")+COUNTIF(技術職員有資格者名簿!C43:V43,"053")+COUNTIF(技術職員有資格者名簿!C43:V43,"099-3")),0,1)))</f>
        <v>0</v>
      </c>
      <c r="AG43" s="79">
        <v>0</v>
      </c>
      <c r="AH43" s="77">
        <v>0</v>
      </c>
      <c r="AI43" s="78">
        <f>IF(AG43+AH43=1,0,(IF(0=((COUNTIF(技術職員有資格者名簿!C43:V43,"074")+COUNTIF(技術職員有資格者名簿!C43:V43,"099-4"))),0,1)))</f>
        <v>0</v>
      </c>
      <c r="AJ43" s="79">
        <v>0</v>
      </c>
      <c r="AK43" s="77">
        <v>0</v>
      </c>
      <c r="AL43" s="81">
        <f>IF(AJ43+AK43=1,0,(IF(0=((COUNTIF(技術職員有資格者名簿!C43:V43,"071")+COUNTIF(技術職員有資格者名簿!C43:V43,801)+COUNTIF(技術職員有資格者名簿!C43:V43,802)+COUNTIF(技術職員有資格者名簿!C43:V43,803)+COUNTIF(技術職員有資格者名簿!C43:V43,804)+COUNTIF(技術職員有資格者名簿!C43:V43,805)+COUNTIF(技術職員有資格者名簿!C43:V43,806)+COUNTIF(技術職員有資格者名簿!C43:V43,807)+COUNTIF(技術職員有資格者名簿!C43:V43,808)+COUNTIF(技術職員有資格者名簿!C43:V43,"073")+COUNTIF(技術職員有資格者名簿!C43:V43,"082")+COUNTIF(技術職員有資格者名簿!C43:V43,"099-5") +COUNTIF(技術職員有資格者名簿!C43:V43,"099-6"))),0,1)))</f>
        <v>0</v>
      </c>
      <c r="AM43" s="79">
        <v>0</v>
      </c>
      <c r="AN43" s="77">
        <v>0</v>
      </c>
      <c r="AO43" s="81">
        <f>IF(AM43+AN43=1,0,(IF(0=((COUNTIF(技術職員有資格者名簿!C43:V43,"075")+COUNTIF(技術職員有資格者名簿!C43:V43,"077")+COUNTIF(技術職員有資格者名簿!C43:V43,"072")+COUNTIF(技術職員有資格者名簿!C43:V43,"099-7"))),0,1)))</f>
        <v>0</v>
      </c>
    </row>
    <row r="44" spans="1:41" ht="50.1" customHeight="1">
      <c r="A44" s="161">
        <v>35</v>
      </c>
      <c r="B44" s="213"/>
      <c r="C44" s="191"/>
      <c r="D44" s="177" t="str">
        <f>IFERROR(VLOOKUP($C44,'業者カード（B)における資格対照表'!$A:$F,6,FALSE),"")</f>
        <v/>
      </c>
      <c r="E44" s="191"/>
      <c r="F44" s="177" t="str">
        <f>IFERROR(VLOOKUP($E44,'[1]業者カード（B)における資格対照表'!$A:$F,6,FALSE),"")</f>
        <v/>
      </c>
      <c r="G44" s="191"/>
      <c r="H44" s="177" t="str">
        <f>IFERROR(VLOOKUP($G44,'業者カード（B)における資格対照表'!$A:$F,6,FALSE),"")</f>
        <v/>
      </c>
      <c r="I44" s="191"/>
      <c r="J44" s="177" t="str">
        <f>IFERROR(VLOOKUP($I44,'業者カード（B)における資格対照表'!$A:$F,6,FALSE),"")</f>
        <v/>
      </c>
      <c r="K44" s="191"/>
      <c r="L44" s="177" t="str">
        <f>IFERROR(VLOOKUP($K44,'業者カード（B)における資格対照表'!$A:$F,6,FALSE),"")</f>
        <v/>
      </c>
      <c r="M44" s="191"/>
      <c r="N44" s="177" t="str">
        <f>IFERROR(VLOOKUP($M44,'業者カード（B)における資格対照表'!$A:$F,6,FALSE),"")</f>
        <v/>
      </c>
      <c r="O44" s="191"/>
      <c r="P44" s="177" t="str">
        <f>IFERROR(VLOOKUP($O44,'業者カード（B)における資格対照表'!$A:$F,6,FALSE),"")</f>
        <v/>
      </c>
      <c r="Q44" s="191"/>
      <c r="R44" s="177" t="str">
        <f>IFERROR(VLOOKUP($Q44,'業者カード（B)における資格対照表'!$A:$F,6,FALSE),"")</f>
        <v/>
      </c>
      <c r="S44" s="191"/>
      <c r="T44" s="177" t="str">
        <f>IFERROR(VLOOKUP($S44,'業者カード（B)における資格対照表'!$A:$F,6,FALSE),"")</f>
        <v/>
      </c>
      <c r="U44" s="190"/>
      <c r="V44" s="177" t="str">
        <f>IFERROR(VLOOKUP($U44,'業者カード（B)における資格対照表'!$A:$F,6,FALSE),"")</f>
        <v/>
      </c>
      <c r="X44" s="76">
        <f>IF(COUNTIF(技術職員有資格者名簿!C44:V44,107)&gt;=1,1,0)</f>
        <v>0</v>
      </c>
      <c r="Y44" s="77">
        <f>IF(X44=1,0,(IF(0=((COUNTIF(技術職員有資格者名簿!$C44:$V44,208))),0,1)))</f>
        <v>0</v>
      </c>
      <c r="Z44" s="78">
        <f>IF(X44+Y44=1,0,(IF(0=((COUNTIF(技術職員有資格者名簿!C44:V44,"099-1"))),0,1)))</f>
        <v>0</v>
      </c>
      <c r="AA44" s="82">
        <f>IF(COUNTIF(技術職員有資格者名簿!C44:V44,137)+(COUNTIF(技術職員有資格者名簿!C44:V44,"078")+COUNTIF(技術職員有資格者名簿!C44:V44,"079"))&gt;=1,1,0)</f>
        <v>0</v>
      </c>
      <c r="AB44" s="83">
        <f>IF(AA44=1,0,(IF(0=((COUNTIF(技術職員有資格者名簿!$C44:$V44,238))),0,1)))</f>
        <v>0</v>
      </c>
      <c r="AC44" s="84">
        <f>IF(AA44+AB44=1,0,(IF(0=((COUNTIF(技術職員有資格者名簿!C44:V44,127)+COUNTIF(技術職員有資格者名簿!C44:V44,228)+COUNTIF(技術職員有資格者名簿!C44:V44,155)+COUNTIF(技術職員有資格者名簿!C44:V44,256)+COUNTIF(技術職員有資格者名簿!C44:V44,258)+COUNTIF(技術職員有資格者名簿!C44:V44,268)+COUNTIF(技術職員有資格者名簿!C44:V44,269)+COUNTIF(技術職員有資格者名簿!C44:V44,129)+COUNTIF(技術職員有資格者名簿!C44:V44,230)+COUNTIF(技術職員有資格者名簿!C44:V44,168)+COUNTIF(技術職員有資格者名簿!C44:V44,169)+COUNTIF(技術職員有資格者名簿!C44:V44,265)+COUNTIF(技術職員有資格者名簿!C44:V44,"062")+COUNTIF(技術職員有資格者名簿!C44:V44,"064")+COUNTIF(技術職員有資格者名簿!C44:V44,"076")+COUNTIF(技術職員有資格者名簿!C44:V44,"080")+COUNTIF(技術職員有資格者名簿!C44:V44,"099-2"))),0,1)))</f>
        <v>0</v>
      </c>
      <c r="AD44" s="79">
        <f>IF(COUNTIF(技術職員有資格者名簿!C44:V44,113)&gt;=1,1,0)</f>
        <v>0</v>
      </c>
      <c r="AE44" s="77">
        <f>IF(AD44=1,0,(IF(0=((COUNTIF(技術職員有資格者名簿!C44:V44,214)+COUNTIF(技術職員有資格者名簿!C44:V44,215)+COUNTIF(技術職員有資格者名簿!C44:V44,216) )),0,1)))</f>
        <v>0</v>
      </c>
      <c r="AF44" s="80">
        <f>IF(AD44+AE44=1,0,(IF(0=(COUNTIF(技術職員有資格者名簿!C44:V44,702)+COUNTIF(技術職員有資格者名簿!C44:V44,703)+COUNTIF(技術職員有資格者名簿!C44:V44,704)+COUNTIF(技術職員有資格者名簿!C44:V44,705 )+COUNTIF(技術職員有資格者名簿!C44:V44,706)+COUNTIF(技術職員有資格者名簿!C44:V44,707)+COUNTIF(技術職員有資格者名簿!C44:V44,708)+COUNTIF(技術職員有資格者名簿!C44:V44,722)+COUNTIF(技術職員有資格者名簿!C44:V44,723)+COUNTIF(技術職員有資格者名簿!C44:V44,724)+COUNTIF(技術職員有資格者名簿!C44:V44,725)+COUNTIF(技術職員有資格者名簿!C44:V44,726)+COUNTIF(技術職員有資格者名簿!C44:V44,727)+COUNTIF(技術職員有資格者名簿!C44:V44,728)+COUNTIF(技術職員有資格者名簿!C44:V44,729)+COUNTIF(技術職員有資格者名簿!C44:V44,730)+COUNTIF(技術職員有資格者名簿!C44:V44,731)+COUNTIF(技術職員有資格者名簿!C44:V44,732)+COUNTIF(技術職員有資格者名簿!C44:V44,710)+COUNTIF(技術職員有資格者名簿!C44:V44,711)+COUNTIF(技術職員有資格者名簿!C44:V44,712)+COUNTIF(技術職員有資格者名簿!C44:V44,713)+COUNTIF(技術職員有資格者名簿!C44:V44,714)+COUNTIF(技術職員有資格者名簿!C44:V44,715)+COUNTIF(技術職員有資格者名簿!C44:V44,716)+COUNTIF(技術職員有資格者名簿!C44:V44,717)+COUNTIF(技術職員有資格者名簿!C44:V44,718)+COUNTIF(技術職員有資格者名簿!C44:V44,719)+COUNTIF(技術職員有資格者名簿!C44:V44,720)+COUNTIF(技術職員有資格者名簿!C44:V44,781)+COUNTIF(技術職員有資格者名簿!C44:V44,782)+COUNTIF(技術職員有資格者名簿!C44:V44,783)+COUNTIF(技術職員有資格者名簿!C44:V44,784)+COUNTIF(技術職員有資格者名簿!C44:V44,785)+COUNTIF(技術職員有資格者名簿!C44:V44,786)+COUNTIF(技術職員有資格者名簿!C44:V44,787)+COUNTIF(技術職員有資格者名簿!C44:V44,788)+COUNTIF(技術職員有資格者名簿!C44:V44,789)+COUNTIF(技術職員有資格者名簿!C44:V44,790)+COUNTIF(技術職員有資格者名簿!C44:V44,791)+COUNTIF(技術職員有資格者名簿!C44:V44,792)+COUNTIF(技術職員有資格者名簿!C44:V44,793)+COUNTIF(技術職員有資格者名簿!C44:V44,794)+COUNTIF(技術職員有資格者名簿!C44:V44,795)+COUNTIF(技術職員有資格者名簿!C44:V44,796)+COUNTIF(技術職員有資格者名簿!C44:V44,797)+COUNTIF(技術職員有資格者名簿!C44:V44,798)+COUNTIF(技術職員有資格者名簿!C44:V44,799)+COUNTIF(技術職員有資格者名簿!C44:V44,800)+COUNTIF(技術職員有資格者名簿!C44:V44,751)+COUNTIF(技術職員有資格者名簿!C44:V44,752)+COUNTIF(技術職員有資格者名簿!C44:V44,753)+COUNTIF(技術職員有資格者名簿!C44:V44,754)+COUNTIF(技術職員有資格者名簿!C44:V44,755)+COUNTIF(技術職員有資格者名簿!C44:V44,756)+COUNTIF(技術職員有資格者名簿!C44:V44,757)+COUNTIF(技術職員有資格者名簿!C44:V44,758)+COUNTIF(技術職員有資格者名簿!C44:V44,759)+COUNTIF(技術職員有資格者名簿!C44:V44,760)+COUNTIF(技術職員有資格者名簿!C44:V44,761)+COUNTIF(技術職員有資格者名簿!C44:V44,762)+COUNTIF(技術職員有資格者名簿!C44:V44,763)+COUNTIF(技術職員有資格者名簿!C44:V44,764)+COUNTIF(技術職員有資格者名簿!C44:V44,765)+COUNTIF(技術職員有資格者名簿!C44:V44,766)+COUNTIF(技術職員有資格者名簿!C44:V44,767)+COUNTIF(技術職員有資格者名簿!C44:V44,768)+COUNTIF(技術職員有資格者名簿!C44:V44,769)+COUNTIF(技術職員有資格者名簿!C44:V44,770)+COUNTIF(技術職員有資格者名簿!C44:V44,771)+COUNTIF(技術職員有資格者名簿!C44:V44,772)+COUNTIF(技術職員有資格者名簿!C44:V44,127)+COUNTIF(技術職員有資格者名簿!C44:V44,228)+COUNTIF(技術職員有資格者名簿!C44:V44,155)+COUNTIF(技術職員有資格者名簿!C44:V44,256)+COUNTIF(技術職員有資格者名簿!C44:V44,258)+COUNTIF(技術職員有資格者名簿!C44:V44,268)+COUNTIF(技術職員有資格者名簿!C44:V44,269)+COUNTIF(技術職員有資格者名簿!C44:V44,129)+COUNTIF(技術職員有資格者名簿!C44:V44,230)+COUNTIF(技術職員有資格者名簿!C44:V44,168)+COUNTIF(技術職員有資格者名簿!C44:V44,169)+COUNTIF(技術職員有資格者名簿!C44:V44,265)+COUNTIF(技術職員有資格者名簿!C44:V44,"061")+COUNTIF(技術職員有資格者名簿!C44:V44,"081")+COUNTIF(技術職員有資格者名簿!C44:V44,"051")+COUNTIF(技術職員有資格者名簿!C44:V44,"052")+COUNTIF(技術職員有資格者名簿!C44:V44,"053")+COUNTIF(技術職員有資格者名簿!C44:V44,"099-3")),0,1)))</f>
        <v>0</v>
      </c>
      <c r="AG44" s="79">
        <v>0</v>
      </c>
      <c r="AH44" s="77">
        <v>0</v>
      </c>
      <c r="AI44" s="78">
        <f>IF(AG44+AH44=1,0,(IF(0=((COUNTIF(技術職員有資格者名簿!C44:V44,"074")+COUNTIF(技術職員有資格者名簿!C44:V44,"099-4"))),0,1)))</f>
        <v>0</v>
      </c>
      <c r="AJ44" s="79">
        <v>0</v>
      </c>
      <c r="AK44" s="77">
        <v>0</v>
      </c>
      <c r="AL44" s="81">
        <f>IF(AJ44+AK44=1,0,(IF(0=((COUNTIF(技術職員有資格者名簿!C44:V44,"071")+COUNTIF(技術職員有資格者名簿!C44:V44,801)+COUNTIF(技術職員有資格者名簿!C44:V44,802)+COUNTIF(技術職員有資格者名簿!C44:V44,803)+COUNTIF(技術職員有資格者名簿!C44:V44,804)+COUNTIF(技術職員有資格者名簿!C44:V44,805)+COUNTIF(技術職員有資格者名簿!C44:V44,806)+COUNTIF(技術職員有資格者名簿!C44:V44,807)+COUNTIF(技術職員有資格者名簿!C44:V44,808)+COUNTIF(技術職員有資格者名簿!C44:V44,"073")+COUNTIF(技術職員有資格者名簿!C44:V44,"082")+COUNTIF(技術職員有資格者名簿!C44:V44,"099-5") +COUNTIF(技術職員有資格者名簿!C44:V44,"099-6"))),0,1)))</f>
        <v>0</v>
      </c>
      <c r="AM44" s="79">
        <v>0</v>
      </c>
      <c r="AN44" s="77">
        <v>0</v>
      </c>
      <c r="AO44" s="81">
        <f>IF(AM44+AN44=1,0,(IF(0=((COUNTIF(技術職員有資格者名簿!C44:V44,"075")+COUNTIF(技術職員有資格者名簿!C44:V44,"077")+COUNTIF(技術職員有資格者名簿!C44:V44,"072")+COUNTIF(技術職員有資格者名簿!C44:V44,"099-7"))),0,1)))</f>
        <v>0</v>
      </c>
    </row>
    <row r="45" spans="1:41" ht="12.75" customHeight="1" thickBot="1">
      <c r="A45" s="393"/>
      <c r="B45" s="393"/>
      <c r="C45" s="393"/>
      <c r="D45" s="393"/>
      <c r="E45" s="393"/>
      <c r="F45" s="393"/>
      <c r="G45" s="393"/>
      <c r="H45" s="393"/>
      <c r="I45" s="393"/>
      <c r="J45" s="393"/>
      <c r="K45" s="393"/>
      <c r="L45" s="393"/>
      <c r="M45" s="393"/>
      <c r="N45" s="393"/>
      <c r="O45" s="393"/>
      <c r="P45" s="393"/>
      <c r="Q45" s="393"/>
      <c r="R45" s="393"/>
      <c r="S45" s="393"/>
      <c r="T45" s="393"/>
      <c r="U45" s="393"/>
      <c r="V45" s="393"/>
    </row>
    <row r="46" spans="1:41" ht="23.25" customHeight="1" thickBot="1">
      <c r="A46" s="399"/>
      <c r="B46" s="399"/>
      <c r="C46" s="399"/>
      <c r="D46" s="399"/>
      <c r="E46" s="399"/>
      <c r="F46" s="399"/>
      <c r="G46" s="399"/>
      <c r="H46" s="399"/>
      <c r="I46" s="399"/>
      <c r="J46" s="399"/>
      <c r="K46" s="399"/>
      <c r="L46" s="399"/>
      <c r="M46" s="399"/>
      <c r="N46" s="399"/>
      <c r="O46" s="399"/>
      <c r="P46" s="399"/>
      <c r="Q46" s="399"/>
      <c r="R46" s="399"/>
      <c r="S46" s="399"/>
      <c r="T46" s="399"/>
      <c r="U46" s="399"/>
      <c r="V46" s="399"/>
      <c r="X46" s="163">
        <f t="shared" ref="X46:AO46" si="0">SUM(X10:X45)</f>
        <v>0</v>
      </c>
      <c r="Y46" s="164">
        <f t="shared" si="0"/>
        <v>0</v>
      </c>
      <c r="Z46" s="165">
        <f t="shared" si="0"/>
        <v>0</v>
      </c>
      <c r="AA46" s="166">
        <f t="shared" si="0"/>
        <v>0</v>
      </c>
      <c r="AB46" s="167">
        <f t="shared" si="0"/>
        <v>0</v>
      </c>
      <c r="AC46" s="168">
        <f t="shared" si="0"/>
        <v>0</v>
      </c>
      <c r="AD46" s="163">
        <f t="shared" si="0"/>
        <v>0</v>
      </c>
      <c r="AE46" s="164">
        <f t="shared" si="0"/>
        <v>0</v>
      </c>
      <c r="AF46" s="165">
        <f t="shared" si="0"/>
        <v>0</v>
      </c>
      <c r="AG46" s="166">
        <f t="shared" si="0"/>
        <v>0</v>
      </c>
      <c r="AH46" s="167">
        <f t="shared" si="0"/>
        <v>0</v>
      </c>
      <c r="AI46" s="168">
        <f t="shared" si="0"/>
        <v>0</v>
      </c>
      <c r="AJ46" s="163">
        <f t="shared" si="0"/>
        <v>0</v>
      </c>
      <c r="AK46" s="167">
        <f t="shared" si="0"/>
        <v>0</v>
      </c>
      <c r="AL46" s="168">
        <f t="shared" si="0"/>
        <v>0</v>
      </c>
      <c r="AM46" s="163">
        <f t="shared" si="0"/>
        <v>0</v>
      </c>
      <c r="AN46" s="164">
        <f t="shared" si="0"/>
        <v>0</v>
      </c>
      <c r="AO46" s="165">
        <f t="shared" si="0"/>
        <v>0</v>
      </c>
    </row>
    <row r="47" spans="1:41" ht="23.25" customHeight="1">
      <c r="T47" s="192"/>
    </row>
  </sheetData>
  <sheetProtection sheet="1" objects="1" scenarios="1" selectLockedCells="1"/>
  <mergeCells count="16">
    <mergeCell ref="O1:P1"/>
    <mergeCell ref="Q1:V1"/>
    <mergeCell ref="A6:T6"/>
    <mergeCell ref="A46:V46"/>
    <mergeCell ref="AJ8:AL8"/>
    <mergeCell ref="A5:T5"/>
    <mergeCell ref="A2:V2"/>
    <mergeCell ref="AM8:AO8"/>
    <mergeCell ref="C9:V9"/>
    <mergeCell ref="A45:V45"/>
    <mergeCell ref="A4:T4"/>
    <mergeCell ref="AG8:AI8"/>
    <mergeCell ref="A8:V8"/>
    <mergeCell ref="X8:Z8"/>
    <mergeCell ref="AA8:AC8"/>
    <mergeCell ref="AD8:AF8"/>
  </mergeCells>
  <phoneticPr fontId="11"/>
  <conditionalFormatting sqref="C10:C44 E10:E44 G10:G44 I10:I44 K10:K44 M10:M44 O10:O44 Q10:Q44 S10:S44 U10:U44">
    <cfRule type="expression" dxfId="33" priority="3" stopIfTrue="1">
      <formula>COUNTIF($C10:$V10,C10)&gt;1</formula>
    </cfRule>
  </conditionalFormatting>
  <dataValidations count="1">
    <dataValidation allowBlank="1" showInputMessage="1" showErrorMessage="1" errorTitle="データの重複" error="入力したコードが重複しています。" sqref="F10:F44 H10:H44 J10:J44 L10:L44 N10:N44 P10:P44 R10:R44 T10:T44 D10:D44 V10:V44" xr:uid="{00000000-0002-0000-0200-000000000000}"/>
  </dataValidations>
  <printOptions horizontalCentered="1"/>
  <pageMargins left="0.35433070866141736" right="0.19685039370078741" top="0.78740157480314965" bottom="0.59055118110236227" header="0.51181102362204722" footer="0.51181102362204722"/>
  <pageSetup paperSize="9" scale="4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コードなし" error="登録のあるコード番号を入力してください。" xr:uid="{00000000-0002-0000-0200-000001000000}">
          <x14:formula1>
            <xm:f>'業者カード（B)における資格対照表'!$D$3:$D$140</xm:f>
          </x14:formula1>
          <xm:sqref>O10:O44 M10:M44 K10:K44 I10:I44 G10:G44 E10:E44 C10:C44 U10:U44 S10:S44 Q10:Q44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W39"/>
  <sheetViews>
    <sheetView view="pageBreakPreview" topLeftCell="A24" zoomScale="90" zoomScaleNormal="100" zoomScaleSheetLayoutView="90" workbookViewId="0">
      <selection activeCell="AB16" sqref="AB16"/>
    </sheetView>
  </sheetViews>
  <sheetFormatPr defaultColWidth="3.875" defaultRowHeight="23.25" customHeight="1"/>
  <cols>
    <col min="1" max="23" width="4.375" style="3" customWidth="1"/>
    <col min="24" max="16384" width="3.875" style="3"/>
  </cols>
  <sheetData>
    <row r="1" spans="1:23" ht="23.25" customHeight="1" thickBot="1">
      <c r="A1" s="2" t="s">
        <v>64</v>
      </c>
    </row>
    <row r="2" spans="1:23" ht="23.25" customHeight="1">
      <c r="A2" s="5" t="s">
        <v>387</v>
      </c>
      <c r="B2" s="4"/>
      <c r="C2" s="4"/>
      <c r="D2" s="4"/>
      <c r="E2" s="4"/>
      <c r="F2" s="4"/>
      <c r="G2" s="4"/>
      <c r="H2" s="4"/>
      <c r="I2" s="4"/>
      <c r="J2" s="9"/>
      <c r="K2" s="9"/>
      <c r="L2" s="9"/>
      <c r="M2" s="33" t="s">
        <v>392</v>
      </c>
      <c r="N2" s="9"/>
      <c r="O2" s="9"/>
      <c r="P2" s="9"/>
      <c r="Q2" s="9"/>
      <c r="R2" s="9"/>
      <c r="S2" s="9"/>
      <c r="T2" s="9"/>
      <c r="U2" s="9"/>
      <c r="V2" s="9"/>
      <c r="W2" s="10"/>
    </row>
    <row r="3" spans="1:23" ht="23.25" customHeight="1">
      <c r="A3" s="401" t="s">
        <v>116</v>
      </c>
      <c r="B3" s="402"/>
      <c r="C3" s="402"/>
      <c r="D3" s="403"/>
      <c r="E3" s="404"/>
      <c r="F3" s="405"/>
      <c r="G3" s="405"/>
      <c r="H3" s="405"/>
      <c r="I3" s="406"/>
      <c r="J3" s="214" t="s">
        <v>143</v>
      </c>
      <c r="K3" s="214"/>
      <c r="L3" s="214"/>
      <c r="M3" s="433"/>
      <c r="N3" s="433"/>
      <c r="O3" s="433"/>
      <c r="P3" s="433"/>
      <c r="Q3" s="433"/>
      <c r="R3" s="433"/>
      <c r="S3" s="433"/>
      <c r="T3" s="433"/>
      <c r="U3" s="433"/>
      <c r="V3" s="433"/>
      <c r="W3" s="434"/>
    </row>
    <row r="4" spans="1:23" ht="20.25" customHeight="1">
      <c r="A4" s="407" t="s">
        <v>65</v>
      </c>
      <c r="B4" s="408"/>
      <c r="C4" s="408"/>
      <c r="D4" s="409" t="s">
        <v>100</v>
      </c>
      <c r="E4" s="409"/>
      <c r="F4" s="409"/>
      <c r="G4" s="409"/>
      <c r="H4" s="409"/>
      <c r="I4" s="409"/>
      <c r="J4" s="409"/>
      <c r="K4" s="409"/>
      <c r="L4" s="409"/>
      <c r="M4" s="409"/>
      <c r="N4" s="409"/>
      <c r="O4" s="409"/>
      <c r="P4" s="409"/>
      <c r="Q4" s="409"/>
      <c r="R4" s="409"/>
      <c r="S4" s="409"/>
      <c r="T4" s="409"/>
      <c r="U4" s="409"/>
      <c r="V4" s="409"/>
      <c r="W4" s="410"/>
    </row>
    <row r="5" spans="1:23" ht="30" customHeight="1" thickBot="1">
      <c r="A5" s="415" t="s">
        <v>66</v>
      </c>
      <c r="B5" s="416"/>
      <c r="C5" s="416"/>
      <c r="D5" s="417" t="s">
        <v>104</v>
      </c>
      <c r="E5" s="417"/>
      <c r="F5" s="417"/>
      <c r="G5" s="417"/>
      <c r="H5" s="417"/>
      <c r="I5" s="417"/>
      <c r="J5" s="417"/>
      <c r="K5" s="417"/>
      <c r="L5" s="417"/>
      <c r="M5" s="417"/>
      <c r="N5" s="417"/>
      <c r="O5" s="417"/>
      <c r="P5" s="417"/>
      <c r="Q5" s="417"/>
      <c r="R5" s="417"/>
      <c r="S5" s="417"/>
      <c r="T5" s="417"/>
      <c r="U5" s="417"/>
      <c r="V5" s="417"/>
      <c r="W5" s="418"/>
    </row>
    <row r="6" spans="1:23" ht="20.25" customHeight="1" thickTop="1">
      <c r="A6" s="419" t="s">
        <v>65</v>
      </c>
      <c r="B6" s="420"/>
      <c r="C6" s="420"/>
      <c r="D6" s="421" t="s">
        <v>106</v>
      </c>
      <c r="E6" s="421"/>
      <c r="F6" s="421"/>
      <c r="G6" s="421"/>
      <c r="H6" s="421"/>
      <c r="I6" s="421"/>
      <c r="J6" s="421"/>
      <c r="K6" s="421"/>
      <c r="L6" s="421"/>
      <c r="M6" s="421"/>
      <c r="N6" s="421"/>
      <c r="O6" s="421"/>
      <c r="P6" s="421"/>
      <c r="Q6" s="421"/>
      <c r="R6" s="421"/>
      <c r="S6" s="421"/>
      <c r="T6" s="421"/>
      <c r="U6" s="421"/>
      <c r="V6" s="421"/>
      <c r="W6" s="422"/>
    </row>
    <row r="7" spans="1:23" ht="30" customHeight="1">
      <c r="A7" s="423" t="s">
        <v>67</v>
      </c>
      <c r="B7" s="424"/>
      <c r="C7" s="424"/>
      <c r="D7" s="425" t="s">
        <v>105</v>
      </c>
      <c r="E7" s="425"/>
      <c r="F7" s="425"/>
      <c r="G7" s="425"/>
      <c r="H7" s="425"/>
      <c r="I7" s="425"/>
      <c r="J7" s="425"/>
      <c r="K7" s="425"/>
      <c r="L7" s="425"/>
      <c r="M7" s="425"/>
      <c r="N7" s="425"/>
      <c r="O7" s="425"/>
      <c r="P7" s="425"/>
      <c r="Q7" s="425"/>
      <c r="R7" s="425"/>
      <c r="S7" s="425"/>
      <c r="T7" s="425"/>
      <c r="U7" s="425"/>
      <c r="V7" s="425"/>
      <c r="W7" s="426"/>
    </row>
    <row r="8" spans="1:23" ht="23.25" customHeight="1">
      <c r="A8" s="427" t="s">
        <v>68</v>
      </c>
      <c r="B8" s="411"/>
      <c r="C8" s="411"/>
      <c r="D8" s="412" t="s">
        <v>107</v>
      </c>
      <c r="E8" s="413"/>
      <c r="F8" s="413"/>
      <c r="G8" s="414"/>
      <c r="H8" s="411" t="s">
        <v>69</v>
      </c>
      <c r="I8" s="411"/>
      <c r="J8" s="411"/>
      <c r="K8" s="428" t="s">
        <v>221</v>
      </c>
      <c r="L8" s="429"/>
      <c r="M8" s="429"/>
      <c r="N8" s="429"/>
      <c r="O8" s="429"/>
      <c r="P8" s="429"/>
      <c r="Q8" s="429"/>
      <c r="R8" s="429"/>
      <c r="S8" s="429"/>
      <c r="T8" s="429"/>
      <c r="U8" s="429"/>
      <c r="V8" s="429"/>
      <c r="W8" s="430"/>
    </row>
    <row r="9" spans="1:23" ht="23.25" customHeight="1">
      <c r="A9" s="427" t="s">
        <v>70</v>
      </c>
      <c r="B9" s="411"/>
      <c r="C9" s="411"/>
      <c r="D9" s="412" t="s">
        <v>108</v>
      </c>
      <c r="E9" s="413"/>
      <c r="F9" s="413"/>
      <c r="G9" s="414"/>
      <c r="H9" s="411" t="s">
        <v>71</v>
      </c>
      <c r="I9" s="411"/>
      <c r="J9" s="411"/>
      <c r="K9" s="412" t="s">
        <v>108</v>
      </c>
      <c r="L9" s="413"/>
      <c r="M9" s="413"/>
      <c r="N9" s="414"/>
      <c r="O9" s="411" t="s">
        <v>72</v>
      </c>
      <c r="P9" s="411"/>
      <c r="Q9" s="411"/>
      <c r="R9" s="411"/>
      <c r="S9" s="431" t="s">
        <v>109</v>
      </c>
      <c r="T9" s="431"/>
      <c r="U9" s="431"/>
      <c r="V9" s="432"/>
      <c r="W9" s="208" t="s">
        <v>73</v>
      </c>
    </row>
    <row r="10" spans="1:23" ht="33" customHeight="1">
      <c r="A10" s="465" t="s">
        <v>74</v>
      </c>
      <c r="B10" s="466"/>
      <c r="C10" s="467"/>
      <c r="D10" s="471" t="s">
        <v>244</v>
      </c>
      <c r="E10" s="472"/>
      <c r="F10" s="473"/>
      <c r="G10" s="275" t="s">
        <v>117</v>
      </c>
      <c r="H10" s="276"/>
      <c r="I10" s="276"/>
      <c r="J10" s="276"/>
      <c r="K10" s="276"/>
      <c r="L10" s="276"/>
      <c r="M10" s="276"/>
      <c r="N10" s="276"/>
      <c r="O10" s="277"/>
      <c r="P10" s="468" t="s">
        <v>75</v>
      </c>
      <c r="Q10" s="469"/>
      <c r="R10" s="470"/>
      <c r="S10" s="432" t="s">
        <v>110</v>
      </c>
      <c r="T10" s="458"/>
      <c r="U10" s="458"/>
      <c r="V10" s="458"/>
      <c r="W10" s="208" t="s">
        <v>76</v>
      </c>
    </row>
    <row r="11" spans="1:23" ht="23.25" customHeight="1" thickBot="1">
      <c r="A11" s="459" t="s">
        <v>77</v>
      </c>
      <c r="B11" s="460"/>
      <c r="C11" s="461"/>
      <c r="D11" s="462" t="s">
        <v>111</v>
      </c>
      <c r="E11" s="463"/>
      <c r="F11" s="463"/>
      <c r="G11" s="463"/>
      <c r="H11" s="460" t="s">
        <v>1</v>
      </c>
      <c r="I11" s="461"/>
      <c r="J11" s="461" t="s">
        <v>78</v>
      </c>
      <c r="K11" s="464"/>
      <c r="L11" s="464"/>
      <c r="M11" s="462" t="s">
        <v>112</v>
      </c>
      <c r="N11" s="463"/>
      <c r="O11" s="463"/>
      <c r="P11" s="463"/>
      <c r="Q11" s="460" t="s">
        <v>1</v>
      </c>
      <c r="R11" s="461"/>
      <c r="S11" s="209"/>
      <c r="T11" s="209"/>
      <c r="U11" s="209"/>
      <c r="V11" s="209"/>
      <c r="W11" s="210"/>
    </row>
    <row r="12" spans="1:23" ht="23.25" customHeight="1">
      <c r="A12" s="228" t="s">
        <v>144</v>
      </c>
      <c r="B12" s="229"/>
      <c r="C12" s="229"/>
      <c r="D12" s="229"/>
      <c r="E12" s="229"/>
      <c r="F12" s="229"/>
      <c r="G12" s="229"/>
      <c r="H12" s="229"/>
      <c r="I12" s="229"/>
      <c r="J12" s="229"/>
      <c r="K12" s="229"/>
      <c r="L12" s="229"/>
      <c r="M12" s="229"/>
      <c r="N12" s="229"/>
      <c r="O12" s="229"/>
      <c r="P12" s="229"/>
      <c r="Q12" s="229"/>
      <c r="R12" s="229"/>
      <c r="S12" s="229"/>
      <c r="T12" s="229"/>
      <c r="U12" s="229"/>
      <c r="V12" s="229"/>
      <c r="W12" s="230"/>
    </row>
    <row r="13" spans="1:23" ht="20.25" customHeight="1">
      <c r="A13" s="442" t="s">
        <v>65</v>
      </c>
      <c r="B13" s="408"/>
      <c r="C13" s="408"/>
      <c r="D13" s="452"/>
      <c r="E13" s="452"/>
      <c r="F13" s="452"/>
      <c r="G13" s="452"/>
      <c r="H13" s="452"/>
      <c r="I13" s="452"/>
      <c r="J13" s="452"/>
      <c r="K13" s="452"/>
      <c r="L13" s="452"/>
      <c r="M13" s="452"/>
      <c r="N13" s="452"/>
      <c r="O13" s="452"/>
      <c r="P13" s="452"/>
      <c r="Q13" s="452"/>
      <c r="R13" s="452"/>
      <c r="S13" s="452"/>
      <c r="T13" s="452"/>
      <c r="U13" s="452"/>
      <c r="V13" s="452"/>
      <c r="W13" s="453"/>
    </row>
    <row r="14" spans="1:23" ht="30" customHeight="1">
      <c r="A14" s="454" t="s">
        <v>66</v>
      </c>
      <c r="B14" s="424"/>
      <c r="C14" s="424"/>
      <c r="D14" s="445"/>
      <c r="E14" s="445"/>
      <c r="F14" s="445"/>
      <c r="G14" s="445"/>
      <c r="H14" s="445"/>
      <c r="I14" s="445"/>
      <c r="J14" s="445"/>
      <c r="K14" s="445"/>
      <c r="L14" s="445"/>
      <c r="M14" s="445"/>
      <c r="N14" s="445"/>
      <c r="O14" s="445"/>
      <c r="P14" s="445"/>
      <c r="Q14" s="445"/>
      <c r="R14" s="445"/>
      <c r="S14" s="445"/>
      <c r="T14" s="445"/>
      <c r="U14" s="445"/>
      <c r="V14" s="445"/>
      <c r="W14" s="446"/>
    </row>
    <row r="15" spans="1:23" ht="20.25" customHeight="1">
      <c r="A15" s="442" t="s">
        <v>65</v>
      </c>
      <c r="B15" s="408"/>
      <c r="C15" s="408"/>
      <c r="D15" s="452"/>
      <c r="E15" s="452"/>
      <c r="F15" s="452"/>
      <c r="G15" s="452"/>
      <c r="H15" s="452"/>
      <c r="I15" s="452"/>
      <c r="J15" s="452"/>
      <c r="K15" s="452"/>
      <c r="L15" s="452"/>
      <c r="M15" s="452"/>
      <c r="N15" s="452"/>
      <c r="O15" s="452"/>
      <c r="P15" s="452"/>
      <c r="Q15" s="452"/>
      <c r="R15" s="452"/>
      <c r="S15" s="452"/>
      <c r="T15" s="452"/>
      <c r="U15" s="452"/>
      <c r="V15" s="452"/>
      <c r="W15" s="453"/>
    </row>
    <row r="16" spans="1:23" ht="30" customHeight="1">
      <c r="A16" s="423" t="s">
        <v>67</v>
      </c>
      <c r="B16" s="424"/>
      <c r="C16" s="424"/>
      <c r="D16" s="445"/>
      <c r="E16" s="445"/>
      <c r="F16" s="445"/>
      <c r="G16" s="445"/>
      <c r="H16" s="445"/>
      <c r="I16" s="445"/>
      <c r="J16" s="445"/>
      <c r="K16" s="445"/>
      <c r="L16" s="445"/>
      <c r="M16" s="445"/>
      <c r="N16" s="445"/>
      <c r="O16" s="445"/>
      <c r="P16" s="445"/>
      <c r="Q16" s="445"/>
      <c r="R16" s="445"/>
      <c r="S16" s="445"/>
      <c r="T16" s="445"/>
      <c r="U16" s="445"/>
      <c r="V16" s="445"/>
      <c r="W16" s="446"/>
    </row>
    <row r="17" spans="1:23" ht="23.25" customHeight="1">
      <c r="A17" s="427" t="s">
        <v>68</v>
      </c>
      <c r="B17" s="411"/>
      <c r="C17" s="411"/>
      <c r="D17" s="447"/>
      <c r="E17" s="447"/>
      <c r="F17" s="447"/>
      <c r="G17" s="447"/>
      <c r="H17" s="411" t="s">
        <v>69</v>
      </c>
      <c r="I17" s="411"/>
      <c r="J17" s="411"/>
      <c r="K17" s="447"/>
      <c r="L17" s="447"/>
      <c r="M17" s="447"/>
      <c r="N17" s="447"/>
      <c r="O17" s="447"/>
      <c r="P17" s="447"/>
      <c r="Q17" s="447"/>
      <c r="R17" s="447"/>
      <c r="S17" s="447"/>
      <c r="T17" s="447"/>
      <c r="U17" s="447"/>
      <c r="V17" s="447"/>
      <c r="W17" s="448"/>
    </row>
    <row r="18" spans="1:23" ht="23.25" customHeight="1" thickBot="1">
      <c r="A18" s="449" t="s">
        <v>70</v>
      </c>
      <c r="B18" s="450"/>
      <c r="C18" s="450"/>
      <c r="D18" s="451"/>
      <c r="E18" s="451"/>
      <c r="F18" s="451"/>
      <c r="G18" s="451"/>
      <c r="H18" s="450" t="s">
        <v>71</v>
      </c>
      <c r="I18" s="450"/>
      <c r="J18" s="450"/>
      <c r="K18" s="451"/>
      <c r="L18" s="451"/>
      <c r="M18" s="451"/>
      <c r="N18" s="451"/>
      <c r="O18" s="231" t="s">
        <v>114</v>
      </c>
      <c r="P18" s="232"/>
      <c r="Q18" s="232"/>
      <c r="R18" s="233"/>
      <c r="S18" s="443"/>
      <c r="T18" s="444"/>
      <c r="U18" s="444"/>
      <c r="V18" s="444"/>
      <c r="W18" s="211" t="s">
        <v>82</v>
      </c>
    </row>
    <row r="19" spans="1:23" ht="23.25" customHeight="1" thickTop="1">
      <c r="A19" s="260" t="s">
        <v>132</v>
      </c>
      <c r="B19" s="243" t="s">
        <v>123</v>
      </c>
      <c r="C19" s="257"/>
      <c r="D19" s="243" t="s">
        <v>125</v>
      </c>
      <c r="E19" s="219"/>
      <c r="F19" s="219"/>
      <c r="G19" s="219"/>
      <c r="H19" s="257"/>
      <c r="I19" s="243" t="s">
        <v>127</v>
      </c>
      <c r="J19" s="219"/>
      <c r="K19" s="219"/>
      <c r="L19" s="257"/>
      <c r="M19" s="243" t="s">
        <v>123</v>
      </c>
      <c r="N19" s="219"/>
      <c r="O19" s="215" t="s">
        <v>124</v>
      </c>
      <c r="P19" s="216"/>
      <c r="Q19" s="216"/>
      <c r="R19" s="216"/>
      <c r="S19" s="217"/>
      <c r="T19" s="219" t="s">
        <v>126</v>
      </c>
      <c r="U19" s="219"/>
      <c r="V19" s="219"/>
      <c r="W19" s="220"/>
    </row>
    <row r="20" spans="1:23" ht="23.25" customHeight="1">
      <c r="A20" s="260"/>
      <c r="B20" s="247" t="s">
        <v>5</v>
      </c>
      <c r="C20" s="258"/>
      <c r="D20" s="262" t="s">
        <v>85</v>
      </c>
      <c r="E20" s="263"/>
      <c r="F20" s="263"/>
      <c r="G20" s="263"/>
      <c r="H20" s="264"/>
      <c r="I20" s="474" t="s">
        <v>130</v>
      </c>
      <c r="J20" s="475"/>
      <c r="K20" s="475"/>
      <c r="L20" s="476"/>
      <c r="M20" s="245" t="s">
        <v>24</v>
      </c>
      <c r="N20" s="246"/>
      <c r="O20" s="251" t="s">
        <v>95</v>
      </c>
      <c r="P20" s="252"/>
      <c r="Q20" s="252"/>
      <c r="R20" s="252"/>
      <c r="S20" s="253"/>
      <c r="T20" s="455" t="s">
        <v>115</v>
      </c>
      <c r="U20" s="456"/>
      <c r="V20" s="456"/>
      <c r="W20" s="457"/>
    </row>
    <row r="21" spans="1:23" ht="23.25" customHeight="1">
      <c r="A21" s="260"/>
      <c r="B21" s="249"/>
      <c r="C21" s="259"/>
      <c r="D21" s="251" t="s">
        <v>86</v>
      </c>
      <c r="E21" s="252"/>
      <c r="F21" s="252"/>
      <c r="G21" s="252"/>
      <c r="H21" s="253"/>
      <c r="I21" s="455" t="s">
        <v>115</v>
      </c>
      <c r="J21" s="456"/>
      <c r="K21" s="456"/>
      <c r="L21" s="477"/>
      <c r="M21" s="245" t="s">
        <v>90</v>
      </c>
      <c r="N21" s="246"/>
      <c r="O21" s="251" t="s">
        <v>91</v>
      </c>
      <c r="P21" s="252"/>
      <c r="Q21" s="252"/>
      <c r="R21" s="252"/>
      <c r="S21" s="253"/>
      <c r="T21" s="455" t="s">
        <v>115</v>
      </c>
      <c r="U21" s="456"/>
      <c r="V21" s="456"/>
      <c r="W21" s="457"/>
    </row>
    <row r="22" spans="1:23" ht="23.25" customHeight="1">
      <c r="A22" s="260"/>
      <c r="B22" s="265" t="s">
        <v>83</v>
      </c>
      <c r="C22" s="266"/>
      <c r="D22" s="251" t="s">
        <v>137</v>
      </c>
      <c r="E22" s="252"/>
      <c r="F22" s="252"/>
      <c r="G22" s="252"/>
      <c r="H22" s="253"/>
      <c r="I22" s="455" t="s">
        <v>115</v>
      </c>
      <c r="J22" s="456"/>
      <c r="K22" s="456"/>
      <c r="L22" s="477"/>
      <c r="M22" s="247"/>
      <c r="N22" s="248"/>
      <c r="O22" s="251" t="s">
        <v>92</v>
      </c>
      <c r="P22" s="252"/>
      <c r="Q22" s="252"/>
      <c r="R22" s="252"/>
      <c r="S22" s="253"/>
      <c r="T22" s="455" t="s">
        <v>115</v>
      </c>
      <c r="U22" s="456"/>
      <c r="V22" s="456"/>
      <c r="W22" s="457"/>
    </row>
    <row r="23" spans="1:23" ht="23.25" customHeight="1">
      <c r="A23" s="260"/>
      <c r="B23" s="239"/>
      <c r="C23" s="240"/>
      <c r="D23" s="251" t="s">
        <v>139</v>
      </c>
      <c r="E23" s="252"/>
      <c r="F23" s="252"/>
      <c r="G23" s="252"/>
      <c r="H23" s="253"/>
      <c r="I23" s="455" t="s">
        <v>115</v>
      </c>
      <c r="J23" s="456"/>
      <c r="K23" s="456"/>
      <c r="L23" s="477"/>
      <c r="M23" s="247"/>
      <c r="N23" s="248"/>
      <c r="O23" s="251" t="s">
        <v>93</v>
      </c>
      <c r="P23" s="252"/>
      <c r="Q23" s="252"/>
      <c r="R23" s="252"/>
      <c r="S23" s="253"/>
      <c r="T23" s="455" t="s">
        <v>115</v>
      </c>
      <c r="U23" s="456"/>
      <c r="V23" s="456"/>
      <c r="W23" s="457"/>
    </row>
    <row r="24" spans="1:23" ht="23.25" customHeight="1">
      <c r="A24" s="260"/>
      <c r="B24" s="239"/>
      <c r="C24" s="240"/>
      <c r="D24" s="251" t="s">
        <v>136</v>
      </c>
      <c r="E24" s="252"/>
      <c r="F24" s="252"/>
      <c r="G24" s="252"/>
      <c r="H24" s="253"/>
      <c r="I24" s="455" t="s">
        <v>115</v>
      </c>
      <c r="J24" s="456"/>
      <c r="K24" s="456"/>
      <c r="L24" s="477"/>
      <c r="M24" s="247"/>
      <c r="N24" s="248"/>
      <c r="O24" s="251" t="s">
        <v>131</v>
      </c>
      <c r="P24" s="252"/>
      <c r="Q24" s="252"/>
      <c r="R24" s="252"/>
      <c r="S24" s="253"/>
      <c r="T24" s="455" t="s">
        <v>115</v>
      </c>
      <c r="U24" s="456"/>
      <c r="V24" s="456"/>
      <c r="W24" s="457"/>
    </row>
    <row r="25" spans="1:23" ht="23.25" customHeight="1">
      <c r="A25" s="260"/>
      <c r="B25" s="239"/>
      <c r="C25" s="240"/>
      <c r="D25" s="251" t="s">
        <v>138</v>
      </c>
      <c r="E25" s="252"/>
      <c r="F25" s="252"/>
      <c r="G25" s="252"/>
      <c r="H25" s="253"/>
      <c r="I25" s="455" t="s">
        <v>115</v>
      </c>
      <c r="J25" s="456"/>
      <c r="K25" s="456"/>
      <c r="L25" s="477"/>
      <c r="M25" s="249"/>
      <c r="N25" s="250"/>
      <c r="O25" s="251" t="s">
        <v>94</v>
      </c>
      <c r="P25" s="252"/>
      <c r="Q25" s="252"/>
      <c r="R25" s="252"/>
      <c r="S25" s="253"/>
      <c r="T25" s="455" t="s">
        <v>115</v>
      </c>
      <c r="U25" s="456"/>
      <c r="V25" s="456"/>
      <c r="W25" s="457"/>
    </row>
    <row r="26" spans="1:23" ht="23.25" customHeight="1">
      <c r="A26" s="260"/>
      <c r="B26" s="239"/>
      <c r="C26" s="240"/>
      <c r="D26" s="251" t="s">
        <v>89</v>
      </c>
      <c r="E26" s="252"/>
      <c r="F26" s="252"/>
      <c r="G26" s="252"/>
      <c r="H26" s="253"/>
      <c r="I26" s="455" t="s">
        <v>115</v>
      </c>
      <c r="J26" s="456"/>
      <c r="K26" s="456"/>
      <c r="L26" s="477"/>
      <c r="M26" s="245" t="s">
        <v>18</v>
      </c>
      <c r="N26" s="246"/>
      <c r="O26" s="251" t="s">
        <v>96</v>
      </c>
      <c r="P26" s="252"/>
      <c r="Q26" s="252"/>
      <c r="R26" s="252"/>
      <c r="S26" s="253"/>
      <c r="T26" s="455" t="s">
        <v>115</v>
      </c>
      <c r="U26" s="456"/>
      <c r="V26" s="456"/>
      <c r="W26" s="457"/>
    </row>
    <row r="27" spans="1:23" ht="23.25" customHeight="1">
      <c r="A27" s="260"/>
      <c r="B27" s="239"/>
      <c r="C27" s="240"/>
      <c r="D27" s="251" t="s">
        <v>128</v>
      </c>
      <c r="E27" s="252"/>
      <c r="F27" s="252"/>
      <c r="G27" s="252"/>
      <c r="H27" s="253"/>
      <c r="I27" s="455" t="s">
        <v>115</v>
      </c>
      <c r="J27" s="456"/>
      <c r="K27" s="456"/>
      <c r="L27" s="477"/>
      <c r="M27" s="247"/>
      <c r="N27" s="248"/>
      <c r="O27" s="287" t="s">
        <v>99</v>
      </c>
      <c r="P27" s="478"/>
      <c r="Q27" s="478"/>
      <c r="R27" s="478"/>
      <c r="S27" s="479"/>
      <c r="T27" s="455" t="s">
        <v>115</v>
      </c>
      <c r="U27" s="456"/>
      <c r="V27" s="456"/>
      <c r="W27" s="457"/>
    </row>
    <row r="28" spans="1:23" ht="23.25" customHeight="1">
      <c r="A28" s="260"/>
      <c r="B28" s="267"/>
      <c r="C28" s="268"/>
      <c r="D28" s="251" t="s">
        <v>84</v>
      </c>
      <c r="E28" s="252"/>
      <c r="F28" s="252"/>
      <c r="G28" s="252"/>
      <c r="H28" s="253"/>
      <c r="I28" s="455" t="s">
        <v>115</v>
      </c>
      <c r="J28" s="456"/>
      <c r="K28" s="456"/>
      <c r="L28" s="477"/>
      <c r="M28" s="249"/>
      <c r="N28" s="250"/>
      <c r="O28" s="251" t="s">
        <v>113</v>
      </c>
      <c r="P28" s="252"/>
      <c r="Q28" s="252"/>
      <c r="R28" s="252"/>
      <c r="S28" s="253"/>
      <c r="T28" s="455" t="s">
        <v>115</v>
      </c>
      <c r="U28" s="456"/>
      <c r="V28" s="456"/>
      <c r="W28" s="457"/>
    </row>
    <row r="29" spans="1:23" ht="23.25" customHeight="1">
      <c r="A29" s="260"/>
      <c r="B29" s="239" t="s">
        <v>87</v>
      </c>
      <c r="C29" s="240"/>
      <c r="D29" s="251" t="s">
        <v>88</v>
      </c>
      <c r="E29" s="252"/>
      <c r="F29" s="252"/>
      <c r="G29" s="252"/>
      <c r="H29" s="253"/>
      <c r="I29" s="455" t="s">
        <v>115</v>
      </c>
      <c r="J29" s="456"/>
      <c r="K29" s="456"/>
      <c r="L29" s="477"/>
      <c r="M29" s="21"/>
      <c r="N29" s="22"/>
      <c r="O29" s="22"/>
      <c r="P29" s="22"/>
      <c r="Q29" s="22"/>
      <c r="R29" s="22"/>
      <c r="S29" s="22"/>
      <c r="T29" s="22"/>
      <c r="U29" s="22"/>
      <c r="V29" s="22"/>
      <c r="W29" s="6"/>
    </row>
    <row r="30" spans="1:23" ht="23.25" customHeight="1">
      <c r="A30" s="260"/>
      <c r="B30" s="239"/>
      <c r="C30" s="240"/>
      <c r="D30" s="251" t="s">
        <v>129</v>
      </c>
      <c r="E30" s="252"/>
      <c r="F30" s="252"/>
      <c r="G30" s="252"/>
      <c r="H30" s="253"/>
      <c r="I30" s="455" t="s">
        <v>115</v>
      </c>
      <c r="J30" s="456"/>
      <c r="K30" s="456"/>
      <c r="L30" s="477"/>
      <c r="M30" s="21"/>
      <c r="N30" s="22"/>
      <c r="O30" s="22"/>
      <c r="P30" s="22"/>
      <c r="Q30" s="22"/>
      <c r="R30" s="22"/>
      <c r="S30" s="22"/>
      <c r="T30" s="22"/>
      <c r="U30" s="22"/>
      <c r="V30" s="22"/>
      <c r="W30" s="6"/>
    </row>
    <row r="31" spans="1:23" ht="23.25" customHeight="1">
      <c r="A31" s="260"/>
      <c r="B31" s="239"/>
      <c r="C31" s="240"/>
      <c r="D31" s="251" t="s">
        <v>134</v>
      </c>
      <c r="E31" s="252"/>
      <c r="F31" s="252"/>
      <c r="G31" s="252"/>
      <c r="H31" s="253"/>
      <c r="I31" s="455" t="s">
        <v>115</v>
      </c>
      <c r="J31" s="456"/>
      <c r="K31" s="456"/>
      <c r="L31" s="477"/>
      <c r="M31" s="21"/>
      <c r="N31" s="22"/>
      <c r="O31" s="22"/>
      <c r="P31" s="22"/>
      <c r="Q31" s="22"/>
      <c r="R31" s="22"/>
      <c r="S31" s="22"/>
      <c r="T31" s="22"/>
      <c r="U31" s="22"/>
      <c r="V31" s="22"/>
      <c r="W31" s="6"/>
    </row>
    <row r="32" spans="1:23" ht="23.25" customHeight="1">
      <c r="A32" s="260"/>
      <c r="B32" s="239"/>
      <c r="C32" s="240"/>
      <c r="D32" s="251" t="s">
        <v>135</v>
      </c>
      <c r="E32" s="252"/>
      <c r="F32" s="252"/>
      <c r="G32" s="252"/>
      <c r="H32" s="253"/>
      <c r="I32" s="455" t="s">
        <v>115</v>
      </c>
      <c r="J32" s="456"/>
      <c r="K32" s="456"/>
      <c r="L32" s="477"/>
      <c r="M32" s="21"/>
      <c r="N32" s="22"/>
      <c r="O32" s="22"/>
      <c r="P32" s="22"/>
      <c r="Q32" s="22"/>
      <c r="R32" s="22"/>
      <c r="S32" s="22"/>
      <c r="T32" s="22"/>
      <c r="U32" s="22"/>
      <c r="V32" s="22"/>
      <c r="W32" s="6"/>
    </row>
    <row r="33" spans="1:23" ht="23.25" customHeight="1">
      <c r="A33" s="260"/>
      <c r="B33" s="239"/>
      <c r="C33" s="240"/>
      <c r="D33" s="251" t="s">
        <v>89</v>
      </c>
      <c r="E33" s="252"/>
      <c r="F33" s="252"/>
      <c r="G33" s="252"/>
      <c r="H33" s="253"/>
      <c r="I33" s="455" t="s">
        <v>115</v>
      </c>
      <c r="J33" s="456"/>
      <c r="K33" s="456"/>
      <c r="L33" s="477"/>
      <c r="M33" s="21"/>
      <c r="N33" s="22"/>
      <c r="O33" s="22"/>
      <c r="P33" s="22"/>
      <c r="Q33" s="22"/>
      <c r="R33" s="22"/>
      <c r="S33" s="22"/>
      <c r="T33" s="22"/>
      <c r="U33" s="22"/>
      <c r="V33" s="22"/>
      <c r="W33" s="6"/>
    </row>
    <row r="34" spans="1:23" ht="23.25" customHeight="1">
      <c r="A34" s="260"/>
      <c r="B34" s="239"/>
      <c r="C34" s="240"/>
      <c r="D34" s="251" t="s">
        <v>128</v>
      </c>
      <c r="E34" s="252"/>
      <c r="F34" s="252"/>
      <c r="G34" s="252"/>
      <c r="H34" s="253"/>
      <c r="I34" s="455" t="s">
        <v>115</v>
      </c>
      <c r="J34" s="456"/>
      <c r="K34" s="456"/>
      <c r="L34" s="477"/>
      <c r="M34" s="21"/>
      <c r="N34" s="25"/>
      <c r="O34" s="25"/>
      <c r="P34" s="25"/>
      <c r="Q34" s="25"/>
      <c r="R34" s="25"/>
      <c r="S34" s="28"/>
      <c r="T34" s="28"/>
      <c r="U34" s="28"/>
      <c r="V34" s="28"/>
      <c r="W34" s="6"/>
    </row>
    <row r="35" spans="1:23" ht="39.950000000000003" customHeight="1" thickBot="1">
      <c r="A35" s="261"/>
      <c r="B35" s="241"/>
      <c r="C35" s="242"/>
      <c r="D35" s="272" t="s">
        <v>84</v>
      </c>
      <c r="E35" s="273"/>
      <c r="F35" s="273"/>
      <c r="G35" s="273"/>
      <c r="H35" s="274"/>
      <c r="I35" s="480" t="s">
        <v>115</v>
      </c>
      <c r="J35" s="481"/>
      <c r="K35" s="481"/>
      <c r="L35" s="482"/>
      <c r="M35" s="26"/>
      <c r="N35" s="27"/>
      <c r="O35" s="27"/>
      <c r="P35" s="27"/>
      <c r="Q35" s="27"/>
      <c r="R35" s="27"/>
      <c r="S35" s="30"/>
      <c r="T35" s="30"/>
      <c r="U35" s="30"/>
      <c r="V35" s="30"/>
      <c r="W35" s="31"/>
    </row>
    <row r="36" spans="1:23" ht="39.950000000000003" customHeight="1">
      <c r="A36" s="438" t="s">
        <v>224</v>
      </c>
      <c r="B36" s="218"/>
      <c r="C36" s="218"/>
      <c r="D36" s="218"/>
      <c r="E36" s="218"/>
      <c r="F36" s="218"/>
      <c r="G36" s="218"/>
      <c r="H36" s="218"/>
      <c r="I36" s="218"/>
      <c r="J36" s="218"/>
      <c r="K36" s="218"/>
      <c r="L36" s="218"/>
      <c r="M36" s="218"/>
      <c r="N36" s="218"/>
      <c r="O36" s="218"/>
      <c r="P36" s="218"/>
      <c r="Q36" s="218"/>
      <c r="R36" s="218"/>
      <c r="S36" s="218"/>
      <c r="T36" s="218"/>
      <c r="U36" s="218"/>
      <c r="V36" s="218"/>
      <c r="W36" s="439"/>
    </row>
    <row r="37" spans="1:23" ht="23.25" customHeight="1">
      <c r="A37" s="169" t="s">
        <v>118</v>
      </c>
      <c r="B37" s="29"/>
      <c r="C37" s="29"/>
      <c r="D37" s="29"/>
      <c r="E37" s="29"/>
      <c r="F37" s="29"/>
      <c r="G37" s="29"/>
      <c r="H37" s="29"/>
      <c r="I37" s="29"/>
      <c r="J37" s="29"/>
      <c r="K37" s="29"/>
      <c r="L37" s="29"/>
      <c r="M37" s="29"/>
      <c r="N37" s="29"/>
      <c r="O37" s="29"/>
      <c r="P37" s="29"/>
      <c r="Q37" s="29"/>
      <c r="R37" s="29"/>
      <c r="S37" s="29"/>
      <c r="T37" s="29"/>
      <c r="U37" s="29"/>
      <c r="V37" s="29"/>
      <c r="W37" s="170"/>
    </row>
    <row r="38" spans="1:23" ht="30.75" customHeight="1">
      <c r="A38" s="440" t="s">
        <v>220</v>
      </c>
      <c r="B38" s="221"/>
      <c r="C38" s="221"/>
      <c r="D38" s="221"/>
      <c r="E38" s="221"/>
      <c r="F38" s="221"/>
      <c r="G38" s="221"/>
      <c r="H38" s="221"/>
      <c r="I38" s="221"/>
      <c r="J38" s="221"/>
      <c r="K38" s="221"/>
      <c r="L38" s="221"/>
      <c r="M38" s="221"/>
      <c r="N38" s="221"/>
      <c r="O38" s="221"/>
      <c r="P38" s="221"/>
      <c r="Q38" s="221"/>
      <c r="R38" s="221"/>
      <c r="S38" s="221"/>
      <c r="T38" s="221"/>
      <c r="U38" s="221"/>
      <c r="V38" s="221"/>
      <c r="W38" s="441"/>
    </row>
    <row r="39" spans="1:23" ht="23.25" customHeight="1" thickBot="1">
      <c r="A39" s="435" t="s">
        <v>218</v>
      </c>
      <c r="B39" s="436"/>
      <c r="C39" s="436"/>
      <c r="D39" s="436"/>
      <c r="E39" s="436"/>
      <c r="F39" s="436"/>
      <c r="G39" s="436"/>
      <c r="H39" s="436"/>
      <c r="I39" s="436"/>
      <c r="J39" s="436"/>
      <c r="K39" s="436"/>
      <c r="L39" s="436"/>
      <c r="M39" s="436"/>
      <c r="N39" s="436"/>
      <c r="O39" s="436"/>
      <c r="P39" s="436"/>
      <c r="Q39" s="436"/>
      <c r="R39" s="436"/>
      <c r="S39" s="436"/>
      <c r="T39" s="436"/>
      <c r="U39" s="436"/>
      <c r="V39" s="436"/>
      <c r="W39" s="437"/>
    </row>
  </sheetData>
  <mergeCells count="118">
    <mergeCell ref="B29:C35"/>
    <mergeCell ref="D29:H29"/>
    <mergeCell ref="I29:L29"/>
    <mergeCell ref="D30:H30"/>
    <mergeCell ref="I30:L30"/>
    <mergeCell ref="D31:H31"/>
    <mergeCell ref="I31:L31"/>
    <mergeCell ref="D32:H32"/>
    <mergeCell ref="I32:L32"/>
    <mergeCell ref="D33:H33"/>
    <mergeCell ref="I33:L33"/>
    <mergeCell ref="D34:H34"/>
    <mergeCell ref="I34:L34"/>
    <mergeCell ref="D35:H35"/>
    <mergeCell ref="I35:L35"/>
    <mergeCell ref="D22:H22"/>
    <mergeCell ref="I22:L22"/>
    <mergeCell ref="O22:S22"/>
    <mergeCell ref="T22:W22"/>
    <mergeCell ref="D23:H23"/>
    <mergeCell ref="D28:H28"/>
    <mergeCell ref="I28:L28"/>
    <mergeCell ref="D27:H27"/>
    <mergeCell ref="I27:L27"/>
    <mergeCell ref="O27:S27"/>
    <mergeCell ref="T27:W27"/>
    <mergeCell ref="M21:N25"/>
    <mergeCell ref="M26:N28"/>
    <mergeCell ref="O28:S28"/>
    <mergeCell ref="T28:W28"/>
    <mergeCell ref="T23:W23"/>
    <mergeCell ref="D24:H24"/>
    <mergeCell ref="I24:L24"/>
    <mergeCell ref="O24:S24"/>
    <mergeCell ref="T24:W24"/>
    <mergeCell ref="O26:S26"/>
    <mergeCell ref="T26:W26"/>
    <mergeCell ref="A12:W12"/>
    <mergeCell ref="A19:A35"/>
    <mergeCell ref="B19:C19"/>
    <mergeCell ref="D19:H19"/>
    <mergeCell ref="I19:L19"/>
    <mergeCell ref="M19:N19"/>
    <mergeCell ref="O19:S19"/>
    <mergeCell ref="T19:W19"/>
    <mergeCell ref="B20:C21"/>
    <mergeCell ref="D20:H20"/>
    <mergeCell ref="I20:L20"/>
    <mergeCell ref="M20:N20"/>
    <mergeCell ref="O20:S20"/>
    <mergeCell ref="T20:W20"/>
    <mergeCell ref="D21:H21"/>
    <mergeCell ref="I21:L21"/>
    <mergeCell ref="O21:S21"/>
    <mergeCell ref="D25:H25"/>
    <mergeCell ref="I25:L25"/>
    <mergeCell ref="O25:S25"/>
    <mergeCell ref="T25:W25"/>
    <mergeCell ref="D26:H26"/>
    <mergeCell ref="I26:L26"/>
    <mergeCell ref="I23:L23"/>
    <mergeCell ref="S10:V10"/>
    <mergeCell ref="A11:C11"/>
    <mergeCell ref="D11:G11"/>
    <mergeCell ref="H11:I11"/>
    <mergeCell ref="J11:L11"/>
    <mergeCell ref="M11:P11"/>
    <mergeCell ref="Q11:R11"/>
    <mergeCell ref="A10:C10"/>
    <mergeCell ref="P10:R10"/>
    <mergeCell ref="D10:F10"/>
    <mergeCell ref="G10:O10"/>
    <mergeCell ref="A39:W39"/>
    <mergeCell ref="A36:W36"/>
    <mergeCell ref="A38:W38"/>
    <mergeCell ref="A13:C13"/>
    <mergeCell ref="S18:V18"/>
    <mergeCell ref="A16:C16"/>
    <mergeCell ref="D16:W16"/>
    <mergeCell ref="A17:C17"/>
    <mergeCell ref="D17:G17"/>
    <mergeCell ref="H17:J17"/>
    <mergeCell ref="K17:W17"/>
    <mergeCell ref="A18:C18"/>
    <mergeCell ref="D18:G18"/>
    <mergeCell ref="H18:J18"/>
    <mergeCell ref="K18:N18"/>
    <mergeCell ref="O18:R18"/>
    <mergeCell ref="D13:W13"/>
    <mergeCell ref="A14:C14"/>
    <mergeCell ref="D14:W14"/>
    <mergeCell ref="A15:C15"/>
    <mergeCell ref="D15:W15"/>
    <mergeCell ref="O23:S23"/>
    <mergeCell ref="T21:W21"/>
    <mergeCell ref="B22:C28"/>
    <mergeCell ref="A3:D3"/>
    <mergeCell ref="E3:I3"/>
    <mergeCell ref="A4:C4"/>
    <mergeCell ref="D4:W4"/>
    <mergeCell ref="H9:J9"/>
    <mergeCell ref="K9:N9"/>
    <mergeCell ref="O9:R9"/>
    <mergeCell ref="A5:C5"/>
    <mergeCell ref="D5:W5"/>
    <mergeCell ref="A6:C6"/>
    <mergeCell ref="D6:W6"/>
    <mergeCell ref="A7:C7"/>
    <mergeCell ref="D7:W7"/>
    <mergeCell ref="A8:C8"/>
    <mergeCell ref="D8:G8"/>
    <mergeCell ref="H8:J8"/>
    <mergeCell ref="K8:W8"/>
    <mergeCell ref="S9:V9"/>
    <mergeCell ref="A9:C9"/>
    <mergeCell ref="D9:G9"/>
    <mergeCell ref="J3:L3"/>
    <mergeCell ref="M3:W3"/>
  </mergeCells>
  <phoneticPr fontId="11"/>
  <dataValidations count="1">
    <dataValidation type="list" allowBlank="1" showInputMessage="1" showErrorMessage="1" sqref="D10:F10" xr:uid="{00000000-0002-0000-0300-000000000000}">
      <formula1>"2　準市内（本社が沖縄県外）,3　県内（本社が沖縄県外）,4　県外"</formula1>
    </dataValidation>
  </dataValidations>
  <pageMargins left="0.70866141732283472" right="0.70866141732283472" top="0.74803149606299213" bottom="0.19685039370078741" header="0.31496062992125984" footer="0.11811023622047245"/>
  <pageSetup paperSize="9" scale="8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非表示にする＿プルダウン用!$B$3:$B$4</xm:f>
          </x14:formula1>
          <xm:sqref>M3:W3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40"/>
  <sheetViews>
    <sheetView view="pageBreakPreview" zoomScale="115" zoomScaleNormal="100" zoomScaleSheetLayoutView="115" workbookViewId="0">
      <selection activeCell="C7" sqref="C7"/>
    </sheetView>
  </sheetViews>
  <sheetFormatPr defaultRowHeight="13.5"/>
  <cols>
    <col min="1" max="1" width="6.75" style="158" customWidth="1"/>
    <col min="2" max="2" width="12.125" style="122" customWidth="1"/>
    <col min="3" max="3" width="58.125" style="122" customWidth="1"/>
    <col min="4" max="4" width="8.875" style="159" customWidth="1"/>
    <col min="5" max="5" width="19.75" style="159" customWidth="1"/>
    <col min="6" max="6" width="5.25" style="122" customWidth="1"/>
    <col min="7" max="16384" width="9" style="122"/>
  </cols>
  <sheetData>
    <row r="1" spans="1:6" ht="18" thickBot="1">
      <c r="A1" s="42"/>
      <c r="B1" s="34" t="s">
        <v>148</v>
      </c>
      <c r="C1" s="35"/>
      <c r="D1" s="105"/>
      <c r="E1" s="41"/>
    </row>
    <row r="2" spans="1:6" ht="20.100000000000001" customHeight="1" thickTop="1" thickBot="1">
      <c r="A2" s="39"/>
      <c r="B2" s="43" t="s">
        <v>123</v>
      </c>
      <c r="C2" s="36" t="s">
        <v>97</v>
      </c>
      <c r="D2" s="106" t="s">
        <v>3</v>
      </c>
      <c r="E2" s="123" t="s">
        <v>149</v>
      </c>
      <c r="F2" s="124"/>
    </row>
    <row r="3" spans="1:6" ht="20.100000000000001" customHeight="1">
      <c r="A3" s="37">
        <v>107</v>
      </c>
      <c r="B3" s="495" t="s">
        <v>5</v>
      </c>
      <c r="C3" s="73" t="s">
        <v>146</v>
      </c>
      <c r="D3" s="107">
        <v>107</v>
      </c>
      <c r="E3" s="104" t="s">
        <v>46</v>
      </c>
      <c r="F3" s="122" t="s">
        <v>146</v>
      </c>
    </row>
    <row r="4" spans="1:6" ht="20.100000000000001" customHeight="1" thickBot="1">
      <c r="A4" s="38">
        <v>208</v>
      </c>
      <c r="B4" s="489"/>
      <c r="C4" s="119" t="s">
        <v>147</v>
      </c>
      <c r="D4" s="108">
        <v>208</v>
      </c>
      <c r="E4" s="40" t="s">
        <v>150</v>
      </c>
      <c r="F4" s="122" t="s">
        <v>147</v>
      </c>
    </row>
    <row r="5" spans="1:6" ht="20.100000000000001" customHeight="1">
      <c r="A5" s="44">
        <v>137</v>
      </c>
      <c r="B5" s="495" t="s">
        <v>83</v>
      </c>
      <c r="C5" s="49" t="s">
        <v>216</v>
      </c>
      <c r="D5" s="112">
        <v>137</v>
      </c>
      <c r="E5" s="117" t="s">
        <v>46</v>
      </c>
      <c r="F5" s="122" t="s">
        <v>216</v>
      </c>
    </row>
    <row r="6" spans="1:6" ht="20.100000000000001" customHeight="1">
      <c r="A6" s="38" t="s">
        <v>151</v>
      </c>
      <c r="B6" s="489"/>
      <c r="C6" s="79" t="s">
        <v>139</v>
      </c>
      <c r="D6" s="109" t="s">
        <v>151</v>
      </c>
      <c r="E6" s="125" t="s">
        <v>46</v>
      </c>
      <c r="F6" s="35" t="s">
        <v>139</v>
      </c>
    </row>
    <row r="7" spans="1:6" ht="20.100000000000001" customHeight="1">
      <c r="A7" s="38" t="s">
        <v>152</v>
      </c>
      <c r="B7" s="489"/>
      <c r="C7" s="76" t="s">
        <v>136</v>
      </c>
      <c r="D7" s="108" t="s">
        <v>152</v>
      </c>
      <c r="E7" s="118" t="s">
        <v>46</v>
      </c>
      <c r="F7" s="35" t="s">
        <v>136</v>
      </c>
    </row>
    <row r="8" spans="1:6" ht="20.100000000000001" customHeight="1">
      <c r="A8" s="38">
        <v>238</v>
      </c>
      <c r="B8" s="489"/>
      <c r="C8" s="79" t="s">
        <v>138</v>
      </c>
      <c r="D8" s="108">
        <v>238</v>
      </c>
      <c r="E8" s="118" t="s">
        <v>150</v>
      </c>
      <c r="F8" s="35" t="s">
        <v>138</v>
      </c>
    </row>
    <row r="9" spans="1:6" ht="20.100000000000001" customHeight="1">
      <c r="A9" s="38"/>
      <c r="B9" s="489"/>
      <c r="C9" s="119" t="s">
        <v>190</v>
      </c>
      <c r="D9" s="108"/>
      <c r="E9" s="497" t="s">
        <v>50</v>
      </c>
      <c r="F9" s="35" t="s">
        <v>190</v>
      </c>
    </row>
    <row r="10" spans="1:6" ht="20.100000000000001" customHeight="1">
      <c r="A10" s="38">
        <v>127</v>
      </c>
      <c r="B10" s="489"/>
      <c r="C10" s="126" t="s">
        <v>183</v>
      </c>
      <c r="D10" s="108">
        <v>127</v>
      </c>
      <c r="E10" s="498"/>
      <c r="F10" s="122" t="s">
        <v>183</v>
      </c>
    </row>
    <row r="11" spans="1:6" ht="20.100000000000001" customHeight="1">
      <c r="A11" s="38">
        <v>228</v>
      </c>
      <c r="B11" s="489"/>
      <c r="C11" s="127" t="s">
        <v>184</v>
      </c>
      <c r="D11" s="108">
        <v>228</v>
      </c>
      <c r="E11" s="498"/>
      <c r="F11" s="122" t="s">
        <v>184</v>
      </c>
    </row>
    <row r="12" spans="1:6" ht="20.100000000000001" customHeight="1">
      <c r="A12" s="38">
        <v>155</v>
      </c>
      <c r="B12" s="489"/>
      <c r="C12" s="127" t="s">
        <v>185</v>
      </c>
      <c r="D12" s="108">
        <v>155</v>
      </c>
      <c r="E12" s="498"/>
      <c r="F12" s="122" t="s">
        <v>185</v>
      </c>
    </row>
    <row r="13" spans="1:6" ht="20.100000000000001" customHeight="1">
      <c r="A13" s="38">
        <v>256</v>
      </c>
      <c r="B13" s="489"/>
      <c r="C13" s="127" t="s">
        <v>186</v>
      </c>
      <c r="D13" s="108">
        <v>256</v>
      </c>
      <c r="E13" s="498"/>
      <c r="F13" s="122" t="s">
        <v>186</v>
      </c>
    </row>
    <row r="14" spans="1:6" ht="20.100000000000001" customHeight="1">
      <c r="A14" s="38">
        <v>258</v>
      </c>
      <c r="B14" s="489"/>
      <c r="C14" s="127" t="s">
        <v>187</v>
      </c>
      <c r="D14" s="108">
        <v>258</v>
      </c>
      <c r="E14" s="498"/>
      <c r="F14" s="122" t="s">
        <v>246</v>
      </c>
    </row>
    <row r="15" spans="1:6" ht="20.100000000000001" customHeight="1">
      <c r="A15" s="38">
        <v>268</v>
      </c>
      <c r="B15" s="489"/>
      <c r="C15" s="127" t="s">
        <v>188</v>
      </c>
      <c r="D15" s="108">
        <v>268</v>
      </c>
      <c r="E15" s="498"/>
      <c r="F15" s="122" t="s">
        <v>247</v>
      </c>
    </row>
    <row r="16" spans="1:6" ht="20.100000000000001" customHeight="1">
      <c r="A16" s="38">
        <v>269</v>
      </c>
      <c r="B16" s="489"/>
      <c r="C16" s="128" t="s">
        <v>189</v>
      </c>
      <c r="D16" s="108">
        <v>269</v>
      </c>
      <c r="E16" s="499"/>
      <c r="F16" s="122" t="s">
        <v>248</v>
      </c>
    </row>
    <row r="17" spans="1:6" ht="20.100000000000001" customHeight="1">
      <c r="A17" s="38"/>
      <c r="B17" s="489"/>
      <c r="C17" s="119" t="s">
        <v>191</v>
      </c>
      <c r="D17" s="108"/>
      <c r="E17" s="492" t="s">
        <v>50</v>
      </c>
      <c r="F17" s="35" t="s">
        <v>191</v>
      </c>
    </row>
    <row r="18" spans="1:6" ht="20.100000000000001" customHeight="1">
      <c r="A18" s="38">
        <v>129</v>
      </c>
      <c r="B18" s="489"/>
      <c r="C18" s="79" t="s">
        <v>192</v>
      </c>
      <c r="D18" s="108">
        <v>129</v>
      </c>
      <c r="E18" s="493"/>
      <c r="F18" s="122" t="s">
        <v>192</v>
      </c>
    </row>
    <row r="19" spans="1:6" ht="20.100000000000001" customHeight="1">
      <c r="A19" s="38">
        <v>230</v>
      </c>
      <c r="B19" s="489"/>
      <c r="C19" s="127" t="s">
        <v>193</v>
      </c>
      <c r="D19" s="108">
        <v>230</v>
      </c>
      <c r="E19" s="493"/>
      <c r="F19" s="122" t="s">
        <v>193</v>
      </c>
    </row>
    <row r="20" spans="1:6" ht="20.100000000000001" customHeight="1">
      <c r="A20" s="38">
        <v>168</v>
      </c>
      <c r="B20" s="489"/>
      <c r="C20" s="127" t="s">
        <v>194</v>
      </c>
      <c r="D20" s="108">
        <v>168</v>
      </c>
      <c r="E20" s="493"/>
      <c r="F20" s="122" t="s">
        <v>249</v>
      </c>
    </row>
    <row r="21" spans="1:6" ht="20.100000000000001" customHeight="1">
      <c r="A21" s="38">
        <v>169</v>
      </c>
      <c r="B21" s="489"/>
      <c r="C21" s="127" t="s">
        <v>195</v>
      </c>
      <c r="D21" s="108">
        <v>169</v>
      </c>
      <c r="E21" s="493"/>
      <c r="F21" s="122" t="s">
        <v>250</v>
      </c>
    </row>
    <row r="22" spans="1:6" ht="20.100000000000001" customHeight="1">
      <c r="A22" s="38">
        <v>265</v>
      </c>
      <c r="B22" s="489"/>
      <c r="C22" s="127" t="s">
        <v>196</v>
      </c>
      <c r="D22" s="108">
        <v>265</v>
      </c>
      <c r="E22" s="494"/>
      <c r="F22" s="122" t="s">
        <v>196</v>
      </c>
    </row>
    <row r="23" spans="1:6" ht="20.100000000000001" customHeight="1">
      <c r="A23" s="38"/>
      <c r="B23" s="489"/>
      <c r="C23" s="129" t="s">
        <v>197</v>
      </c>
      <c r="D23" s="108"/>
      <c r="E23" s="492" t="s">
        <v>50</v>
      </c>
      <c r="F23" s="35" t="s">
        <v>197</v>
      </c>
    </row>
    <row r="24" spans="1:6" ht="20.100000000000001" customHeight="1">
      <c r="A24" s="38" t="s">
        <v>153</v>
      </c>
      <c r="B24" s="489"/>
      <c r="C24" s="119" t="s">
        <v>389</v>
      </c>
      <c r="D24" s="108" t="s">
        <v>153</v>
      </c>
      <c r="E24" s="493"/>
      <c r="F24" s="196" t="s">
        <v>389</v>
      </c>
    </row>
    <row r="25" spans="1:6" ht="20.100000000000001" customHeight="1">
      <c r="A25" s="38" t="s">
        <v>154</v>
      </c>
      <c r="B25" s="489"/>
      <c r="C25" s="119" t="s">
        <v>198</v>
      </c>
      <c r="D25" s="108" t="s">
        <v>154</v>
      </c>
      <c r="E25" s="493"/>
      <c r="F25" s="122" t="s">
        <v>198</v>
      </c>
    </row>
    <row r="26" spans="1:6" ht="20.100000000000001" customHeight="1">
      <c r="A26" s="38" t="s">
        <v>155</v>
      </c>
      <c r="B26" s="489"/>
      <c r="C26" s="119" t="s">
        <v>199</v>
      </c>
      <c r="D26" s="108" t="s">
        <v>155</v>
      </c>
      <c r="E26" s="493"/>
      <c r="F26" s="122" t="s">
        <v>199</v>
      </c>
    </row>
    <row r="27" spans="1:6" ht="20.100000000000001" customHeight="1">
      <c r="A27" s="38" t="s">
        <v>171</v>
      </c>
      <c r="B27" s="496"/>
      <c r="C27" s="119" t="s">
        <v>200</v>
      </c>
      <c r="D27" s="202" t="s">
        <v>251</v>
      </c>
      <c r="E27" s="494"/>
      <c r="F27" s="122" t="s">
        <v>200</v>
      </c>
    </row>
    <row r="28" spans="1:6" s="199" customFormat="1" ht="20.100000000000001" customHeight="1">
      <c r="A28" s="44">
        <v>701</v>
      </c>
      <c r="B28" s="203"/>
      <c r="C28" s="200" t="s">
        <v>393</v>
      </c>
      <c r="D28" s="201" t="s">
        <v>390</v>
      </c>
      <c r="E28" s="195"/>
      <c r="F28" s="204" t="s">
        <v>394</v>
      </c>
    </row>
    <row r="29" spans="1:6" ht="20.100000000000001" customHeight="1">
      <c r="A29" s="40">
        <v>702</v>
      </c>
      <c r="B29" s="489" t="s">
        <v>87</v>
      </c>
      <c r="C29" s="79" t="s">
        <v>252</v>
      </c>
      <c r="D29" s="109">
        <v>702</v>
      </c>
      <c r="E29" s="493" t="s">
        <v>50</v>
      </c>
      <c r="F29" s="122" t="s">
        <v>253</v>
      </c>
    </row>
    <row r="30" spans="1:6" ht="20.100000000000001" customHeight="1">
      <c r="A30" s="130">
        <v>703</v>
      </c>
      <c r="B30" s="489"/>
      <c r="C30" s="119" t="s">
        <v>254</v>
      </c>
      <c r="D30" s="109">
        <v>703</v>
      </c>
      <c r="E30" s="493"/>
      <c r="F30" s="122" t="s">
        <v>255</v>
      </c>
    </row>
    <row r="31" spans="1:6" ht="20.100000000000001" customHeight="1">
      <c r="A31" s="40">
        <v>704</v>
      </c>
      <c r="B31" s="489"/>
      <c r="C31" s="79" t="s">
        <v>256</v>
      </c>
      <c r="D31" s="108">
        <v>704</v>
      </c>
      <c r="E31" s="493"/>
      <c r="F31" s="122" t="s">
        <v>257</v>
      </c>
    </row>
    <row r="32" spans="1:6" ht="20.100000000000001" customHeight="1">
      <c r="A32" s="130">
        <v>705</v>
      </c>
      <c r="B32" s="489"/>
      <c r="C32" s="131" t="s">
        <v>258</v>
      </c>
      <c r="D32" s="109">
        <v>705</v>
      </c>
      <c r="E32" s="493"/>
      <c r="F32" s="122" t="s">
        <v>259</v>
      </c>
    </row>
    <row r="33" spans="1:6" ht="20.100000000000001" customHeight="1">
      <c r="A33" s="40">
        <v>706</v>
      </c>
      <c r="B33" s="489"/>
      <c r="C33" s="119" t="s">
        <v>260</v>
      </c>
      <c r="D33" s="108">
        <v>706</v>
      </c>
      <c r="E33" s="493"/>
      <c r="F33" s="122" t="s">
        <v>261</v>
      </c>
    </row>
    <row r="34" spans="1:6" ht="20.100000000000001" customHeight="1">
      <c r="A34" s="130">
        <v>707</v>
      </c>
      <c r="B34" s="489"/>
      <c r="C34" s="131" t="s">
        <v>262</v>
      </c>
      <c r="D34" s="109">
        <v>707</v>
      </c>
      <c r="E34" s="493"/>
      <c r="F34" s="122" t="s">
        <v>263</v>
      </c>
    </row>
    <row r="35" spans="1:6" ht="20.100000000000001" customHeight="1" thickBot="1">
      <c r="A35" s="132">
        <v>708</v>
      </c>
      <c r="B35" s="489"/>
      <c r="C35" s="119" t="s">
        <v>264</v>
      </c>
      <c r="D35" s="108">
        <v>708</v>
      </c>
      <c r="E35" s="493"/>
      <c r="F35" s="122" t="s">
        <v>265</v>
      </c>
    </row>
    <row r="36" spans="1:6" ht="20.100000000000001" customHeight="1">
      <c r="A36" s="133">
        <v>722</v>
      </c>
      <c r="B36" s="489"/>
      <c r="C36" s="134" t="s">
        <v>266</v>
      </c>
      <c r="D36" s="109">
        <v>722</v>
      </c>
      <c r="E36" s="493"/>
      <c r="F36" s="122" t="s">
        <v>267</v>
      </c>
    </row>
    <row r="37" spans="1:6" ht="20.100000000000001" customHeight="1">
      <c r="A37" s="135">
        <v>723</v>
      </c>
      <c r="B37" s="489"/>
      <c r="C37" s="136" t="s">
        <v>268</v>
      </c>
      <c r="D37" s="109">
        <v>723</v>
      </c>
      <c r="E37" s="493"/>
      <c r="F37" s="122" t="s">
        <v>269</v>
      </c>
    </row>
    <row r="38" spans="1:6" ht="20.100000000000001" customHeight="1" thickBot="1">
      <c r="A38" s="132">
        <v>724</v>
      </c>
      <c r="B38" s="489"/>
      <c r="C38" s="134" t="s">
        <v>270</v>
      </c>
      <c r="D38" s="109">
        <v>724</v>
      </c>
      <c r="E38" s="493"/>
      <c r="F38" s="122" t="s">
        <v>271</v>
      </c>
    </row>
    <row r="39" spans="1:6" ht="20.100000000000001" customHeight="1">
      <c r="A39" s="45">
        <v>725</v>
      </c>
      <c r="B39" s="489"/>
      <c r="C39" s="137" t="s">
        <v>272</v>
      </c>
      <c r="D39" s="109">
        <v>725</v>
      </c>
      <c r="E39" s="493"/>
      <c r="F39" s="122" t="s">
        <v>273</v>
      </c>
    </row>
    <row r="40" spans="1:6" ht="19.5" customHeight="1">
      <c r="A40" s="45">
        <v>726</v>
      </c>
      <c r="B40" s="489"/>
      <c r="C40" s="138" t="s">
        <v>274</v>
      </c>
      <c r="D40" s="109">
        <v>726</v>
      </c>
      <c r="E40" s="493"/>
      <c r="F40" s="122" t="s">
        <v>275</v>
      </c>
    </row>
    <row r="41" spans="1:6" ht="19.5" customHeight="1">
      <c r="A41" s="45">
        <v>727</v>
      </c>
      <c r="B41" s="489"/>
      <c r="C41" s="138" t="s">
        <v>276</v>
      </c>
      <c r="D41" s="109">
        <v>727</v>
      </c>
      <c r="E41" s="493"/>
      <c r="F41" s="122" t="s">
        <v>277</v>
      </c>
    </row>
    <row r="42" spans="1:6" ht="20.100000000000001" customHeight="1">
      <c r="A42" s="45">
        <v>728</v>
      </c>
      <c r="B42" s="489"/>
      <c r="C42" s="138" t="s">
        <v>278</v>
      </c>
      <c r="D42" s="109">
        <v>728</v>
      </c>
      <c r="E42" s="493"/>
      <c r="F42" s="122" t="s">
        <v>279</v>
      </c>
    </row>
    <row r="43" spans="1:6" ht="20.100000000000001" customHeight="1">
      <c r="A43" s="45">
        <v>729</v>
      </c>
      <c r="B43" s="489"/>
      <c r="C43" s="138" t="s">
        <v>280</v>
      </c>
      <c r="D43" s="109">
        <v>729</v>
      </c>
      <c r="E43" s="493"/>
      <c r="F43" s="122" t="s">
        <v>281</v>
      </c>
    </row>
    <row r="44" spans="1:6" ht="19.5" customHeight="1">
      <c r="A44" s="45">
        <v>730</v>
      </c>
      <c r="B44" s="489"/>
      <c r="C44" s="138" t="s">
        <v>282</v>
      </c>
      <c r="D44" s="109">
        <v>730</v>
      </c>
      <c r="E44" s="493" t="s">
        <v>50</v>
      </c>
      <c r="F44" s="122" t="s">
        <v>283</v>
      </c>
    </row>
    <row r="45" spans="1:6" ht="20.100000000000001" customHeight="1">
      <c r="A45" s="45">
        <v>731</v>
      </c>
      <c r="B45" s="489" t="s">
        <v>87</v>
      </c>
      <c r="C45" s="138" t="s">
        <v>284</v>
      </c>
      <c r="D45" s="109">
        <v>731</v>
      </c>
      <c r="E45" s="493"/>
      <c r="F45" s="122" t="s">
        <v>285</v>
      </c>
    </row>
    <row r="46" spans="1:6" ht="19.5" customHeight="1">
      <c r="A46" s="45">
        <v>732</v>
      </c>
      <c r="B46" s="489"/>
      <c r="C46" s="138" t="s">
        <v>286</v>
      </c>
      <c r="D46" s="109">
        <v>732</v>
      </c>
      <c r="E46" s="493"/>
      <c r="F46" s="122" t="s">
        <v>287</v>
      </c>
    </row>
    <row r="47" spans="1:6" ht="19.5" customHeight="1">
      <c r="A47" s="45">
        <v>710</v>
      </c>
      <c r="B47" s="489"/>
      <c r="C47" s="138" t="s">
        <v>288</v>
      </c>
      <c r="D47" s="110">
        <v>710</v>
      </c>
      <c r="E47" s="493"/>
      <c r="F47" s="122" t="s">
        <v>289</v>
      </c>
    </row>
    <row r="48" spans="1:6" ht="20.100000000000001" customHeight="1">
      <c r="A48" s="45">
        <v>711</v>
      </c>
      <c r="B48" s="489"/>
      <c r="C48" s="138" t="s">
        <v>290</v>
      </c>
      <c r="D48" s="110">
        <v>711</v>
      </c>
      <c r="E48" s="493"/>
      <c r="F48" s="122" t="s">
        <v>291</v>
      </c>
    </row>
    <row r="49" spans="1:6" ht="19.5" customHeight="1">
      <c r="A49" s="45">
        <v>712</v>
      </c>
      <c r="B49" s="489"/>
      <c r="C49" s="138" t="s">
        <v>292</v>
      </c>
      <c r="D49" s="110">
        <v>712</v>
      </c>
      <c r="E49" s="493"/>
      <c r="F49" s="122" t="s">
        <v>293</v>
      </c>
    </row>
    <row r="50" spans="1:6" ht="19.5" customHeight="1">
      <c r="A50" s="45">
        <v>713</v>
      </c>
      <c r="B50" s="489"/>
      <c r="C50" s="138" t="s">
        <v>294</v>
      </c>
      <c r="D50" s="110">
        <v>713</v>
      </c>
      <c r="E50" s="493"/>
      <c r="F50" s="122" t="s">
        <v>295</v>
      </c>
    </row>
    <row r="51" spans="1:6" ht="19.5" customHeight="1">
      <c r="A51" s="45">
        <v>714</v>
      </c>
      <c r="B51" s="489"/>
      <c r="C51" s="138" t="s">
        <v>296</v>
      </c>
      <c r="D51" s="110">
        <v>714</v>
      </c>
      <c r="E51" s="493"/>
      <c r="F51" s="122" t="s">
        <v>297</v>
      </c>
    </row>
    <row r="52" spans="1:6" ht="19.5" customHeight="1" thickBot="1">
      <c r="A52" s="139">
        <v>715</v>
      </c>
      <c r="B52" s="489"/>
      <c r="C52" s="140" t="s">
        <v>298</v>
      </c>
      <c r="D52" s="110">
        <v>715</v>
      </c>
      <c r="E52" s="493"/>
      <c r="F52" s="122" t="s">
        <v>299</v>
      </c>
    </row>
    <row r="53" spans="1:6" ht="19.5" customHeight="1">
      <c r="A53" s="141">
        <v>716</v>
      </c>
      <c r="B53" s="489"/>
      <c r="C53" s="137" t="s">
        <v>300</v>
      </c>
      <c r="D53" s="110">
        <v>716</v>
      </c>
      <c r="E53" s="493"/>
      <c r="F53" s="122" t="s">
        <v>301</v>
      </c>
    </row>
    <row r="54" spans="1:6" ht="19.5" customHeight="1">
      <c r="A54" s="142">
        <v>717</v>
      </c>
      <c r="B54" s="489"/>
      <c r="C54" s="143" t="s">
        <v>302</v>
      </c>
      <c r="D54" s="110">
        <v>717</v>
      </c>
      <c r="E54" s="493"/>
      <c r="F54" s="122" t="s">
        <v>303</v>
      </c>
    </row>
    <row r="55" spans="1:6" ht="19.5" customHeight="1">
      <c r="A55" s="45">
        <v>718</v>
      </c>
      <c r="B55" s="489"/>
      <c r="C55" s="137" t="s">
        <v>304</v>
      </c>
      <c r="D55" s="110">
        <v>718</v>
      </c>
      <c r="E55" s="493"/>
      <c r="F55" s="122" t="s">
        <v>305</v>
      </c>
    </row>
    <row r="56" spans="1:6" ht="19.5" customHeight="1">
      <c r="A56" s="144">
        <v>719</v>
      </c>
      <c r="B56" s="489"/>
      <c r="C56" s="145" t="s">
        <v>306</v>
      </c>
      <c r="D56" s="110">
        <v>719</v>
      </c>
      <c r="E56" s="493"/>
      <c r="F56" s="122" t="s">
        <v>307</v>
      </c>
    </row>
    <row r="57" spans="1:6" ht="19.5" customHeight="1">
      <c r="A57" s="144">
        <v>720</v>
      </c>
      <c r="B57" s="489"/>
      <c r="C57" s="146" t="s">
        <v>308</v>
      </c>
      <c r="D57" s="110">
        <v>720</v>
      </c>
      <c r="E57" s="493"/>
      <c r="F57" s="122" t="s">
        <v>309</v>
      </c>
    </row>
    <row r="58" spans="1:6" ht="19.5" customHeight="1">
      <c r="A58" s="144">
        <v>781</v>
      </c>
      <c r="B58" s="489"/>
      <c r="C58" s="137" t="s">
        <v>395</v>
      </c>
      <c r="D58" s="110">
        <v>781</v>
      </c>
      <c r="E58" s="493"/>
      <c r="F58" s="204" t="s">
        <v>415</v>
      </c>
    </row>
    <row r="59" spans="1:6" ht="19.5" customHeight="1">
      <c r="A59" s="144">
        <v>782</v>
      </c>
      <c r="B59" s="489"/>
      <c r="C59" s="137" t="s">
        <v>396</v>
      </c>
      <c r="D59" s="110">
        <v>782</v>
      </c>
      <c r="E59" s="493"/>
      <c r="F59" s="204" t="s">
        <v>416</v>
      </c>
    </row>
    <row r="60" spans="1:6" ht="19.5" customHeight="1">
      <c r="A60" s="141">
        <v>783</v>
      </c>
      <c r="B60" s="489"/>
      <c r="C60" s="147" t="s">
        <v>397</v>
      </c>
      <c r="D60" s="110">
        <v>783</v>
      </c>
      <c r="E60" s="493"/>
      <c r="F60" s="204" t="s">
        <v>417</v>
      </c>
    </row>
    <row r="61" spans="1:6" ht="19.5" customHeight="1">
      <c r="A61" s="45">
        <v>784</v>
      </c>
      <c r="B61" s="489"/>
      <c r="C61" s="148" t="s">
        <v>398</v>
      </c>
      <c r="D61" s="110">
        <v>784</v>
      </c>
      <c r="E61" s="493"/>
      <c r="F61" s="204" t="s">
        <v>418</v>
      </c>
    </row>
    <row r="62" spans="1:6" ht="19.5" customHeight="1">
      <c r="A62" s="45">
        <v>785</v>
      </c>
      <c r="B62" s="489"/>
      <c r="C62" s="138" t="s">
        <v>399</v>
      </c>
      <c r="D62" s="110">
        <v>785</v>
      </c>
      <c r="E62" s="493"/>
      <c r="F62" s="204" t="s">
        <v>419</v>
      </c>
    </row>
    <row r="63" spans="1:6" ht="19.5" customHeight="1">
      <c r="A63" s="45">
        <v>786</v>
      </c>
      <c r="B63" s="489"/>
      <c r="C63" s="138" t="s">
        <v>400</v>
      </c>
      <c r="D63" s="110">
        <v>786</v>
      </c>
      <c r="E63" s="493"/>
      <c r="F63" s="204" t="s">
        <v>420</v>
      </c>
    </row>
    <row r="64" spans="1:6" ht="19.5" customHeight="1">
      <c r="A64" s="45">
        <v>787</v>
      </c>
      <c r="B64" s="489"/>
      <c r="C64" s="138" t="s">
        <v>401</v>
      </c>
      <c r="D64" s="110">
        <v>787</v>
      </c>
      <c r="E64" s="493"/>
      <c r="F64" s="204" t="s">
        <v>421</v>
      </c>
    </row>
    <row r="65" spans="1:6" ht="19.5" customHeight="1">
      <c r="A65" s="45">
        <v>788</v>
      </c>
      <c r="B65" s="489"/>
      <c r="C65" s="148" t="s">
        <v>402</v>
      </c>
      <c r="D65" s="110">
        <v>788</v>
      </c>
      <c r="E65" s="493"/>
      <c r="F65" s="204" t="s">
        <v>422</v>
      </c>
    </row>
    <row r="66" spans="1:6" ht="19.5" customHeight="1">
      <c r="A66" s="45">
        <v>789</v>
      </c>
      <c r="B66" s="489"/>
      <c r="C66" s="138" t="s">
        <v>403</v>
      </c>
      <c r="D66" s="110">
        <v>789</v>
      </c>
      <c r="E66" s="493"/>
      <c r="F66" s="204" t="s">
        <v>423</v>
      </c>
    </row>
    <row r="67" spans="1:6" ht="19.5" customHeight="1">
      <c r="A67" s="45">
        <v>790</v>
      </c>
      <c r="B67" s="489"/>
      <c r="C67" s="138" t="s">
        <v>404</v>
      </c>
      <c r="D67" s="110">
        <v>790</v>
      </c>
      <c r="E67" s="493"/>
      <c r="F67" s="204" t="s">
        <v>424</v>
      </c>
    </row>
    <row r="68" spans="1:6" ht="19.5" customHeight="1">
      <c r="A68" s="45">
        <v>791</v>
      </c>
      <c r="B68" s="489"/>
      <c r="C68" s="138" t="s">
        <v>405</v>
      </c>
      <c r="D68" s="110">
        <v>791</v>
      </c>
      <c r="E68" s="493"/>
      <c r="F68" s="204" t="s">
        <v>425</v>
      </c>
    </row>
    <row r="69" spans="1:6" ht="19.5" customHeight="1">
      <c r="A69" s="45">
        <v>792</v>
      </c>
      <c r="B69" s="489"/>
      <c r="C69" s="138" t="s">
        <v>406</v>
      </c>
      <c r="D69" s="110">
        <v>792</v>
      </c>
      <c r="E69" s="493"/>
      <c r="F69" s="204" t="s">
        <v>426</v>
      </c>
    </row>
    <row r="70" spans="1:6" ht="19.5" customHeight="1">
      <c r="A70" s="141">
        <v>793</v>
      </c>
      <c r="B70" s="489"/>
      <c r="C70" s="138" t="s">
        <v>407</v>
      </c>
      <c r="D70" s="110">
        <v>793</v>
      </c>
      <c r="E70" s="493"/>
      <c r="F70" s="204" t="s">
        <v>427</v>
      </c>
    </row>
    <row r="71" spans="1:6" ht="19.5" customHeight="1">
      <c r="A71" s="45">
        <v>794</v>
      </c>
      <c r="B71" s="489"/>
      <c r="C71" s="138" t="s">
        <v>408</v>
      </c>
      <c r="D71" s="110">
        <v>794</v>
      </c>
      <c r="E71" s="493"/>
      <c r="F71" s="204" t="s">
        <v>428</v>
      </c>
    </row>
    <row r="72" spans="1:6" ht="19.5" customHeight="1">
      <c r="A72" s="45">
        <v>795</v>
      </c>
      <c r="B72" s="489"/>
      <c r="C72" s="138" t="s">
        <v>409</v>
      </c>
      <c r="D72" s="110">
        <v>795</v>
      </c>
      <c r="E72" s="493"/>
      <c r="F72" s="204" t="s">
        <v>429</v>
      </c>
    </row>
    <row r="73" spans="1:6" ht="19.5" customHeight="1">
      <c r="A73" s="45">
        <v>796</v>
      </c>
      <c r="B73" s="489"/>
      <c r="C73" s="138" t="s">
        <v>410</v>
      </c>
      <c r="D73" s="110">
        <v>796</v>
      </c>
      <c r="E73" s="493"/>
      <c r="F73" s="204" t="s">
        <v>430</v>
      </c>
    </row>
    <row r="74" spans="1:6" ht="19.5" customHeight="1">
      <c r="A74" s="45">
        <v>797</v>
      </c>
      <c r="B74" s="489"/>
      <c r="C74" s="138" t="s">
        <v>411</v>
      </c>
      <c r="D74" s="110">
        <v>797</v>
      </c>
      <c r="E74" s="493"/>
      <c r="F74" s="204" t="s">
        <v>431</v>
      </c>
    </row>
    <row r="75" spans="1:6" ht="19.5" customHeight="1">
      <c r="A75" s="45">
        <v>798</v>
      </c>
      <c r="B75" s="489"/>
      <c r="C75" s="138" t="s">
        <v>412</v>
      </c>
      <c r="D75" s="110">
        <v>798</v>
      </c>
      <c r="E75" s="493"/>
      <c r="F75" s="204" t="s">
        <v>432</v>
      </c>
    </row>
    <row r="76" spans="1:6" ht="19.5" customHeight="1">
      <c r="A76" s="45">
        <v>799</v>
      </c>
      <c r="B76" s="489"/>
      <c r="C76" s="138" t="s">
        <v>413</v>
      </c>
      <c r="D76" s="110">
        <v>799</v>
      </c>
      <c r="E76" s="493"/>
      <c r="F76" s="204" t="s">
        <v>433</v>
      </c>
    </row>
    <row r="77" spans="1:6" ht="19.5" customHeight="1">
      <c r="A77" s="45">
        <v>800</v>
      </c>
      <c r="B77" s="489"/>
      <c r="C77" s="138" t="s">
        <v>414</v>
      </c>
      <c r="D77" s="110">
        <v>800</v>
      </c>
      <c r="E77" s="494"/>
      <c r="F77" s="204" t="s">
        <v>434</v>
      </c>
    </row>
    <row r="78" spans="1:6" ht="20.100000000000001" customHeight="1">
      <c r="A78" s="45">
        <v>751</v>
      </c>
      <c r="B78" s="489"/>
      <c r="C78" s="149" t="s">
        <v>310</v>
      </c>
      <c r="D78" s="110">
        <v>751</v>
      </c>
      <c r="E78" s="491" t="s">
        <v>50</v>
      </c>
      <c r="F78" s="122" t="s">
        <v>311</v>
      </c>
    </row>
    <row r="79" spans="1:6" ht="20.100000000000001" customHeight="1">
      <c r="A79" s="45">
        <v>752</v>
      </c>
      <c r="B79" s="489"/>
      <c r="C79" s="149" t="s">
        <v>312</v>
      </c>
      <c r="D79" s="110">
        <v>752</v>
      </c>
      <c r="E79" s="486"/>
      <c r="F79" s="122" t="s">
        <v>313</v>
      </c>
    </row>
    <row r="80" spans="1:6" ht="20.100000000000001" customHeight="1">
      <c r="A80" s="45">
        <v>753</v>
      </c>
      <c r="B80" s="489"/>
      <c r="C80" s="149" t="s">
        <v>314</v>
      </c>
      <c r="D80" s="110">
        <v>753</v>
      </c>
      <c r="E80" s="486"/>
      <c r="F80" s="122" t="s">
        <v>315</v>
      </c>
    </row>
    <row r="81" spans="1:6" ht="20.100000000000001" customHeight="1">
      <c r="A81" s="45">
        <v>754</v>
      </c>
      <c r="B81" s="489"/>
      <c r="C81" s="149" t="s">
        <v>316</v>
      </c>
      <c r="D81" s="110">
        <v>754</v>
      </c>
      <c r="E81" s="486"/>
      <c r="F81" s="122" t="s">
        <v>317</v>
      </c>
    </row>
    <row r="82" spans="1:6" ht="20.100000000000001" customHeight="1">
      <c r="A82" s="45">
        <v>755</v>
      </c>
      <c r="B82" s="489"/>
      <c r="C82" s="149" t="s">
        <v>318</v>
      </c>
      <c r="D82" s="110">
        <v>755</v>
      </c>
      <c r="E82" s="486"/>
      <c r="F82" s="122" t="s">
        <v>319</v>
      </c>
    </row>
    <row r="83" spans="1:6" ht="20.100000000000001" customHeight="1">
      <c r="A83" s="45">
        <v>756</v>
      </c>
      <c r="B83" s="489"/>
      <c r="C83" s="149" t="s">
        <v>320</v>
      </c>
      <c r="D83" s="110">
        <v>756</v>
      </c>
      <c r="E83" s="486"/>
      <c r="F83" s="122" t="s">
        <v>321</v>
      </c>
    </row>
    <row r="84" spans="1:6" ht="20.100000000000001" customHeight="1">
      <c r="A84" s="45">
        <v>757</v>
      </c>
      <c r="B84" s="489"/>
      <c r="C84" s="149" t="s">
        <v>322</v>
      </c>
      <c r="D84" s="110">
        <v>757</v>
      </c>
      <c r="E84" s="486"/>
      <c r="F84" s="122" t="s">
        <v>323</v>
      </c>
    </row>
    <row r="85" spans="1:6" ht="20.100000000000001" customHeight="1">
      <c r="A85" s="45">
        <v>758</v>
      </c>
      <c r="B85" s="489"/>
      <c r="C85" s="149" t="s">
        <v>324</v>
      </c>
      <c r="D85" s="110">
        <v>758</v>
      </c>
      <c r="E85" s="486"/>
      <c r="F85" s="122" t="s">
        <v>325</v>
      </c>
    </row>
    <row r="86" spans="1:6" ht="20.100000000000001" customHeight="1">
      <c r="A86" s="45">
        <v>759</v>
      </c>
      <c r="B86" s="489" t="s">
        <v>87</v>
      </c>
      <c r="C86" s="149" t="s">
        <v>326</v>
      </c>
      <c r="D86" s="110">
        <v>759</v>
      </c>
      <c r="E86" s="486" t="s">
        <v>50</v>
      </c>
      <c r="F86" s="122" t="s">
        <v>327</v>
      </c>
    </row>
    <row r="87" spans="1:6" ht="20.100000000000001" customHeight="1">
      <c r="A87" s="45">
        <v>760</v>
      </c>
      <c r="B87" s="489"/>
      <c r="C87" s="149" t="s">
        <v>328</v>
      </c>
      <c r="D87" s="110">
        <v>760</v>
      </c>
      <c r="E87" s="486"/>
      <c r="F87" s="122" t="s">
        <v>329</v>
      </c>
    </row>
    <row r="88" spans="1:6" ht="20.100000000000001" customHeight="1">
      <c r="A88" s="45">
        <v>761</v>
      </c>
      <c r="B88" s="489"/>
      <c r="C88" s="149" t="s">
        <v>330</v>
      </c>
      <c r="D88" s="110">
        <v>761</v>
      </c>
      <c r="E88" s="486"/>
      <c r="F88" s="122" t="s">
        <v>331</v>
      </c>
    </row>
    <row r="89" spans="1:6" ht="20.100000000000001" customHeight="1">
      <c r="A89" s="45">
        <v>762</v>
      </c>
      <c r="B89" s="489"/>
      <c r="C89" s="149" t="s">
        <v>332</v>
      </c>
      <c r="D89" s="110">
        <v>762</v>
      </c>
      <c r="E89" s="486"/>
      <c r="F89" s="122" t="s">
        <v>333</v>
      </c>
    </row>
    <row r="90" spans="1:6" ht="20.100000000000001" customHeight="1">
      <c r="A90" s="45">
        <v>763</v>
      </c>
      <c r="B90" s="489"/>
      <c r="C90" s="149" t="s">
        <v>334</v>
      </c>
      <c r="D90" s="110">
        <v>763</v>
      </c>
      <c r="E90" s="486"/>
      <c r="F90" s="122" t="s">
        <v>335</v>
      </c>
    </row>
    <row r="91" spans="1:6" ht="20.100000000000001" customHeight="1">
      <c r="A91" s="45">
        <v>764</v>
      </c>
      <c r="B91" s="489"/>
      <c r="C91" s="149" t="s">
        <v>336</v>
      </c>
      <c r="D91" s="110">
        <v>764</v>
      </c>
      <c r="E91" s="486"/>
      <c r="F91" s="122" t="s">
        <v>337</v>
      </c>
    </row>
    <row r="92" spans="1:6" ht="20.100000000000001" customHeight="1">
      <c r="A92" s="45">
        <v>765</v>
      </c>
      <c r="B92" s="489"/>
      <c r="C92" s="149" t="s">
        <v>338</v>
      </c>
      <c r="D92" s="110">
        <v>765</v>
      </c>
      <c r="E92" s="486"/>
      <c r="F92" s="122" t="s">
        <v>339</v>
      </c>
    </row>
    <row r="93" spans="1:6" ht="20.100000000000001" customHeight="1">
      <c r="A93" s="45">
        <v>766</v>
      </c>
      <c r="B93" s="489"/>
      <c r="C93" s="149" t="s">
        <v>340</v>
      </c>
      <c r="D93" s="110">
        <v>766</v>
      </c>
      <c r="E93" s="486"/>
      <c r="F93" s="122" t="s">
        <v>341</v>
      </c>
    </row>
    <row r="94" spans="1:6" ht="20.100000000000001" customHeight="1">
      <c r="A94" s="45">
        <v>767</v>
      </c>
      <c r="B94" s="489"/>
      <c r="C94" s="149" t="s">
        <v>342</v>
      </c>
      <c r="D94" s="110">
        <v>767</v>
      </c>
      <c r="E94" s="486"/>
      <c r="F94" s="122" t="s">
        <v>343</v>
      </c>
    </row>
    <row r="95" spans="1:6" ht="20.100000000000001" customHeight="1">
      <c r="A95" s="45">
        <v>768</v>
      </c>
      <c r="B95" s="489"/>
      <c r="C95" s="149" t="s">
        <v>344</v>
      </c>
      <c r="D95" s="110">
        <v>768</v>
      </c>
      <c r="E95" s="486"/>
      <c r="F95" s="122" t="s">
        <v>345</v>
      </c>
    </row>
    <row r="96" spans="1:6" ht="20.100000000000001" customHeight="1">
      <c r="A96" s="45">
        <v>769</v>
      </c>
      <c r="B96" s="489"/>
      <c r="C96" s="149" t="s">
        <v>346</v>
      </c>
      <c r="D96" s="110">
        <v>769</v>
      </c>
      <c r="E96" s="486"/>
      <c r="F96" s="122" t="s">
        <v>347</v>
      </c>
    </row>
    <row r="97" spans="1:6" ht="20.100000000000001" customHeight="1">
      <c r="A97" s="45">
        <v>770</v>
      </c>
      <c r="B97" s="489"/>
      <c r="C97" s="149" t="s">
        <v>348</v>
      </c>
      <c r="D97" s="110">
        <v>770</v>
      </c>
      <c r="E97" s="486"/>
      <c r="F97" s="122" t="s">
        <v>349</v>
      </c>
    </row>
    <row r="98" spans="1:6" ht="20.100000000000001" customHeight="1">
      <c r="A98" s="45">
        <v>771</v>
      </c>
      <c r="B98" s="489"/>
      <c r="C98" s="149" t="s">
        <v>350</v>
      </c>
      <c r="D98" s="110">
        <v>771</v>
      </c>
      <c r="E98" s="486"/>
      <c r="F98" s="122" t="s">
        <v>351</v>
      </c>
    </row>
    <row r="99" spans="1:6" ht="20.100000000000001" customHeight="1">
      <c r="A99" s="45">
        <v>772</v>
      </c>
      <c r="B99" s="489"/>
      <c r="C99" s="149" t="s">
        <v>352</v>
      </c>
      <c r="D99" s="110">
        <v>772</v>
      </c>
      <c r="E99" s="490"/>
      <c r="F99" s="122" t="s">
        <v>353</v>
      </c>
    </row>
    <row r="100" spans="1:6" ht="20.100000000000001" customHeight="1">
      <c r="A100" s="45">
        <v>113</v>
      </c>
      <c r="B100" s="489"/>
      <c r="C100" s="149" t="s">
        <v>156</v>
      </c>
      <c r="D100" s="110">
        <v>113</v>
      </c>
      <c r="E100" s="150" t="s">
        <v>46</v>
      </c>
      <c r="F100" s="122" t="s">
        <v>354</v>
      </c>
    </row>
    <row r="101" spans="1:6" ht="20.100000000000001" customHeight="1">
      <c r="A101" s="45">
        <v>214</v>
      </c>
      <c r="B101" s="489"/>
      <c r="C101" s="149" t="s">
        <v>157</v>
      </c>
      <c r="D101" s="110">
        <v>214</v>
      </c>
      <c r="E101" s="491" t="s">
        <v>150</v>
      </c>
      <c r="F101" s="122" t="s">
        <v>355</v>
      </c>
    </row>
    <row r="102" spans="1:6" ht="20.100000000000001" customHeight="1">
      <c r="A102" s="45">
        <v>215</v>
      </c>
      <c r="B102" s="489"/>
      <c r="C102" s="149" t="s">
        <v>158</v>
      </c>
      <c r="D102" s="110">
        <v>215</v>
      </c>
      <c r="E102" s="486"/>
      <c r="F102" s="122" t="s">
        <v>356</v>
      </c>
    </row>
    <row r="103" spans="1:6" ht="20.100000000000001" customHeight="1">
      <c r="A103" s="45">
        <v>216</v>
      </c>
      <c r="B103" s="489"/>
      <c r="C103" s="149" t="s">
        <v>159</v>
      </c>
      <c r="D103" s="110">
        <v>216</v>
      </c>
      <c r="E103" s="490"/>
      <c r="F103" s="122" t="s">
        <v>357</v>
      </c>
    </row>
    <row r="104" spans="1:6" ht="20.100000000000001" customHeight="1">
      <c r="A104" s="45"/>
      <c r="B104" s="489"/>
      <c r="C104" s="119" t="s">
        <v>190</v>
      </c>
      <c r="D104" s="108"/>
      <c r="E104" s="492" t="s">
        <v>50</v>
      </c>
      <c r="F104" s="122" t="s">
        <v>190</v>
      </c>
    </row>
    <row r="105" spans="1:6" ht="20.100000000000001" customHeight="1">
      <c r="A105" s="45">
        <v>127</v>
      </c>
      <c r="B105" s="489"/>
      <c r="C105" s="126" t="s">
        <v>183</v>
      </c>
      <c r="D105" s="108">
        <v>127</v>
      </c>
      <c r="E105" s="493"/>
      <c r="F105" s="122" t="s">
        <v>183</v>
      </c>
    </row>
    <row r="106" spans="1:6" ht="20.100000000000001" customHeight="1">
      <c r="A106" s="45">
        <v>228</v>
      </c>
      <c r="B106" s="489"/>
      <c r="C106" s="127" t="s">
        <v>184</v>
      </c>
      <c r="D106" s="108">
        <v>228</v>
      </c>
      <c r="E106" s="493"/>
      <c r="F106" s="122" t="s">
        <v>184</v>
      </c>
    </row>
    <row r="107" spans="1:6" ht="20.100000000000001" customHeight="1">
      <c r="A107" s="45">
        <v>155</v>
      </c>
      <c r="B107" s="489"/>
      <c r="C107" s="127" t="s">
        <v>185</v>
      </c>
      <c r="D107" s="108">
        <v>155</v>
      </c>
      <c r="E107" s="493"/>
      <c r="F107" s="122" t="s">
        <v>185</v>
      </c>
    </row>
    <row r="108" spans="1:6" ht="20.100000000000001" customHeight="1">
      <c r="A108" s="45">
        <v>256</v>
      </c>
      <c r="B108" s="489"/>
      <c r="C108" s="127" t="s">
        <v>186</v>
      </c>
      <c r="D108" s="108">
        <v>256</v>
      </c>
      <c r="E108" s="493"/>
      <c r="F108" s="122" t="s">
        <v>186</v>
      </c>
    </row>
    <row r="109" spans="1:6" ht="20.100000000000001" customHeight="1">
      <c r="A109" s="45">
        <v>258</v>
      </c>
      <c r="B109" s="489"/>
      <c r="C109" s="127" t="s">
        <v>187</v>
      </c>
      <c r="D109" s="108">
        <v>258</v>
      </c>
      <c r="E109" s="493"/>
      <c r="F109" s="122" t="s">
        <v>246</v>
      </c>
    </row>
    <row r="110" spans="1:6" ht="20.100000000000001" customHeight="1">
      <c r="A110" s="45">
        <v>268</v>
      </c>
      <c r="B110" s="489"/>
      <c r="C110" s="127" t="s">
        <v>188</v>
      </c>
      <c r="D110" s="108">
        <v>268</v>
      </c>
      <c r="E110" s="493"/>
      <c r="F110" s="122" t="s">
        <v>247</v>
      </c>
    </row>
    <row r="111" spans="1:6" ht="20.100000000000001" customHeight="1">
      <c r="A111" s="45">
        <v>269</v>
      </c>
      <c r="B111" s="489"/>
      <c r="C111" s="128" t="s">
        <v>189</v>
      </c>
      <c r="D111" s="108">
        <v>269</v>
      </c>
      <c r="E111" s="494"/>
      <c r="F111" s="122" t="s">
        <v>248</v>
      </c>
    </row>
    <row r="112" spans="1:6" ht="20.100000000000001" customHeight="1">
      <c r="A112" s="45"/>
      <c r="B112" s="489"/>
      <c r="C112" s="119" t="s">
        <v>191</v>
      </c>
      <c r="D112" s="108"/>
      <c r="E112" s="492" t="s">
        <v>50</v>
      </c>
      <c r="F112" s="122" t="s">
        <v>191</v>
      </c>
    </row>
    <row r="113" spans="1:6" ht="20.100000000000001" customHeight="1">
      <c r="A113" s="45">
        <v>129</v>
      </c>
      <c r="B113" s="489"/>
      <c r="C113" s="79" t="s">
        <v>192</v>
      </c>
      <c r="D113" s="108">
        <v>129</v>
      </c>
      <c r="E113" s="493"/>
      <c r="F113" s="122" t="s">
        <v>192</v>
      </c>
    </row>
    <row r="114" spans="1:6" ht="20.100000000000001" customHeight="1">
      <c r="A114" s="45">
        <v>230</v>
      </c>
      <c r="B114" s="489"/>
      <c r="C114" s="127" t="s">
        <v>193</v>
      </c>
      <c r="D114" s="108">
        <v>230</v>
      </c>
      <c r="E114" s="493"/>
      <c r="F114" s="122" t="s">
        <v>193</v>
      </c>
    </row>
    <row r="115" spans="1:6" ht="20.100000000000001" customHeight="1">
      <c r="A115" s="45">
        <v>168</v>
      </c>
      <c r="B115" s="489"/>
      <c r="C115" s="127" t="s">
        <v>194</v>
      </c>
      <c r="D115" s="108">
        <v>168</v>
      </c>
      <c r="E115" s="493"/>
      <c r="F115" s="122" t="s">
        <v>249</v>
      </c>
    </row>
    <row r="116" spans="1:6" ht="20.100000000000001" customHeight="1">
      <c r="A116" s="45">
        <v>169</v>
      </c>
      <c r="B116" s="489"/>
      <c r="C116" s="127" t="s">
        <v>195</v>
      </c>
      <c r="D116" s="108">
        <v>169</v>
      </c>
      <c r="E116" s="493"/>
      <c r="F116" s="122" t="s">
        <v>250</v>
      </c>
    </row>
    <row r="117" spans="1:6" ht="20.100000000000001" customHeight="1">
      <c r="A117" s="45">
        <v>265</v>
      </c>
      <c r="B117" s="489"/>
      <c r="C117" s="127" t="s">
        <v>196</v>
      </c>
      <c r="D117" s="108">
        <v>265</v>
      </c>
      <c r="E117" s="494"/>
      <c r="F117" s="122" t="s">
        <v>196</v>
      </c>
    </row>
    <row r="118" spans="1:6" ht="20.100000000000001" customHeight="1">
      <c r="A118" s="40"/>
      <c r="B118" s="489"/>
      <c r="C118" s="129" t="s">
        <v>197</v>
      </c>
      <c r="D118" s="108"/>
      <c r="E118" s="491" t="s">
        <v>50</v>
      </c>
      <c r="F118" s="35" t="s">
        <v>197</v>
      </c>
    </row>
    <row r="119" spans="1:6" ht="20.100000000000001" customHeight="1">
      <c r="A119" s="45" t="s">
        <v>172</v>
      </c>
      <c r="B119" s="489"/>
      <c r="C119" s="149" t="s">
        <v>201</v>
      </c>
      <c r="D119" s="111" t="s">
        <v>358</v>
      </c>
      <c r="E119" s="486"/>
      <c r="F119" s="122" t="s">
        <v>201</v>
      </c>
    </row>
    <row r="120" spans="1:6" ht="20.100000000000001" customHeight="1">
      <c r="A120" s="45" t="s">
        <v>173</v>
      </c>
      <c r="B120" s="489"/>
      <c r="C120" s="149" t="s">
        <v>202</v>
      </c>
      <c r="D120" s="111" t="s">
        <v>359</v>
      </c>
      <c r="E120" s="486"/>
      <c r="F120" s="122" t="s">
        <v>202</v>
      </c>
    </row>
    <row r="121" spans="1:6" ht="20.100000000000001" customHeight="1">
      <c r="A121" s="45" t="s">
        <v>174</v>
      </c>
      <c r="B121" s="489"/>
      <c r="C121" s="149" t="s">
        <v>203</v>
      </c>
      <c r="D121" s="111" t="s">
        <v>360</v>
      </c>
      <c r="E121" s="486"/>
      <c r="F121" s="122" t="s">
        <v>361</v>
      </c>
    </row>
    <row r="122" spans="1:6" ht="20.100000000000001" customHeight="1">
      <c r="A122" s="45" t="s">
        <v>175</v>
      </c>
      <c r="B122" s="489"/>
      <c r="C122" s="149" t="s">
        <v>204</v>
      </c>
      <c r="D122" s="111" t="s">
        <v>362</v>
      </c>
      <c r="E122" s="486"/>
      <c r="F122" s="122" t="s">
        <v>363</v>
      </c>
    </row>
    <row r="123" spans="1:6" ht="20.100000000000001" customHeight="1">
      <c r="A123" s="46" t="s">
        <v>176</v>
      </c>
      <c r="B123" s="489"/>
      <c r="C123" s="149" t="s">
        <v>205</v>
      </c>
      <c r="D123" s="111" t="s">
        <v>364</v>
      </c>
      <c r="E123" s="486"/>
      <c r="F123" s="122" t="s">
        <v>365</v>
      </c>
    </row>
    <row r="124" spans="1:6" ht="20.100000000000001" customHeight="1" thickBot="1">
      <c r="A124" s="207" t="s">
        <v>435</v>
      </c>
      <c r="B124" s="197"/>
      <c r="C124" s="205" t="s">
        <v>437</v>
      </c>
      <c r="D124" s="206" t="s">
        <v>435</v>
      </c>
      <c r="E124" s="198"/>
      <c r="F124" s="122" t="s">
        <v>436</v>
      </c>
    </row>
    <row r="125" spans="1:6" ht="20.100000000000001" customHeight="1" thickBot="1">
      <c r="A125" s="46" t="s">
        <v>177</v>
      </c>
      <c r="B125" s="193" t="s">
        <v>24</v>
      </c>
      <c r="C125" s="151" t="s">
        <v>95</v>
      </c>
      <c r="D125" s="112" t="s">
        <v>245</v>
      </c>
      <c r="E125" s="194" t="s">
        <v>50</v>
      </c>
      <c r="F125" s="122" t="s">
        <v>95</v>
      </c>
    </row>
    <row r="126" spans="1:6" ht="20.100000000000001" customHeight="1">
      <c r="A126" s="50" t="s">
        <v>366</v>
      </c>
      <c r="B126" s="483" t="s">
        <v>90</v>
      </c>
      <c r="C126" s="152" t="s">
        <v>217</v>
      </c>
      <c r="D126" s="113" t="s">
        <v>367</v>
      </c>
      <c r="E126" s="485" t="s">
        <v>50</v>
      </c>
      <c r="F126" s="122" t="s">
        <v>217</v>
      </c>
    </row>
    <row r="127" spans="1:6" ht="20.100000000000001" customHeight="1">
      <c r="A127" s="47">
        <v>801</v>
      </c>
      <c r="B127" s="484"/>
      <c r="C127" s="121" t="s">
        <v>160</v>
      </c>
      <c r="D127" s="110">
        <v>801</v>
      </c>
      <c r="E127" s="486"/>
      <c r="F127" s="122" t="s">
        <v>368</v>
      </c>
    </row>
    <row r="128" spans="1:6" ht="20.100000000000001" customHeight="1">
      <c r="A128" s="47">
        <v>802</v>
      </c>
      <c r="B128" s="484"/>
      <c r="C128" s="153" t="s">
        <v>161</v>
      </c>
      <c r="D128" s="110">
        <v>802</v>
      </c>
      <c r="E128" s="486"/>
      <c r="F128" s="122" t="s">
        <v>369</v>
      </c>
    </row>
    <row r="129" spans="1:9" ht="20.100000000000001" customHeight="1">
      <c r="A129" s="47">
        <v>803</v>
      </c>
      <c r="B129" s="484"/>
      <c r="C129" s="121" t="s">
        <v>162</v>
      </c>
      <c r="D129" s="110">
        <v>803</v>
      </c>
      <c r="E129" s="486"/>
      <c r="F129" s="122" t="s">
        <v>370</v>
      </c>
    </row>
    <row r="130" spans="1:9" ht="20.100000000000001" customHeight="1">
      <c r="A130" s="47">
        <v>804</v>
      </c>
      <c r="B130" s="484"/>
      <c r="C130" s="121" t="s">
        <v>163</v>
      </c>
      <c r="D130" s="110">
        <v>804</v>
      </c>
      <c r="E130" s="486"/>
      <c r="F130" s="122" t="s">
        <v>371</v>
      </c>
      <c r="H130" s="154"/>
    </row>
    <row r="131" spans="1:9" ht="20.100000000000001" customHeight="1">
      <c r="A131" s="47">
        <v>805</v>
      </c>
      <c r="B131" s="484"/>
      <c r="C131" s="121" t="s">
        <v>164</v>
      </c>
      <c r="D131" s="110">
        <v>805</v>
      </c>
      <c r="E131" s="486"/>
      <c r="F131" s="122" t="s">
        <v>372</v>
      </c>
      <c r="I131" s="155"/>
    </row>
    <row r="132" spans="1:9" ht="20.100000000000001" customHeight="1">
      <c r="A132" s="47">
        <v>806</v>
      </c>
      <c r="B132" s="484"/>
      <c r="C132" s="121" t="s">
        <v>165</v>
      </c>
      <c r="D132" s="110">
        <v>806</v>
      </c>
      <c r="E132" s="486"/>
      <c r="F132" s="122" t="s">
        <v>373</v>
      </c>
    </row>
    <row r="133" spans="1:9" ht="20.100000000000001" customHeight="1">
      <c r="A133" s="47">
        <v>807</v>
      </c>
      <c r="B133" s="484"/>
      <c r="C133" s="121" t="s">
        <v>166</v>
      </c>
      <c r="D133" s="110">
        <v>807</v>
      </c>
      <c r="E133" s="486"/>
      <c r="F133" s="122" t="s">
        <v>374</v>
      </c>
    </row>
    <row r="134" spans="1:9" ht="20.100000000000001" customHeight="1">
      <c r="A134" s="47">
        <v>808</v>
      </c>
      <c r="B134" s="484"/>
      <c r="C134" s="153" t="s">
        <v>167</v>
      </c>
      <c r="D134" s="110">
        <v>808</v>
      </c>
      <c r="E134" s="486"/>
      <c r="F134" s="122" t="s">
        <v>375</v>
      </c>
    </row>
    <row r="135" spans="1:9" ht="20.100000000000001" customHeight="1">
      <c r="A135" s="47" t="s">
        <v>178</v>
      </c>
      <c r="B135" s="484"/>
      <c r="C135" s="156" t="s">
        <v>93</v>
      </c>
      <c r="D135" s="114" t="s">
        <v>376</v>
      </c>
      <c r="E135" s="486"/>
      <c r="F135" s="122" t="s">
        <v>93</v>
      </c>
    </row>
    <row r="136" spans="1:9" ht="20.100000000000001" customHeight="1">
      <c r="A136" s="47" t="s">
        <v>179</v>
      </c>
      <c r="B136" s="484"/>
      <c r="C136" s="156" t="s">
        <v>168</v>
      </c>
      <c r="D136" s="114" t="s">
        <v>377</v>
      </c>
      <c r="E136" s="486"/>
      <c r="F136" s="122" t="s">
        <v>168</v>
      </c>
    </row>
    <row r="137" spans="1:9" ht="20.100000000000001" customHeight="1" thickBot="1">
      <c r="A137" s="50" t="s">
        <v>391</v>
      </c>
      <c r="B137" s="484"/>
      <c r="C137" s="153" t="s">
        <v>378</v>
      </c>
      <c r="D137" s="114" t="s">
        <v>391</v>
      </c>
      <c r="E137" s="486"/>
      <c r="F137" s="122" t="s">
        <v>378</v>
      </c>
    </row>
    <row r="138" spans="1:9" ht="20.100000000000001" customHeight="1">
      <c r="A138" s="47" t="s">
        <v>180</v>
      </c>
      <c r="B138" s="487" t="s">
        <v>18</v>
      </c>
      <c r="C138" s="157" t="s">
        <v>169</v>
      </c>
      <c r="D138" s="116" t="s">
        <v>379</v>
      </c>
      <c r="E138" s="485" t="s">
        <v>50</v>
      </c>
      <c r="F138" s="122" t="s">
        <v>169</v>
      </c>
    </row>
    <row r="139" spans="1:9" ht="20.100000000000001" customHeight="1">
      <c r="A139" s="47" t="s">
        <v>181</v>
      </c>
      <c r="B139" s="488"/>
      <c r="C139" s="120" t="s">
        <v>170</v>
      </c>
      <c r="D139" s="115" t="s">
        <v>380</v>
      </c>
      <c r="E139" s="486"/>
      <c r="F139" s="122" t="s">
        <v>170</v>
      </c>
    </row>
    <row r="140" spans="1:9" ht="20.100000000000001" customHeight="1">
      <c r="A140" s="47" t="s">
        <v>182</v>
      </c>
      <c r="B140" s="488"/>
      <c r="C140" s="153" t="s">
        <v>113</v>
      </c>
      <c r="D140" s="114" t="s">
        <v>381</v>
      </c>
      <c r="E140" s="486"/>
      <c r="F140" s="122" t="s">
        <v>113</v>
      </c>
    </row>
  </sheetData>
  <mergeCells count="20">
    <mergeCell ref="B29:B44"/>
    <mergeCell ref="E29:E43"/>
    <mergeCell ref="E44:E77"/>
    <mergeCell ref="B45:B85"/>
    <mergeCell ref="E78:E85"/>
    <mergeCell ref="B3:B4"/>
    <mergeCell ref="B5:B27"/>
    <mergeCell ref="E9:E16"/>
    <mergeCell ref="E17:E22"/>
    <mergeCell ref="E23:E27"/>
    <mergeCell ref="B126:B137"/>
    <mergeCell ref="E126:E137"/>
    <mergeCell ref="B138:B140"/>
    <mergeCell ref="E138:E140"/>
    <mergeCell ref="B86:B123"/>
    <mergeCell ref="E86:E99"/>
    <mergeCell ref="E101:E103"/>
    <mergeCell ref="E104:E111"/>
    <mergeCell ref="E112:E117"/>
    <mergeCell ref="E118:E123"/>
  </mergeCells>
  <phoneticPr fontId="11"/>
  <conditionalFormatting sqref="A5">
    <cfRule type="duplicateValues" dxfId="32" priority="37"/>
  </conditionalFormatting>
  <conditionalFormatting sqref="A11:A13">
    <cfRule type="duplicateValues" dxfId="31" priority="25"/>
  </conditionalFormatting>
  <conditionalFormatting sqref="A17:A18 A22">
    <cfRule type="duplicateValues" dxfId="30" priority="33"/>
  </conditionalFormatting>
  <conditionalFormatting sqref="A19:A21">
    <cfRule type="duplicateValues" dxfId="29" priority="23"/>
  </conditionalFormatting>
  <conditionalFormatting sqref="A23:A24">
    <cfRule type="duplicateValues" dxfId="28" priority="21"/>
  </conditionalFormatting>
  <conditionalFormatting sqref="A25:A27">
    <cfRule type="duplicateValues" dxfId="27" priority="19"/>
  </conditionalFormatting>
  <conditionalFormatting sqref="A28">
    <cfRule type="duplicateValues" dxfId="26" priority="2"/>
  </conditionalFormatting>
  <conditionalFormatting sqref="A118">
    <cfRule type="duplicateValues" dxfId="25" priority="13"/>
  </conditionalFormatting>
  <conditionalFormatting sqref="A126">
    <cfRule type="duplicateValues" dxfId="24" priority="47"/>
  </conditionalFormatting>
  <conditionalFormatting sqref="A127:A129">
    <cfRule type="duplicateValues" dxfId="23" priority="29"/>
  </conditionalFormatting>
  <conditionalFormatting sqref="A130:A132">
    <cfRule type="duplicateValues" dxfId="22" priority="30"/>
  </conditionalFormatting>
  <conditionalFormatting sqref="A133:A135">
    <cfRule type="duplicateValues" dxfId="21" priority="27"/>
  </conditionalFormatting>
  <conditionalFormatting sqref="A137">
    <cfRule type="duplicateValues" dxfId="20" priority="56"/>
  </conditionalFormatting>
  <conditionalFormatting sqref="A138 A136">
    <cfRule type="duplicateValues" dxfId="19" priority="28"/>
  </conditionalFormatting>
  <conditionalFormatting sqref="A139:A140">
    <cfRule type="duplicateValues" dxfId="18" priority="64"/>
  </conditionalFormatting>
  <conditionalFormatting sqref="A141:A1048576 A1:A4 A14:A16 A29:A117 A119:A125 A6:A10">
    <cfRule type="duplicateValues" dxfId="17" priority="31"/>
  </conditionalFormatting>
  <conditionalFormatting sqref="D5">
    <cfRule type="duplicateValues" dxfId="16" priority="46"/>
  </conditionalFormatting>
  <conditionalFormatting sqref="D11:D13">
    <cfRule type="duplicateValues" dxfId="15" priority="26"/>
  </conditionalFormatting>
  <conditionalFormatting sqref="D19:D21">
    <cfRule type="duplicateValues" dxfId="14" priority="24"/>
  </conditionalFormatting>
  <conditionalFormatting sqref="D23:D24">
    <cfRule type="duplicateValues" dxfId="13" priority="22"/>
  </conditionalFormatting>
  <conditionalFormatting sqref="D25:D27">
    <cfRule type="duplicateValues" dxfId="12" priority="20"/>
  </conditionalFormatting>
  <conditionalFormatting sqref="D28">
    <cfRule type="duplicateValues" dxfId="11" priority="1"/>
  </conditionalFormatting>
  <conditionalFormatting sqref="D30 D17:D18 D22 D32 D34">
    <cfRule type="duplicateValues" dxfId="10" priority="32"/>
  </conditionalFormatting>
  <conditionalFormatting sqref="D104:D105 D109:D111">
    <cfRule type="duplicateValues" dxfId="9" priority="17"/>
  </conditionalFormatting>
  <conditionalFormatting sqref="D106:D108">
    <cfRule type="duplicateValues" dxfId="8" priority="16"/>
  </conditionalFormatting>
  <conditionalFormatting sqref="D112:D113 D117">
    <cfRule type="duplicateValues" dxfId="7" priority="18"/>
  </conditionalFormatting>
  <conditionalFormatting sqref="D114:D116">
    <cfRule type="duplicateValues" dxfId="6" priority="15"/>
  </conditionalFormatting>
  <conditionalFormatting sqref="D118">
    <cfRule type="duplicateValues" dxfId="5" priority="14"/>
  </conditionalFormatting>
  <conditionalFormatting sqref="D126">
    <cfRule type="duplicateValues" dxfId="4" priority="55"/>
  </conditionalFormatting>
  <conditionalFormatting sqref="D135">
    <cfRule type="duplicateValues" dxfId="3" priority="35"/>
  </conditionalFormatting>
  <conditionalFormatting sqref="D137">
    <cfRule type="duplicateValues" dxfId="2" priority="63"/>
  </conditionalFormatting>
  <conditionalFormatting sqref="D138:D1048576 D1:D4 D136 D14:D16 D29 D31 D33 D35:D103 D127:D134 D119:D125 D6:D10">
    <cfRule type="duplicateValues" dxfId="1" priority="34"/>
  </conditionalFormatting>
  <pageMargins left="0.70866141732283472" right="0.31496062992125984" top="0.74803149606299213" bottom="0.55118110236220474" header="0.31496062992125984" footer="0.31496062992125984"/>
  <pageSetup paperSize="9" scale="94" orientation="portrait" r:id="rId1"/>
  <rowBreaks count="2" manualBreakCount="2">
    <brk id="85" min="1" max="4" man="1"/>
    <brk id="125" min="1"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T9"/>
  <sheetViews>
    <sheetView workbookViewId="0">
      <selection activeCell="C5" sqref="C5"/>
    </sheetView>
  </sheetViews>
  <sheetFormatPr defaultRowHeight="13.5"/>
  <sheetData>
    <row r="2" spans="2:20">
      <c r="B2" t="s">
        <v>140</v>
      </c>
      <c r="J2" t="s">
        <v>214</v>
      </c>
      <c r="P2" t="s">
        <v>215</v>
      </c>
    </row>
    <row r="3" spans="2:20">
      <c r="B3" t="s">
        <v>141</v>
      </c>
      <c r="J3" s="500"/>
      <c r="K3" s="500"/>
      <c r="L3" s="48" t="s">
        <v>206</v>
      </c>
      <c r="M3" s="48" t="s">
        <v>207</v>
      </c>
      <c r="N3" s="48" t="s">
        <v>145</v>
      </c>
      <c r="P3" s="501"/>
      <c r="Q3" s="502"/>
      <c r="R3" s="48" t="s">
        <v>206</v>
      </c>
      <c r="S3" s="48" t="s">
        <v>207</v>
      </c>
      <c r="T3" s="48" t="s">
        <v>145</v>
      </c>
    </row>
    <row r="4" spans="2:20">
      <c r="B4" t="s">
        <v>142</v>
      </c>
      <c r="J4" s="48">
        <v>1</v>
      </c>
      <c r="K4" s="48" t="s">
        <v>208</v>
      </c>
      <c r="L4" s="48" t="e">
        <f>#REF!</f>
        <v>#REF!</v>
      </c>
      <c r="M4" s="48" t="e">
        <f>#REF!</f>
        <v>#REF!</v>
      </c>
      <c r="N4" s="48" t="e">
        <f>#REF!</f>
        <v>#REF!</v>
      </c>
      <c r="P4" s="48">
        <v>1</v>
      </c>
      <c r="Q4" s="48" t="s">
        <v>208</v>
      </c>
      <c r="R4" s="48" t="e">
        <f>COUNTIF(#REF!,107)</f>
        <v>#REF!</v>
      </c>
      <c r="S4" s="48" t="e">
        <f>COUNTIF(#REF!,208)</f>
        <v>#REF!</v>
      </c>
      <c r="T4" s="48" t="e">
        <f>COUNTIF(#REF!,"099-1")</f>
        <v>#REF!</v>
      </c>
    </row>
    <row r="5" spans="2:20">
      <c r="B5" t="s">
        <v>441</v>
      </c>
      <c r="J5" s="48">
        <v>2</v>
      </c>
      <c r="K5" s="48" t="s">
        <v>209</v>
      </c>
      <c r="L5" s="48" t="e">
        <f>#REF!</f>
        <v>#REF!</v>
      </c>
      <c r="M5" s="48" t="e">
        <f>#REF!</f>
        <v>#REF!</v>
      </c>
      <c r="N5" s="48" t="e">
        <f>#REF!</f>
        <v>#REF!</v>
      </c>
      <c r="P5" s="48">
        <v>2</v>
      </c>
      <c r="Q5" s="48" t="s">
        <v>209</v>
      </c>
      <c r="R5" s="48" t="e">
        <f>COUNTIF(#REF!,137)+COUNTIF(#REF!,"078")+COUNTIF(#REF!,"079")</f>
        <v>#REF!</v>
      </c>
      <c r="S5" s="48" t="e">
        <f>COUNTIF(#REF!,238)</f>
        <v>#REF!</v>
      </c>
      <c r="T5" s="48" t="e">
        <f>COUNTIF(#REF!,127)+COUNTIF(#REF!,228)+COUNTIF(#REF!,155)+COUNTIF(#REF!,256)+COUNTIF(#REF!,258)+COUNTIF(#REF!,268)+COUNTIF(#REF!,269)+COUNTIF(#REF!,129)+COUNTIF(#REF!,230)+COUNTIF(#REF!,168)+COUNTIF(#REF!,169)+COUNTIF(#REF!,265)+COUNTIF(#REF!,"062")+COUNTIF(#REF!,"064")+COUNTIF(#REF!,"076")+COUNTIF(#REF!,"080")+COUNTIF(#REF!,"099-2")</f>
        <v>#REF!</v>
      </c>
    </row>
    <row r="6" spans="2:20">
      <c r="J6" s="48">
        <v>3</v>
      </c>
      <c r="K6" s="48" t="s">
        <v>210</v>
      </c>
      <c r="L6" s="48" t="e">
        <f>#REF!</f>
        <v>#REF!</v>
      </c>
      <c r="M6" s="48" t="e">
        <f>#REF!</f>
        <v>#REF!</v>
      </c>
      <c r="N6" s="48" t="e">
        <f>#REF!</f>
        <v>#REF!</v>
      </c>
      <c r="P6" s="48">
        <v>3</v>
      </c>
      <c r="Q6" s="48" t="s">
        <v>210</v>
      </c>
      <c r="R6" s="48" t="e">
        <f>COUNTIF(#REF!,113)</f>
        <v>#REF!</v>
      </c>
      <c r="S6" s="48" t="e">
        <f>COUNTIF(#REF!,214)+COUNTIF(#REF!,215)+COUNTIF(#REF!,216)</f>
        <v>#REF!</v>
      </c>
      <c r="T6" s="48" t="e">
        <f>COUNTIF(#REF!,702)+COUNTIF(#REF!,703)+COUNTIF(#REF!,704)+COUNTIF(#REF!,705 )+COUNTIF(#REF!,706)+COUNTIF(#REF!,707)+COUNTIF(#REF!,708)+COUNTIF(#REF!,722)+COUNTIF(#REF!,723)+COUNTIF(#REF!,724)+COUNTIF(#REF!,725)+COUNTIF(#REF!,726)+COUNTIF(#REF!,727)+COUNTIF(#REF!,728)+COUNTIF(#REF!,729)+COUNTIF(#REF!,730)+COUNTIF(#REF!,731)+COUNTIF(#REF!,732)+COUNTIF(#REF!,710)+COUNTIF(#REF!,711)+COUNTIF(#REF!,712)+COUNTIF(#REF!,713)+COUNTIF(#REF!,714)+COUNTIF(#REF!,715)+COUNTIF(#REF!,716)+COUNTIF(#REF!,717)+COUNTIF(#REF!,718)+COUNTIF(#REF!,719)+COUNTIF(#REF!,720)+COUNTIF(#REF!,781)+COUNTIF(#REF!,782)+COUNTIF(#REF!,783)+COUNTIF(#REF!,784)+COUNTIF(#REF!,785)+COUNTIF(#REF!,786)+COUNTIF(#REF!,787)+COUNTIF(#REF!,788)+COUNTIF(#REF!,789)+COUNTIF(#REF!,790)+COUNTIF(#REF!,791)+COUNTIF(#REF!,792)+COUNTIF(#REF!,793)+COUNTIF(#REF!,794)+COUNTIF(#REF!,795)+COUNTIF(#REF!,796)+COUNTIF(#REF!,797)+COUNTIF(#REF!,798)+COUNTIF(#REF!,799)+COUNTIF(#REF!,800)+COUNTIF(#REF!,751)+COUNTIF(#REF!,752)+COUNTIF(#REF!,753)+COUNTIF(#REF!,754)+COUNTIF(#REF!,755)+COUNTIF(#REF!,756)+COUNTIF(#REF!,757)+COUNTIF(#REF!,758)+COUNTIF(#REF!,759)+COUNTIF(#REF!,760)+COUNTIF(#REF!,761)+COUNTIF(#REF!,762)+COUNTIF(#REF!,763)+COUNTIF(#REF!,764)+COUNTIF(#REF!,765)+COUNTIF(#REF!,766)+COUNTIF(#REF!,767)+COUNTIF(#REF!,768)+COUNTIF(#REF!,769)+COUNTIF(#REF!,770)+COUNTIF(#REF!,771)+COUNTIF(#REF!,772)+COUNTIF(#REF!,127)+COUNTIF(#REF!,228)+COUNTIF(#REF!,155)+COUNTIF(#REF!,256)+COUNTIF(#REF!,258)+COUNTIF(#REF!,268)+COUNTIF(#REF!,269)+COUNTIF(#REF!,129)+COUNTIF(#REF!,230)+COUNTIF(#REF!,168)+COUNTIF(#REF!,169)+COUNTIF(#REF!,265)+COUNTIF(#REF!,"061")+COUNTIF(#REF!,"081")+COUNTIF(#REF!,"051")+COUNTIF(#REF!,"052")+COUNTIF(#REF!,"053")+COUNTIF(#REF!,"099-3")</f>
        <v>#REF!</v>
      </c>
    </row>
    <row r="7" spans="2:20">
      <c r="J7" s="48">
        <v>4</v>
      </c>
      <c r="K7" s="48" t="s">
        <v>211</v>
      </c>
      <c r="L7" s="48" t="e">
        <f>#REF!</f>
        <v>#REF!</v>
      </c>
      <c r="M7" s="48" t="e">
        <f>#REF!</f>
        <v>#REF!</v>
      </c>
      <c r="N7" s="48" t="e">
        <f>#REF!</f>
        <v>#REF!</v>
      </c>
      <c r="P7" s="48">
        <v>4</v>
      </c>
      <c r="Q7" s="48" t="s">
        <v>211</v>
      </c>
      <c r="R7" s="48">
        <v>0</v>
      </c>
      <c r="S7" s="48">
        <v>0</v>
      </c>
      <c r="T7" s="48" t="e">
        <f>COUNTIF(#REF!,"074")+COUNTIF(#REF!,"099-4")</f>
        <v>#REF!</v>
      </c>
    </row>
    <row r="8" spans="2:20">
      <c r="J8" s="48">
        <v>5</v>
      </c>
      <c r="K8" s="48" t="s">
        <v>212</v>
      </c>
      <c r="L8" s="48" t="e">
        <f>#REF!</f>
        <v>#REF!</v>
      </c>
      <c r="M8" s="48" t="e">
        <f>#REF!</f>
        <v>#REF!</v>
      </c>
      <c r="N8" s="48" t="e">
        <f>#REF!</f>
        <v>#REF!</v>
      </c>
      <c r="P8" s="48">
        <v>5</v>
      </c>
      <c r="Q8" s="48" t="s">
        <v>212</v>
      </c>
      <c r="R8" s="48">
        <v>0</v>
      </c>
      <c r="S8" s="48">
        <v>0</v>
      </c>
      <c r="T8" s="48" t="e">
        <f>COUNTIF(#REF!,"071")+COUNTIF(#REF!,801)+COUNTIF(#REF!,802)+COUNTIF(#REF!,803)+COUNTIF(#REF!,804)+COUNTIF(#REF!,805)+COUNTIF(#REF!,806)+COUNTIF(#REF!,807)+COUNTIF(#REF!,808)+COUNTIF(#REF!,"082")+COUNTIF(#REF!,"099-5")</f>
        <v>#REF!</v>
      </c>
    </row>
    <row r="9" spans="2:20">
      <c r="J9" s="48">
        <v>6</v>
      </c>
      <c r="K9" s="48" t="s">
        <v>213</v>
      </c>
      <c r="L9" s="48" t="e">
        <f>#REF!</f>
        <v>#REF!</v>
      </c>
      <c r="M9" s="48" t="e">
        <f>#REF!</f>
        <v>#REF!</v>
      </c>
      <c r="N9" s="48" t="e">
        <f>#REF!</f>
        <v>#REF!</v>
      </c>
      <c r="P9" s="48">
        <v>6</v>
      </c>
      <c r="Q9" s="48" t="s">
        <v>213</v>
      </c>
      <c r="R9" s="48">
        <v>0</v>
      </c>
      <c r="S9" s="48">
        <v>0</v>
      </c>
      <c r="T9" s="48" t="e">
        <f>COUNTIF(#REF!,"075")+COUNTIF(#REF!,"077")+COUNTIF(#REF!,"072")+COUNTIF(#REF!,"099-6")</f>
        <v>#REF!</v>
      </c>
    </row>
  </sheetData>
  <mergeCells count="2">
    <mergeCell ref="J3:K3"/>
    <mergeCell ref="P3:Q3"/>
  </mergeCells>
  <phoneticPr fontId="1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O28"/>
  <sheetViews>
    <sheetView showGridLines="0" view="pageBreakPreview" zoomScale="50" zoomScaleNormal="80" zoomScaleSheetLayoutView="50" workbookViewId="0">
      <selection activeCell="A7" sqref="A7"/>
    </sheetView>
  </sheetViews>
  <sheetFormatPr defaultRowHeight="23.25" customHeight="1"/>
  <cols>
    <col min="1" max="1" width="4" style="35" bestFit="1" customWidth="1"/>
    <col min="2" max="2" width="17.75" style="98" customWidth="1"/>
    <col min="3" max="3" width="7.125" style="99" customWidth="1"/>
    <col min="4" max="4" width="18.625" style="100" customWidth="1"/>
    <col min="5" max="5" width="7.125" style="101" customWidth="1"/>
    <col min="6" max="6" width="18.625" style="100" customWidth="1"/>
    <col min="7" max="7" width="7.125" style="101" customWidth="1"/>
    <col min="8" max="8" width="18.625" style="100" customWidth="1"/>
    <col min="9" max="9" width="7.125" style="101" customWidth="1"/>
    <col min="10" max="10" width="18.625" style="100" customWidth="1"/>
    <col min="11" max="11" width="7.125" style="101" customWidth="1"/>
    <col min="12" max="12" width="18.625" style="102" customWidth="1"/>
    <col min="13" max="13" width="7.125" style="101" customWidth="1"/>
    <col min="14" max="14" width="18.625" style="100" customWidth="1"/>
    <col min="15" max="15" width="7.125" style="101" customWidth="1"/>
    <col min="16" max="16" width="18.625" style="100" customWidth="1"/>
    <col min="17" max="17" width="7.125" style="101" customWidth="1"/>
    <col min="18" max="18" width="18.625" style="100" customWidth="1"/>
    <col min="19" max="19" width="7.125" style="101" customWidth="1"/>
    <col min="20" max="20" width="18.625" style="100" customWidth="1"/>
    <col min="21" max="21" width="7.25" style="103" customWidth="1"/>
    <col min="22" max="22" width="18.625" style="100" customWidth="1"/>
    <col min="23" max="23" width="9" style="35"/>
    <col min="24" max="28" width="5.625" style="35" customWidth="1"/>
    <col min="29" max="29" width="5.75" style="35" customWidth="1"/>
    <col min="30" max="41" width="5.625" style="35" customWidth="1"/>
    <col min="42" max="16384" width="9" style="35"/>
  </cols>
  <sheetData>
    <row r="1" spans="1:41" ht="29.25" customHeight="1">
      <c r="A1" s="56"/>
      <c r="B1" s="57"/>
      <c r="C1" s="58"/>
      <c r="D1" s="59"/>
      <c r="E1" s="60"/>
      <c r="F1" s="61"/>
      <c r="G1" s="60"/>
      <c r="H1" s="61"/>
      <c r="I1" s="60"/>
      <c r="J1" s="61"/>
      <c r="K1" s="60"/>
      <c r="L1" s="61"/>
      <c r="M1" s="60"/>
      <c r="N1" s="61"/>
      <c r="O1" s="396" t="s">
        <v>226</v>
      </c>
      <c r="P1" s="396"/>
      <c r="Q1" s="504"/>
      <c r="R1" s="504"/>
      <c r="S1" s="504"/>
      <c r="T1" s="504"/>
      <c r="U1" s="504"/>
      <c r="V1" s="504"/>
      <c r="AH1" s="62"/>
    </row>
    <row r="2" spans="1:41" s="162" customFormat="1" ht="37.5" customHeight="1">
      <c r="A2" s="400" t="s">
        <v>438</v>
      </c>
      <c r="B2" s="400"/>
      <c r="C2" s="400"/>
      <c r="D2" s="400"/>
      <c r="E2" s="400"/>
      <c r="F2" s="400"/>
      <c r="G2" s="400"/>
      <c r="H2" s="400"/>
      <c r="I2" s="400"/>
      <c r="J2" s="400"/>
      <c r="K2" s="400"/>
      <c r="L2" s="400"/>
      <c r="M2" s="400"/>
      <c r="N2" s="400"/>
      <c r="O2" s="400"/>
      <c r="P2" s="400"/>
      <c r="Q2" s="400"/>
      <c r="R2" s="400"/>
      <c r="S2" s="400"/>
      <c r="T2" s="400"/>
      <c r="U2" s="400"/>
      <c r="V2" s="400"/>
    </row>
    <row r="3" spans="1:41" ht="23.25" customHeight="1">
      <c r="A3" s="93" t="s">
        <v>237</v>
      </c>
      <c r="B3" s="93"/>
      <c r="C3" s="94"/>
      <c r="D3" s="95"/>
      <c r="E3" s="96"/>
      <c r="F3" s="93"/>
      <c r="G3" s="97"/>
      <c r="H3" s="93"/>
      <c r="I3" s="96"/>
      <c r="J3" s="95"/>
      <c r="K3" s="96"/>
      <c r="L3" s="93"/>
      <c r="M3" s="97"/>
      <c r="N3" s="93"/>
      <c r="O3" s="96"/>
      <c r="P3" s="95"/>
      <c r="Q3" s="96"/>
      <c r="R3" s="93"/>
      <c r="S3" s="97"/>
      <c r="T3" s="93"/>
      <c r="U3" s="92"/>
      <c r="V3" s="56"/>
    </row>
    <row r="4" spans="1:41" ht="23.25" customHeight="1">
      <c r="A4" s="394" t="s">
        <v>383</v>
      </c>
      <c r="B4" s="394"/>
      <c r="C4" s="394"/>
      <c r="D4" s="394"/>
      <c r="E4" s="394"/>
      <c r="F4" s="394"/>
      <c r="G4" s="394"/>
      <c r="H4" s="394"/>
      <c r="I4" s="394"/>
      <c r="J4" s="394"/>
      <c r="K4" s="394"/>
      <c r="L4" s="394"/>
      <c r="M4" s="394"/>
      <c r="N4" s="394"/>
      <c r="O4" s="394"/>
      <c r="P4" s="394"/>
      <c r="Q4" s="394"/>
      <c r="R4" s="394"/>
      <c r="S4" s="394"/>
      <c r="T4" s="394"/>
      <c r="U4" s="92"/>
      <c r="V4" s="56"/>
    </row>
    <row r="5" spans="1:41" ht="24.75" customHeight="1">
      <c r="A5" s="398" t="s">
        <v>384</v>
      </c>
      <c r="B5" s="398"/>
      <c r="C5" s="398"/>
      <c r="D5" s="398"/>
      <c r="E5" s="398"/>
      <c r="F5" s="398"/>
      <c r="G5" s="398"/>
      <c r="H5" s="398"/>
      <c r="I5" s="398"/>
      <c r="J5" s="398"/>
      <c r="K5" s="398"/>
      <c r="L5" s="398"/>
      <c r="M5" s="398"/>
      <c r="N5" s="398"/>
      <c r="O5" s="398"/>
      <c r="P5" s="398"/>
      <c r="Q5" s="398"/>
      <c r="R5" s="398"/>
      <c r="S5" s="398"/>
      <c r="T5" s="398"/>
      <c r="U5" s="92"/>
      <c r="V5" s="56"/>
    </row>
    <row r="6" spans="1:41" ht="23.25" customHeight="1">
      <c r="A6" s="398" t="s">
        <v>238</v>
      </c>
      <c r="B6" s="398"/>
      <c r="C6" s="398"/>
      <c r="D6" s="398"/>
      <c r="E6" s="398"/>
      <c r="F6" s="398"/>
      <c r="G6" s="398"/>
      <c r="H6" s="398"/>
      <c r="I6" s="398"/>
      <c r="J6" s="398"/>
      <c r="K6" s="398"/>
      <c r="L6" s="398"/>
      <c r="M6" s="398"/>
      <c r="N6" s="398"/>
      <c r="O6" s="398"/>
      <c r="P6" s="398"/>
      <c r="Q6" s="398"/>
      <c r="R6" s="398"/>
      <c r="S6" s="398"/>
      <c r="T6" s="398"/>
      <c r="U6" s="92"/>
      <c r="V6" s="56"/>
    </row>
    <row r="7" spans="1:41" ht="15" customHeight="1" thickBot="1">
      <c r="A7" s="56"/>
      <c r="B7" s="57"/>
      <c r="C7" s="58"/>
      <c r="D7" s="59"/>
      <c r="E7" s="63"/>
      <c r="F7" s="59"/>
      <c r="G7" s="63"/>
      <c r="H7" s="59"/>
      <c r="I7" s="63"/>
      <c r="J7" s="59"/>
      <c r="K7" s="63"/>
      <c r="L7" s="64"/>
      <c r="M7" s="63"/>
      <c r="N7" s="59"/>
      <c r="O7" s="63"/>
      <c r="P7" s="59"/>
      <c r="Q7" s="63"/>
      <c r="R7" s="59"/>
      <c r="S7" s="63"/>
      <c r="T7" s="59"/>
      <c r="U7" s="65"/>
      <c r="V7" s="59"/>
    </row>
    <row r="8" spans="1:41" ht="23.25" customHeight="1">
      <c r="A8" s="395" t="s">
        <v>227</v>
      </c>
      <c r="B8" s="395"/>
      <c r="C8" s="395"/>
      <c r="D8" s="395"/>
      <c r="E8" s="395"/>
      <c r="F8" s="395"/>
      <c r="G8" s="395"/>
      <c r="H8" s="395"/>
      <c r="I8" s="395"/>
      <c r="J8" s="395"/>
      <c r="K8" s="395"/>
      <c r="L8" s="395"/>
      <c r="M8" s="395"/>
      <c r="N8" s="395"/>
      <c r="O8" s="395"/>
      <c r="P8" s="395"/>
      <c r="Q8" s="395"/>
      <c r="R8" s="395"/>
      <c r="S8" s="395"/>
      <c r="T8" s="395"/>
      <c r="U8" s="395"/>
      <c r="V8" s="395"/>
      <c r="X8" s="388" t="s">
        <v>228</v>
      </c>
      <c r="Y8" s="389"/>
      <c r="Z8" s="390"/>
      <c r="AA8" s="388" t="s">
        <v>229</v>
      </c>
      <c r="AB8" s="389"/>
      <c r="AC8" s="390"/>
      <c r="AD8" s="388" t="s">
        <v>230</v>
      </c>
      <c r="AE8" s="389"/>
      <c r="AF8" s="390"/>
      <c r="AG8" s="388" t="s">
        <v>231</v>
      </c>
      <c r="AH8" s="389"/>
      <c r="AI8" s="390"/>
      <c r="AJ8" s="388" t="s">
        <v>232</v>
      </c>
      <c r="AK8" s="389"/>
      <c r="AL8" s="390"/>
      <c r="AM8" s="388" t="s">
        <v>233</v>
      </c>
      <c r="AN8" s="389"/>
      <c r="AO8" s="390"/>
    </row>
    <row r="9" spans="1:41" ht="36.75" customHeight="1" thickBot="1">
      <c r="A9" s="66" t="s">
        <v>234</v>
      </c>
      <c r="B9" s="175" t="s">
        <v>235</v>
      </c>
      <c r="C9" s="391" t="s">
        <v>236</v>
      </c>
      <c r="D9" s="392"/>
      <c r="E9" s="392"/>
      <c r="F9" s="392"/>
      <c r="G9" s="392"/>
      <c r="H9" s="392"/>
      <c r="I9" s="392"/>
      <c r="J9" s="392"/>
      <c r="K9" s="392"/>
      <c r="L9" s="392"/>
      <c r="M9" s="392"/>
      <c r="N9" s="392"/>
      <c r="O9" s="392"/>
      <c r="P9" s="392"/>
      <c r="Q9" s="392"/>
      <c r="R9" s="392"/>
      <c r="S9" s="392"/>
      <c r="T9" s="392"/>
      <c r="U9" s="392"/>
      <c r="V9" s="392"/>
      <c r="X9" s="67">
        <v>1</v>
      </c>
      <c r="Y9" s="68">
        <v>2</v>
      </c>
      <c r="Z9" s="69" t="s">
        <v>145</v>
      </c>
      <c r="AA9" s="67">
        <v>1</v>
      </c>
      <c r="AB9" s="68">
        <v>2</v>
      </c>
      <c r="AC9" s="69" t="s">
        <v>145</v>
      </c>
      <c r="AD9" s="67">
        <v>1</v>
      </c>
      <c r="AE9" s="68">
        <v>2</v>
      </c>
      <c r="AF9" s="69" t="s">
        <v>145</v>
      </c>
      <c r="AG9" s="67">
        <v>1</v>
      </c>
      <c r="AH9" s="68">
        <v>2</v>
      </c>
      <c r="AI9" s="69" t="s">
        <v>145</v>
      </c>
      <c r="AJ9" s="67">
        <v>1</v>
      </c>
      <c r="AK9" s="68">
        <v>2</v>
      </c>
      <c r="AL9" s="69" t="s">
        <v>145</v>
      </c>
      <c r="AM9" s="67">
        <v>1</v>
      </c>
      <c r="AN9" s="68">
        <v>2</v>
      </c>
      <c r="AO9" s="69" t="s">
        <v>145</v>
      </c>
    </row>
    <row r="10" spans="1:41" ht="50.1" customHeight="1" thickBot="1">
      <c r="A10" s="160">
        <v>1</v>
      </c>
      <c r="B10" s="176" t="s">
        <v>239</v>
      </c>
      <c r="C10" s="178">
        <v>113</v>
      </c>
      <c r="D10" s="179" t="str">
        <f>IFERROR(VLOOKUP($C10,'[1]業者カード（B)における資格対照表'!$A:$F,6,FALSE),"")</f>
        <v>１級土木施工</v>
      </c>
      <c r="E10" s="178">
        <v>214</v>
      </c>
      <c r="F10" s="179" t="str">
        <f>IFERROR(VLOOKUP($E10,'[1]業者カード（B)における資格対照表'!$A:$F,6,FALSE),"")</f>
        <v>２級土木施工(土木)</v>
      </c>
      <c r="G10" s="178">
        <v>754</v>
      </c>
      <c r="H10" s="179" t="str">
        <f>IFERROR(VLOOKUP($G10,'[1]業者カード（B)における資格対照表'!$A:$F,6,FALSE),"")</f>
        <v>RCCM：道路</v>
      </c>
      <c r="I10" s="178">
        <v>137</v>
      </c>
      <c r="J10" s="179" t="str">
        <f>IFERROR(VLOOKUP($I10,'[1]業者カード（B)における資格対照表'!$A:$F,6,FALSE),"")</f>
        <v>１級建築士</v>
      </c>
      <c r="K10" s="178" t="s">
        <v>152</v>
      </c>
      <c r="L10" s="180" t="str">
        <f>IFERROR(VLOOKUP($K10,'[1]業者カード（B)における資格対照表'!$A:$F,6,FALSE),"")</f>
        <v>構造設計１級建築士</v>
      </c>
      <c r="M10" s="178"/>
      <c r="N10" s="179" t="str">
        <f>IFERROR(VLOOKUP($M10,'[1]業者カード（B)における資格対照表'!$A:$F,6,FALSE),"")</f>
        <v/>
      </c>
      <c r="O10" s="178"/>
      <c r="P10" s="179" t="str">
        <f>IFERROR(VLOOKUP($O10,'[1]業者カード（B)における資格対照表'!$A:$F,6,FALSE),"")</f>
        <v/>
      </c>
      <c r="Q10" s="178"/>
      <c r="R10" s="179" t="str">
        <f>IFERROR(VLOOKUP($Q10,'[1]業者カード（B)における資格対照表'!$A:$F,6,FALSE),"")</f>
        <v/>
      </c>
      <c r="S10" s="178"/>
      <c r="T10" s="179" t="str">
        <f>IFERROR(VLOOKUP($S10,'[1]業者カード（B)における資格対照表'!$A:$F,6,FALSE),"")</f>
        <v/>
      </c>
      <c r="U10" s="181"/>
      <c r="V10" s="179" t="str">
        <f>IFERROR(VLOOKUP($U10,'[1]業者カード（B)における資格対照表'!$A:$F,6,FALSE),"")</f>
        <v/>
      </c>
      <c r="X10" s="70">
        <f>IF(COUNTIF('技術職員有資格者名簿 (見本)'!C10:V10,107)&gt;=1,1,0)</f>
        <v>0</v>
      </c>
      <c r="Y10" s="71">
        <f>IF(X10=1,0,(IF(0=((COUNTIF('技術職員有資格者名簿 (見本)'!$C10:$V10,208))),0,1)))</f>
        <v>0</v>
      </c>
      <c r="Z10" s="72">
        <f>IF(X10+Y10=1,0,(IF(0=((COUNTIF('技術職員有資格者名簿 (見本)'!C10:V10,"099-1"))),0,1)))</f>
        <v>0</v>
      </c>
      <c r="AA10" s="73">
        <f>IF(COUNTIF('技術職員有資格者名簿 (見本)'!C10:V10,137)+(COUNTIF('技術職員有資格者名簿 (見本)'!C10:V10,"078")+COUNTIF('技術職員有資格者名簿 (見本)'!C10:V10,"079"))&gt;=1,1,0)</f>
        <v>1</v>
      </c>
      <c r="AB10" s="71">
        <f>IF(AA10=1,0,(IF(0=((COUNTIF('技術職員有資格者名簿 (見本)'!$C10:$V10,238))),0,1)))</f>
        <v>0</v>
      </c>
      <c r="AC10" s="72">
        <f>IF(AA10+AB10=1,0,(IF(0=((COUNTIF('技術職員有資格者名簿 (見本)'!C10:V10,127)+COUNTIF('技術職員有資格者名簿 (見本)'!C10:V10,228)+COUNTIF('技術職員有資格者名簿 (見本)'!C10:V10,155)+COUNTIF('技術職員有資格者名簿 (見本)'!C10:V10,256)+COUNTIF('技術職員有資格者名簿 (見本)'!C10:V10,258)+COUNTIF('技術職員有資格者名簿 (見本)'!C10:V10,268)+COUNTIF('技術職員有資格者名簿 (見本)'!C10:V10,269)+COUNTIF('技術職員有資格者名簿 (見本)'!C10:V10,129)+COUNTIF('技術職員有資格者名簿 (見本)'!C10:V10,230)+COUNTIF('技術職員有資格者名簿 (見本)'!C10:V10,168)+COUNTIF('技術職員有資格者名簿 (見本)'!C10:V10,169)+COUNTIF('技術職員有資格者名簿 (見本)'!C10:V10,265)+COUNTIF('技術職員有資格者名簿 (見本)'!C10:V10,"062")+COUNTIF('技術職員有資格者名簿 (見本)'!C10:V10,"064")+COUNTIF('技術職員有資格者名簿 (見本)'!C10:V10,"076")+COUNTIF('技術職員有資格者名簿 (見本)'!C10:V10,"080")+COUNTIF('技術職員有資格者名簿 (見本)'!C10:V10,"099-2"))),0,1)))</f>
        <v>0</v>
      </c>
      <c r="AD10" s="73">
        <f>IF(COUNTIF('技術職員有資格者名簿 (見本)'!C10:V10,113)&gt;=1,1,0)</f>
        <v>1</v>
      </c>
      <c r="AE10" s="71">
        <f>IF(AD10=1,0,(IF(0=((COUNTIF('技術職員有資格者名簿 (見本)'!C10:V10,214)+COUNTIF('技術職員有資格者名簿 (見本)'!C10:V10,215)+COUNTIF('技術職員有資格者名簿 (見本)'!C10:V10,216) )),0,1)))</f>
        <v>0</v>
      </c>
      <c r="AF10" s="74">
        <f>IF(AD10+AE10=1,0,(IF(0=(COUNTIF('技術職員有資格者名簿 (見本)'!C10:V10,702)+COUNTIF('技術職員有資格者名簿 (見本)'!C10:V10,703)+COUNTIF('技術職員有資格者名簿 (見本)'!C10:V10,704)+COUNTIF('技術職員有資格者名簿 (見本)'!C10:V10,705 )+COUNTIF('技術職員有資格者名簿 (見本)'!C10:V10,706)+COUNTIF('技術職員有資格者名簿 (見本)'!C10:V10,707)+COUNTIF('技術職員有資格者名簿 (見本)'!C10:V10,708)+COUNTIF('技術職員有資格者名簿 (見本)'!C10:V10,722)+COUNTIF('技術職員有資格者名簿 (見本)'!C10:V10,723)+COUNTIF('技術職員有資格者名簿 (見本)'!C10:V10,724)+COUNTIF('技術職員有資格者名簿 (見本)'!C10:V10,725)+COUNTIF('技術職員有資格者名簿 (見本)'!C10:V10,726)+COUNTIF('技術職員有資格者名簿 (見本)'!C10:V10,727)+COUNTIF('技術職員有資格者名簿 (見本)'!C10:V10,728)+COUNTIF('技術職員有資格者名簿 (見本)'!C10:V10,729)+COUNTIF('技術職員有資格者名簿 (見本)'!C10:V10,730)+COUNTIF('技術職員有資格者名簿 (見本)'!C10:V10,731)+COUNTIF('技術職員有資格者名簿 (見本)'!C10:V10,732)+COUNTIF('技術職員有資格者名簿 (見本)'!C10:V10,710)+COUNTIF('技術職員有資格者名簿 (見本)'!C10:V10,711)+COUNTIF('技術職員有資格者名簿 (見本)'!C10:V10,712)+COUNTIF('技術職員有資格者名簿 (見本)'!C10:V10,713)+COUNTIF('技術職員有資格者名簿 (見本)'!C10:V10,714)+COUNTIF('技術職員有資格者名簿 (見本)'!C10:V10,715)+COUNTIF('技術職員有資格者名簿 (見本)'!C10:V10,716)+COUNTIF('技術職員有資格者名簿 (見本)'!C10:V10,717)+COUNTIF('技術職員有資格者名簿 (見本)'!C10:V10,718)+COUNTIF('技術職員有資格者名簿 (見本)'!C10:V10,719)+COUNTIF('技術職員有資格者名簿 (見本)'!C10:V10,720)+COUNTIF('技術職員有資格者名簿 (見本)'!C10:V10,781)+COUNTIF('技術職員有資格者名簿 (見本)'!C10:V10,782)+COUNTIF('技術職員有資格者名簿 (見本)'!C10:V10,783)+COUNTIF('技術職員有資格者名簿 (見本)'!C10:V10,784)+COUNTIF('技術職員有資格者名簿 (見本)'!C10:V10,785)+COUNTIF('技術職員有資格者名簿 (見本)'!C10:V10,786)+COUNTIF('技術職員有資格者名簿 (見本)'!C10:V10,787)+COUNTIF('技術職員有資格者名簿 (見本)'!C10:V10,788)+COUNTIF('技術職員有資格者名簿 (見本)'!C10:V10,789)+COUNTIF('技術職員有資格者名簿 (見本)'!C10:V10,790)+COUNTIF('技術職員有資格者名簿 (見本)'!C10:V10,791)+COUNTIF('技術職員有資格者名簿 (見本)'!C10:V10,792)+COUNTIF('技術職員有資格者名簿 (見本)'!C10:V10,793)+COUNTIF('技術職員有資格者名簿 (見本)'!C10:V10,794)+COUNTIF('技術職員有資格者名簿 (見本)'!C10:V10,795)+COUNTIF('技術職員有資格者名簿 (見本)'!C10:V10,796)+COUNTIF('技術職員有資格者名簿 (見本)'!C10:V10,797)+COUNTIF('技術職員有資格者名簿 (見本)'!C10:V10,798)+COUNTIF('技術職員有資格者名簿 (見本)'!C10:V10,799)+COUNTIF('技術職員有資格者名簿 (見本)'!C10:V10,800)+COUNTIF('技術職員有資格者名簿 (見本)'!C10:V10,751)+COUNTIF('技術職員有資格者名簿 (見本)'!C10:V10,752)+COUNTIF('技術職員有資格者名簿 (見本)'!C10:V10,753)+COUNTIF('技術職員有資格者名簿 (見本)'!C10:V10,754)+COUNTIF('技術職員有資格者名簿 (見本)'!C10:V10,755)+COUNTIF('技術職員有資格者名簿 (見本)'!C10:V10,756)+COUNTIF('技術職員有資格者名簿 (見本)'!C10:V10,757)+COUNTIF('技術職員有資格者名簿 (見本)'!C10:V10,758)+COUNTIF('技術職員有資格者名簿 (見本)'!C10:V10,759)+COUNTIF('技術職員有資格者名簿 (見本)'!C10:V10,760)+COUNTIF('技術職員有資格者名簿 (見本)'!C10:V10,761)+COUNTIF('技術職員有資格者名簿 (見本)'!C10:V10,762)+COUNTIF('技術職員有資格者名簿 (見本)'!C10:V10,763)+COUNTIF('技術職員有資格者名簿 (見本)'!C10:V10,764)+COUNTIF('技術職員有資格者名簿 (見本)'!C10:V10,765)+COUNTIF('技術職員有資格者名簿 (見本)'!C10:V10,766)+COUNTIF('技術職員有資格者名簿 (見本)'!C10:V10,767)+COUNTIF('技術職員有資格者名簿 (見本)'!C10:V10,768)+COUNTIF('技術職員有資格者名簿 (見本)'!C10:V10,769)+COUNTIF('技術職員有資格者名簿 (見本)'!C10:V10,770)+COUNTIF('技術職員有資格者名簿 (見本)'!C10:V10,771)+COUNTIF('技術職員有資格者名簿 (見本)'!C10:V10,772)+COUNTIF('技術職員有資格者名簿 (見本)'!C10:V10,127)+COUNTIF('技術職員有資格者名簿 (見本)'!C10:V10,228)+COUNTIF('技術職員有資格者名簿 (見本)'!C10:V10,155)+COUNTIF('技術職員有資格者名簿 (見本)'!C10:V10,256)+COUNTIF('技術職員有資格者名簿 (見本)'!C10:V10,258)+COUNTIF('技術職員有資格者名簿 (見本)'!C10:V10,268)+COUNTIF('技術職員有資格者名簿 (見本)'!C10:V10,269)+COUNTIF('技術職員有資格者名簿 (見本)'!C10:V10,129)+COUNTIF('技術職員有資格者名簿 (見本)'!C10:V10,230)+COUNTIF('技術職員有資格者名簿 (見本)'!C10:V10,168)+COUNTIF('技術職員有資格者名簿 (見本)'!C10:V10,169)+COUNTIF('技術職員有資格者名簿 (見本)'!C10:V10,265)+COUNTIF('技術職員有資格者名簿 (見本)'!C10:V10,"061")+COUNTIF('技術職員有資格者名簿 (見本)'!C10:V10,"081")+COUNTIF('技術職員有資格者名簿 (見本)'!C10:V10,"051")+COUNTIF('技術職員有資格者名簿 (見本)'!C10:V10,"052")+COUNTIF('技術職員有資格者名簿 (見本)'!C10:V10,"053")+COUNTIF('技術職員有資格者名簿 (見本)'!C10:V10,"099-3")),0,1)))</f>
        <v>0</v>
      </c>
      <c r="AG10" s="73">
        <v>0</v>
      </c>
      <c r="AH10" s="71">
        <v>0</v>
      </c>
      <c r="AI10" s="72">
        <f>IF(AG10+AH10=1,0,(IF(0=((COUNTIF('技術職員有資格者名簿 (見本)'!C10:V10,"074")+COUNTIF('技術職員有資格者名簿 (見本)'!C10:V10,"099-4"))),0,1)))</f>
        <v>0</v>
      </c>
      <c r="AJ10" s="73">
        <v>0</v>
      </c>
      <c r="AK10" s="71">
        <v>0</v>
      </c>
      <c r="AL10" s="75">
        <f>IF(AJ10+AK10=1,0,(IF(0=((COUNTIF('技術職員有資格者名簿 (見本)'!C10:V10,"071")+COUNTIF('技術職員有資格者名簿 (見本)'!C10:V10,801)+COUNTIF('技術職員有資格者名簿 (見本)'!C10:V10,802)+COUNTIF('技術職員有資格者名簿 (見本)'!C10:V10,803)+COUNTIF('技術職員有資格者名簿 (見本)'!C10:V10,804)+COUNTIF('技術職員有資格者名簿 (見本)'!C10:V10,805)+COUNTIF('技術職員有資格者名簿 (見本)'!C10:V10,806)+COUNTIF('技術職員有資格者名簿 (見本)'!C10:V10,807)+COUNTIF('技術職員有資格者名簿 (見本)'!C10:V10,808)+COUNTIF('技術職員有資格者名簿 (見本)'!C10:V10,"073")+COUNTIF('技術職員有資格者名簿 (見本)'!C10:V10,"082")+COUNTIF('技術職員有資格者名簿 (見本)'!C10:V10,"099-5") +COUNTIF('技術職員有資格者名簿 (見本)'!C10:V10,"099-6"))),0,1)))</f>
        <v>0</v>
      </c>
      <c r="AM10" s="73">
        <v>0</v>
      </c>
      <c r="AN10" s="71">
        <v>0</v>
      </c>
      <c r="AO10" s="75">
        <f>IF(AM10+AN10=1,0,(IF(0=((COUNTIF('技術職員有資格者名簿 (見本)'!C10:V10,"075")+COUNTIF('技術職員有資格者名簿 (見本)'!C10:V10,"077")+COUNTIF('技術職員有資格者名簿 (見本)'!C10:V10,"072")+COUNTIF('技術職員有資格者名簿 (見本)'!C10:V10,"099-7"))),0,1)))</f>
        <v>0</v>
      </c>
    </row>
    <row r="11" spans="1:41" ht="50.1" customHeight="1" thickTop="1" thickBot="1">
      <c r="A11" s="161">
        <v>2</v>
      </c>
      <c r="B11" s="176" t="s">
        <v>240</v>
      </c>
      <c r="C11" s="182">
        <v>238</v>
      </c>
      <c r="D11" s="183" t="str">
        <f>IFERROR(VLOOKUP($C11,'[1]業者カード（B)における資格対照表'!$A:$F,6,FALSE),"")</f>
        <v>２級建築士</v>
      </c>
      <c r="E11" s="182"/>
      <c r="F11" s="183" t="str">
        <f>IFERROR(VLOOKUP($E11,'[1]業者カード（B)における資格対照表'!$A:$F,6,FALSE),"")</f>
        <v/>
      </c>
      <c r="G11" s="182"/>
      <c r="H11" s="183" t="str">
        <f>IFERROR(VLOOKUP($G11,'[1]業者カード（B)における資格対照表'!$A:$F,6,FALSE),"")</f>
        <v/>
      </c>
      <c r="I11" s="182"/>
      <c r="J11" s="183" t="str">
        <f>IFERROR(VLOOKUP($I11,'[1]業者カード（B)における資格対照表'!$A:$F,6,FALSE),"")</f>
        <v/>
      </c>
      <c r="K11" s="182"/>
      <c r="L11" s="184" t="str">
        <f>IFERROR(VLOOKUP($K11,'[1]業者カード（B)における資格対照表'!$A:$F,6,FALSE),"")</f>
        <v/>
      </c>
      <c r="M11" s="182"/>
      <c r="N11" s="183" t="str">
        <f>IFERROR(VLOOKUP($M11,'[1]業者カード（B)における資格対照表'!$A:$F,6,FALSE),"")</f>
        <v/>
      </c>
      <c r="O11" s="182"/>
      <c r="P11" s="183" t="str">
        <f>IFERROR(VLOOKUP($O11,'[1]業者カード（B)における資格対照表'!$A:$F,6,FALSE),"")</f>
        <v/>
      </c>
      <c r="Q11" s="182"/>
      <c r="R11" s="183" t="str">
        <f>IFERROR(VLOOKUP($Q11,'[1]業者カード（B)における資格対照表'!$A:$F,6,FALSE),"")</f>
        <v/>
      </c>
      <c r="S11" s="182"/>
      <c r="T11" s="183" t="str">
        <f>IFERROR(VLOOKUP($S11,'[1]業者カード（B)における資格対照表'!$A:$F,6,FALSE),"")</f>
        <v/>
      </c>
      <c r="U11" s="185"/>
      <c r="V11" s="183" t="str">
        <f>IFERROR(VLOOKUP($U11,'[1]業者カード（B)における資格対照表'!$A:$F,6,FALSE),"")</f>
        <v/>
      </c>
      <c r="X11" s="76">
        <f>IF(COUNTIF('技術職員有資格者名簿 (見本)'!C11:V11,107)&gt;=1,1,0)</f>
        <v>0</v>
      </c>
      <c r="Y11" s="77">
        <f>IF(X11=1,0,(IF(0=((COUNTIF('技術職員有資格者名簿 (見本)'!$C11:$V11,208))),0,1)))</f>
        <v>0</v>
      </c>
      <c r="Z11" s="78">
        <f>IF(X11+Y11=1,0,(IF(0=((COUNTIF('技術職員有資格者名簿 (見本)'!C11:V11,"099-1"))),0,1)))</f>
        <v>0</v>
      </c>
      <c r="AA11" s="79">
        <f>IF(COUNTIF('技術職員有資格者名簿 (見本)'!C11:V11,137)+(COUNTIF('技術職員有資格者名簿 (見本)'!C11:V11,"078")+COUNTIF('技術職員有資格者名簿 (見本)'!C11:V11,"079"))&gt;=1,1,0)</f>
        <v>0</v>
      </c>
      <c r="AB11" s="77">
        <f>IF(AA11=1,0,(IF(0=((COUNTIF('技術職員有資格者名簿 (見本)'!$C11:$V11,238))),0,1)))</f>
        <v>1</v>
      </c>
      <c r="AC11" s="78">
        <f>IF(AA11+AB11=1,0,(IF(0=((COUNTIF('技術職員有資格者名簿 (見本)'!C11:V11,127)+COUNTIF('技術職員有資格者名簿 (見本)'!C11:V11,228)+COUNTIF('技術職員有資格者名簿 (見本)'!C11:V11,155)+COUNTIF('技術職員有資格者名簿 (見本)'!C11:V11,256)+COUNTIF('技術職員有資格者名簿 (見本)'!C11:V11,258)+COUNTIF('技術職員有資格者名簿 (見本)'!C11:V11,268)+COUNTIF('技術職員有資格者名簿 (見本)'!C11:V11,269)+COUNTIF('技術職員有資格者名簿 (見本)'!C11:V11,129)+COUNTIF('技術職員有資格者名簿 (見本)'!C11:V11,230)+COUNTIF('技術職員有資格者名簿 (見本)'!C11:V11,168)+COUNTIF('技術職員有資格者名簿 (見本)'!C11:V11,169)+COUNTIF('技術職員有資格者名簿 (見本)'!C11:V11,265)+COUNTIF('技術職員有資格者名簿 (見本)'!C11:V11,"062")+COUNTIF('技術職員有資格者名簿 (見本)'!C11:V11,"064")+COUNTIF('技術職員有資格者名簿 (見本)'!C11:V11,"076")+COUNTIF('技術職員有資格者名簿 (見本)'!C11:V11,"080")+COUNTIF('技術職員有資格者名簿 (見本)'!C11:V11,"099-2"))),0,1)))</f>
        <v>0</v>
      </c>
      <c r="AD11" s="79">
        <f>IF(COUNTIF('技術職員有資格者名簿 (見本)'!C11:V11,113)&gt;=1,1,0)</f>
        <v>0</v>
      </c>
      <c r="AE11" s="77">
        <f>IF(AD11=1,0,(IF(0=((COUNTIF('技術職員有資格者名簿 (見本)'!C11:V11,214)+COUNTIF('技術職員有資格者名簿 (見本)'!C11:V11,215)+COUNTIF('技術職員有資格者名簿 (見本)'!C11:V11,216) )),0,1)))</f>
        <v>0</v>
      </c>
      <c r="AF11" s="80">
        <f>IF(AD11+AE11=1,0,(IF(0=(COUNTIF('技術職員有資格者名簿 (見本)'!C11:V11,702)+COUNTIF('技術職員有資格者名簿 (見本)'!C11:V11,703)+COUNTIF('技術職員有資格者名簿 (見本)'!C11:V11,704)+COUNTIF('技術職員有資格者名簿 (見本)'!C11:V11,705 )+COUNTIF('技術職員有資格者名簿 (見本)'!C11:V11,706)+COUNTIF('技術職員有資格者名簿 (見本)'!C11:V11,707)+COUNTIF('技術職員有資格者名簿 (見本)'!C11:V11,708)+COUNTIF('技術職員有資格者名簿 (見本)'!C11:V11,722)+COUNTIF('技術職員有資格者名簿 (見本)'!C11:V11,723)+COUNTIF('技術職員有資格者名簿 (見本)'!C11:V11,724)+COUNTIF('技術職員有資格者名簿 (見本)'!C11:V11,725)+COUNTIF('技術職員有資格者名簿 (見本)'!C11:V11,726)+COUNTIF('技術職員有資格者名簿 (見本)'!C11:V11,727)+COUNTIF('技術職員有資格者名簿 (見本)'!C11:V11,728)+COUNTIF('技術職員有資格者名簿 (見本)'!C11:V11,729)+COUNTIF('技術職員有資格者名簿 (見本)'!C11:V11,730)+COUNTIF('技術職員有資格者名簿 (見本)'!C11:V11,731)+COUNTIF('技術職員有資格者名簿 (見本)'!C11:V11,732)+COUNTIF('技術職員有資格者名簿 (見本)'!C11:V11,710)+COUNTIF('技術職員有資格者名簿 (見本)'!C11:V11,711)+COUNTIF('技術職員有資格者名簿 (見本)'!C11:V11,712)+COUNTIF('技術職員有資格者名簿 (見本)'!C11:V11,713)+COUNTIF('技術職員有資格者名簿 (見本)'!C11:V11,714)+COUNTIF('技術職員有資格者名簿 (見本)'!C11:V11,715)+COUNTIF('技術職員有資格者名簿 (見本)'!C11:V11,716)+COUNTIF('技術職員有資格者名簿 (見本)'!C11:V11,717)+COUNTIF('技術職員有資格者名簿 (見本)'!C11:V11,718)+COUNTIF('技術職員有資格者名簿 (見本)'!C11:V11,719)+COUNTIF('技術職員有資格者名簿 (見本)'!C11:V11,720)+COUNTIF('技術職員有資格者名簿 (見本)'!C11:V11,781)+COUNTIF('技術職員有資格者名簿 (見本)'!C11:V11,782)+COUNTIF('技術職員有資格者名簿 (見本)'!C11:V11,783)+COUNTIF('技術職員有資格者名簿 (見本)'!C11:V11,784)+COUNTIF('技術職員有資格者名簿 (見本)'!C11:V11,785)+COUNTIF('技術職員有資格者名簿 (見本)'!C11:V11,786)+COUNTIF('技術職員有資格者名簿 (見本)'!C11:V11,787)+COUNTIF('技術職員有資格者名簿 (見本)'!C11:V11,788)+COUNTIF('技術職員有資格者名簿 (見本)'!C11:V11,789)+COUNTIF('技術職員有資格者名簿 (見本)'!C11:V11,790)+COUNTIF('技術職員有資格者名簿 (見本)'!C11:V11,791)+COUNTIF('技術職員有資格者名簿 (見本)'!C11:V11,792)+COUNTIF('技術職員有資格者名簿 (見本)'!C11:V11,793)+COUNTIF('技術職員有資格者名簿 (見本)'!C11:V11,794)+COUNTIF('技術職員有資格者名簿 (見本)'!C11:V11,795)+COUNTIF('技術職員有資格者名簿 (見本)'!C11:V11,796)+COUNTIF('技術職員有資格者名簿 (見本)'!C11:V11,797)+COUNTIF('技術職員有資格者名簿 (見本)'!C11:V11,798)+COUNTIF('技術職員有資格者名簿 (見本)'!C11:V11,799)+COUNTIF('技術職員有資格者名簿 (見本)'!C11:V11,800)+COUNTIF('技術職員有資格者名簿 (見本)'!C11:V11,751)+COUNTIF('技術職員有資格者名簿 (見本)'!C11:V11,752)+COUNTIF('技術職員有資格者名簿 (見本)'!C11:V11,753)+COUNTIF('技術職員有資格者名簿 (見本)'!C11:V11,754)+COUNTIF('技術職員有資格者名簿 (見本)'!C11:V11,755)+COUNTIF('技術職員有資格者名簿 (見本)'!C11:V11,756)+COUNTIF('技術職員有資格者名簿 (見本)'!C11:V11,757)+COUNTIF('技術職員有資格者名簿 (見本)'!C11:V11,758)+COUNTIF('技術職員有資格者名簿 (見本)'!C11:V11,759)+COUNTIF('技術職員有資格者名簿 (見本)'!C11:V11,760)+COUNTIF('技術職員有資格者名簿 (見本)'!C11:V11,761)+COUNTIF('技術職員有資格者名簿 (見本)'!C11:V11,762)+COUNTIF('技術職員有資格者名簿 (見本)'!C11:V11,763)+COUNTIF('技術職員有資格者名簿 (見本)'!C11:V11,764)+COUNTIF('技術職員有資格者名簿 (見本)'!C11:V11,765)+COUNTIF('技術職員有資格者名簿 (見本)'!C11:V11,766)+COUNTIF('技術職員有資格者名簿 (見本)'!C11:V11,767)+COUNTIF('技術職員有資格者名簿 (見本)'!C11:V11,768)+COUNTIF('技術職員有資格者名簿 (見本)'!C11:V11,769)+COUNTIF('技術職員有資格者名簿 (見本)'!C11:V11,770)+COUNTIF('技術職員有資格者名簿 (見本)'!C11:V11,771)+COUNTIF('技術職員有資格者名簿 (見本)'!C11:V11,772)+COUNTIF('技術職員有資格者名簿 (見本)'!C11:V11,127)+COUNTIF('技術職員有資格者名簿 (見本)'!C11:V11,228)+COUNTIF('技術職員有資格者名簿 (見本)'!C11:V11,155)+COUNTIF('技術職員有資格者名簿 (見本)'!C11:V11,256)+COUNTIF('技術職員有資格者名簿 (見本)'!C11:V11,258)+COUNTIF('技術職員有資格者名簿 (見本)'!C11:V11,268)+COUNTIF('技術職員有資格者名簿 (見本)'!C11:V11,269)+COUNTIF('技術職員有資格者名簿 (見本)'!C11:V11,129)+COUNTIF('技術職員有資格者名簿 (見本)'!C11:V11,230)+COUNTIF('技術職員有資格者名簿 (見本)'!C11:V11,168)+COUNTIF('技術職員有資格者名簿 (見本)'!C11:V11,169)+COUNTIF('技術職員有資格者名簿 (見本)'!C11:V11,265)+COUNTIF('技術職員有資格者名簿 (見本)'!C11:V11,"061")+COUNTIF('技術職員有資格者名簿 (見本)'!C11:V11,"081")+COUNTIF('技術職員有資格者名簿 (見本)'!C11:V11,"051")+COUNTIF('技術職員有資格者名簿 (見本)'!C11:V11,"052")+COUNTIF('技術職員有資格者名簿 (見本)'!C11:V11,"053")+COUNTIF('技術職員有資格者名簿 (見本)'!C11:V11,"099-3")),0,1)))</f>
        <v>0</v>
      </c>
      <c r="AG11" s="79">
        <v>0</v>
      </c>
      <c r="AH11" s="77">
        <v>0</v>
      </c>
      <c r="AI11" s="78">
        <f>IF(AG11+AH11=1,0,(IF(0=((COUNTIF('技術職員有資格者名簿 (見本)'!C11:V11,"074")+COUNTIF('技術職員有資格者名簿 (見本)'!C11:V11,"099-4"))),0,1)))</f>
        <v>0</v>
      </c>
      <c r="AJ11" s="79">
        <v>0</v>
      </c>
      <c r="AK11" s="77">
        <v>0</v>
      </c>
      <c r="AL11" s="81">
        <f>IF(AJ11+AK11=1,0,(IF(0=((COUNTIF('技術職員有資格者名簿 (見本)'!C11:V11,"071")+COUNTIF('技術職員有資格者名簿 (見本)'!C11:V11,801)+COUNTIF('技術職員有資格者名簿 (見本)'!C11:V11,802)+COUNTIF('技術職員有資格者名簿 (見本)'!C11:V11,803)+COUNTIF('技術職員有資格者名簿 (見本)'!C11:V11,804)+COUNTIF('技術職員有資格者名簿 (見本)'!C11:V11,805)+COUNTIF('技術職員有資格者名簿 (見本)'!C11:V11,806)+COUNTIF('技術職員有資格者名簿 (見本)'!C11:V11,807)+COUNTIF('技術職員有資格者名簿 (見本)'!C11:V11,808)+COUNTIF('技術職員有資格者名簿 (見本)'!C11:V11,"073")+COUNTIF('技術職員有資格者名簿 (見本)'!C11:V11,"082")+COUNTIF('技術職員有資格者名簿 (見本)'!C11:V11,"099-5") +COUNTIF('技術職員有資格者名簿 (見本)'!C11:V11,"099-6"))),0,1)))</f>
        <v>0</v>
      </c>
      <c r="AM11" s="79">
        <v>0</v>
      </c>
      <c r="AN11" s="77">
        <v>0</v>
      </c>
      <c r="AO11" s="81">
        <f>IF(AM11+AN11=1,0,(IF(0=((COUNTIF('技術職員有資格者名簿 (見本)'!C11:V11,"075")+COUNTIF('技術職員有資格者名簿 (見本)'!C11:V11,"077")+COUNTIF('技術職員有資格者名簿 (見本)'!C11:V11,"072")+COUNTIF('技術職員有資格者名簿 (見本)'!C11:V11,"099-7"))),0,1)))</f>
        <v>0</v>
      </c>
    </row>
    <row r="12" spans="1:41" ht="50.1" customHeight="1" thickTop="1" thickBot="1">
      <c r="A12" s="160">
        <v>3</v>
      </c>
      <c r="B12" s="176" t="s">
        <v>241</v>
      </c>
      <c r="C12" s="182" t="s">
        <v>153</v>
      </c>
      <c r="D12" s="183" t="str">
        <f>IFERROR(VLOOKUP($C12,'[1]業者カード（B)における資格対照表'!$A:$F,6,FALSE),"")</f>
        <v>建築整備士</v>
      </c>
      <c r="E12" s="182"/>
      <c r="F12" s="183" t="str">
        <f>IFERROR(VLOOKUP($E12,'[1]業者カード（B)における資格対照表'!$A:$F,6,FALSE),"")</f>
        <v/>
      </c>
      <c r="G12" s="182"/>
      <c r="H12" s="183" t="str">
        <f>IFERROR(VLOOKUP($G12,'[1]業者カード（B)における資格対照表'!$A:$F,6,FALSE),"")</f>
        <v/>
      </c>
      <c r="I12" s="182"/>
      <c r="J12" s="183" t="str">
        <f>IFERROR(VLOOKUP($I12,'[1]業者カード（B)における資格対照表'!$A:$F,6,FALSE),"")</f>
        <v/>
      </c>
      <c r="K12" s="182"/>
      <c r="L12" s="184" t="str">
        <f>IFERROR(VLOOKUP($K12,'[1]業者カード（B)における資格対照表'!$A:$F,6,FALSE),"")</f>
        <v/>
      </c>
      <c r="M12" s="182"/>
      <c r="N12" s="183" t="str">
        <f>IFERROR(VLOOKUP($M12,'[1]業者カード（B)における資格対照表'!$A:$F,6,FALSE),"")</f>
        <v/>
      </c>
      <c r="O12" s="182"/>
      <c r="P12" s="183" t="str">
        <f>IFERROR(VLOOKUP($O12,'[1]業者カード（B)における資格対照表'!$A:$F,6,FALSE),"")</f>
        <v/>
      </c>
      <c r="Q12" s="182"/>
      <c r="R12" s="183" t="str">
        <f>IFERROR(VLOOKUP($Q12,'[1]業者カード（B)における資格対照表'!$A:$F,6,FALSE),"")</f>
        <v/>
      </c>
      <c r="S12" s="182"/>
      <c r="T12" s="183" t="str">
        <f>IFERROR(VLOOKUP($S12,'[1]業者カード（B)における資格対照表'!$A:$F,6,FALSE),"")</f>
        <v/>
      </c>
      <c r="U12" s="185"/>
      <c r="V12" s="183" t="str">
        <f>IFERROR(VLOOKUP($U12,'[1]業者カード（B)における資格対照表'!$A:$F,6,FALSE),"")</f>
        <v/>
      </c>
      <c r="X12" s="76">
        <f>IF(COUNTIF('技術職員有資格者名簿 (見本)'!C12:V12,107)&gt;=1,1,0)</f>
        <v>0</v>
      </c>
      <c r="Y12" s="77">
        <f>IF(X12=1,0,(IF(0=((COUNTIF('技術職員有資格者名簿 (見本)'!$C12:$V12,208))),0,1)))</f>
        <v>0</v>
      </c>
      <c r="Z12" s="78">
        <f>IF(X12+Y12=1,0,(IF(0=((COUNTIF('技術職員有資格者名簿 (見本)'!C12:V12,"099-1"))),0,1)))</f>
        <v>0</v>
      </c>
      <c r="AA12" s="79">
        <f>IF(COUNTIF('技術職員有資格者名簿 (見本)'!C12:V12,137)+(COUNTIF('技術職員有資格者名簿 (見本)'!C12:V12,"078")+COUNTIF('技術職員有資格者名簿 (見本)'!C12:V12,"079"))&gt;=1,1,0)</f>
        <v>0</v>
      </c>
      <c r="AB12" s="77">
        <f>IF(AA12=1,0,(IF(0=((COUNTIF('技術職員有資格者名簿 (見本)'!$C12:$V12,238))),0,1)))</f>
        <v>0</v>
      </c>
      <c r="AC12" s="78">
        <f>IF(AA12+AB12=1,0,(IF(0=((COUNTIF('技術職員有資格者名簿 (見本)'!C12:V12,127)+COUNTIF('技術職員有資格者名簿 (見本)'!C12:V12,228)+COUNTIF('技術職員有資格者名簿 (見本)'!C12:V12,155)+COUNTIF('技術職員有資格者名簿 (見本)'!C12:V12,256)+COUNTIF('技術職員有資格者名簿 (見本)'!C12:V12,258)+COUNTIF('技術職員有資格者名簿 (見本)'!C12:V12,268)+COUNTIF('技術職員有資格者名簿 (見本)'!C12:V12,269)+COUNTIF('技術職員有資格者名簿 (見本)'!C12:V12,129)+COUNTIF('技術職員有資格者名簿 (見本)'!C12:V12,230)+COUNTIF('技術職員有資格者名簿 (見本)'!C12:V12,168)+COUNTIF('技術職員有資格者名簿 (見本)'!C12:V12,169)+COUNTIF('技術職員有資格者名簿 (見本)'!C12:V12,265)+COUNTIF('技術職員有資格者名簿 (見本)'!C12:V12,"062")+COUNTIF('技術職員有資格者名簿 (見本)'!C12:V12,"064")+COUNTIF('技術職員有資格者名簿 (見本)'!C12:V12,"076")+COUNTIF('技術職員有資格者名簿 (見本)'!C12:V12,"080")+COUNTIF('技術職員有資格者名簿 (見本)'!C12:V12,"099-2"))),0,1)))</f>
        <v>1</v>
      </c>
      <c r="AD12" s="79">
        <f>IF(COUNTIF('技術職員有資格者名簿 (見本)'!C12:V12,113)&gt;=1,1,0)</f>
        <v>0</v>
      </c>
      <c r="AE12" s="77">
        <f>IF(AD12=1,0,(IF(0=((COUNTIF('技術職員有資格者名簿 (見本)'!C12:V12,214)+COUNTIF('技術職員有資格者名簿 (見本)'!C12:V12,215)+COUNTIF('技術職員有資格者名簿 (見本)'!C12:V12,216) )),0,1)))</f>
        <v>0</v>
      </c>
      <c r="AF12" s="80">
        <f>IF(AD12+AE12=1,0,(IF(0=(COUNTIF('技術職員有資格者名簿 (見本)'!C12:V12,702)+COUNTIF('技術職員有資格者名簿 (見本)'!C12:V12,703)+COUNTIF('技術職員有資格者名簿 (見本)'!C12:V12,704)+COUNTIF('技術職員有資格者名簿 (見本)'!C12:V12,705 )+COUNTIF('技術職員有資格者名簿 (見本)'!C12:V12,706)+COUNTIF('技術職員有資格者名簿 (見本)'!C12:V12,707)+COUNTIF('技術職員有資格者名簿 (見本)'!C12:V12,708)+COUNTIF('技術職員有資格者名簿 (見本)'!C12:V12,722)+COUNTIF('技術職員有資格者名簿 (見本)'!C12:V12,723)+COUNTIF('技術職員有資格者名簿 (見本)'!C12:V12,724)+COUNTIF('技術職員有資格者名簿 (見本)'!C12:V12,725)+COUNTIF('技術職員有資格者名簿 (見本)'!C12:V12,726)+COUNTIF('技術職員有資格者名簿 (見本)'!C12:V12,727)+COUNTIF('技術職員有資格者名簿 (見本)'!C12:V12,728)+COUNTIF('技術職員有資格者名簿 (見本)'!C12:V12,729)+COUNTIF('技術職員有資格者名簿 (見本)'!C12:V12,730)+COUNTIF('技術職員有資格者名簿 (見本)'!C12:V12,731)+COUNTIF('技術職員有資格者名簿 (見本)'!C12:V12,732)+COUNTIF('技術職員有資格者名簿 (見本)'!C12:V12,710)+COUNTIF('技術職員有資格者名簿 (見本)'!C12:V12,711)+COUNTIF('技術職員有資格者名簿 (見本)'!C12:V12,712)+COUNTIF('技術職員有資格者名簿 (見本)'!C12:V12,713)+COUNTIF('技術職員有資格者名簿 (見本)'!C12:V12,714)+COUNTIF('技術職員有資格者名簿 (見本)'!C12:V12,715)+COUNTIF('技術職員有資格者名簿 (見本)'!C12:V12,716)+COUNTIF('技術職員有資格者名簿 (見本)'!C12:V12,717)+COUNTIF('技術職員有資格者名簿 (見本)'!C12:V12,718)+COUNTIF('技術職員有資格者名簿 (見本)'!C12:V12,719)+COUNTIF('技術職員有資格者名簿 (見本)'!C12:V12,720)+COUNTIF('技術職員有資格者名簿 (見本)'!C12:V12,781)+COUNTIF('技術職員有資格者名簿 (見本)'!C12:V12,782)+COUNTIF('技術職員有資格者名簿 (見本)'!C12:V12,783)+COUNTIF('技術職員有資格者名簿 (見本)'!C12:V12,784)+COUNTIF('技術職員有資格者名簿 (見本)'!C12:V12,785)+COUNTIF('技術職員有資格者名簿 (見本)'!C12:V12,786)+COUNTIF('技術職員有資格者名簿 (見本)'!C12:V12,787)+COUNTIF('技術職員有資格者名簿 (見本)'!C12:V12,788)+COUNTIF('技術職員有資格者名簿 (見本)'!C12:V12,789)+COUNTIF('技術職員有資格者名簿 (見本)'!C12:V12,790)+COUNTIF('技術職員有資格者名簿 (見本)'!C12:V12,791)+COUNTIF('技術職員有資格者名簿 (見本)'!C12:V12,792)+COUNTIF('技術職員有資格者名簿 (見本)'!C12:V12,793)+COUNTIF('技術職員有資格者名簿 (見本)'!C12:V12,794)+COUNTIF('技術職員有資格者名簿 (見本)'!C12:V12,795)+COUNTIF('技術職員有資格者名簿 (見本)'!C12:V12,796)+COUNTIF('技術職員有資格者名簿 (見本)'!C12:V12,797)+COUNTIF('技術職員有資格者名簿 (見本)'!C12:V12,798)+COUNTIF('技術職員有資格者名簿 (見本)'!C12:V12,799)+COUNTIF('技術職員有資格者名簿 (見本)'!C12:V12,800)+COUNTIF('技術職員有資格者名簿 (見本)'!C12:V12,751)+COUNTIF('技術職員有資格者名簿 (見本)'!C12:V12,752)+COUNTIF('技術職員有資格者名簿 (見本)'!C12:V12,753)+COUNTIF('技術職員有資格者名簿 (見本)'!C12:V12,754)+COUNTIF('技術職員有資格者名簿 (見本)'!C12:V12,755)+COUNTIF('技術職員有資格者名簿 (見本)'!C12:V12,756)+COUNTIF('技術職員有資格者名簿 (見本)'!C12:V12,757)+COUNTIF('技術職員有資格者名簿 (見本)'!C12:V12,758)+COUNTIF('技術職員有資格者名簿 (見本)'!C12:V12,759)+COUNTIF('技術職員有資格者名簿 (見本)'!C12:V12,760)+COUNTIF('技術職員有資格者名簿 (見本)'!C12:V12,761)+COUNTIF('技術職員有資格者名簿 (見本)'!C12:V12,762)+COUNTIF('技術職員有資格者名簿 (見本)'!C12:V12,763)+COUNTIF('技術職員有資格者名簿 (見本)'!C12:V12,764)+COUNTIF('技術職員有資格者名簿 (見本)'!C12:V12,765)+COUNTIF('技術職員有資格者名簿 (見本)'!C12:V12,766)+COUNTIF('技術職員有資格者名簿 (見本)'!C12:V12,767)+COUNTIF('技術職員有資格者名簿 (見本)'!C12:V12,768)+COUNTIF('技術職員有資格者名簿 (見本)'!C12:V12,769)+COUNTIF('技術職員有資格者名簿 (見本)'!C12:V12,770)+COUNTIF('技術職員有資格者名簿 (見本)'!C12:V12,771)+COUNTIF('技術職員有資格者名簿 (見本)'!C12:V12,772)+COUNTIF('技術職員有資格者名簿 (見本)'!C12:V12,127)+COUNTIF('技術職員有資格者名簿 (見本)'!C12:V12,228)+COUNTIF('技術職員有資格者名簿 (見本)'!C12:V12,155)+COUNTIF('技術職員有資格者名簿 (見本)'!C12:V12,256)+COUNTIF('技術職員有資格者名簿 (見本)'!C12:V12,258)+COUNTIF('技術職員有資格者名簿 (見本)'!C12:V12,268)+COUNTIF('技術職員有資格者名簿 (見本)'!C12:V12,269)+COUNTIF('技術職員有資格者名簿 (見本)'!C12:V12,129)+COUNTIF('技術職員有資格者名簿 (見本)'!C12:V12,230)+COUNTIF('技術職員有資格者名簿 (見本)'!C12:V12,168)+COUNTIF('技術職員有資格者名簿 (見本)'!C12:V12,169)+COUNTIF('技術職員有資格者名簿 (見本)'!C12:V12,265)+COUNTIF('技術職員有資格者名簿 (見本)'!C12:V12,"061")+COUNTIF('技術職員有資格者名簿 (見本)'!C12:V12,"081")+COUNTIF('技術職員有資格者名簿 (見本)'!C12:V12,"051")+COUNTIF('技術職員有資格者名簿 (見本)'!C12:V12,"052")+COUNTIF('技術職員有資格者名簿 (見本)'!C12:V12,"053")+COUNTIF('技術職員有資格者名簿 (見本)'!C12:V12,"099-3")),0,1)))</f>
        <v>0</v>
      </c>
      <c r="AG12" s="79">
        <v>0</v>
      </c>
      <c r="AH12" s="77">
        <v>0</v>
      </c>
      <c r="AI12" s="78">
        <f>IF(AG12+AH12=1,0,(IF(0=((COUNTIF('技術職員有資格者名簿 (見本)'!C12:V12,"074")+COUNTIF('技術職員有資格者名簿 (見本)'!C12:V12,"099-4"))),0,1)))</f>
        <v>0</v>
      </c>
      <c r="AJ12" s="79">
        <v>0</v>
      </c>
      <c r="AK12" s="77">
        <v>0</v>
      </c>
      <c r="AL12" s="81">
        <f>IF(AJ12+AK12=1,0,(IF(0=((COUNTIF('技術職員有資格者名簿 (見本)'!C12:V12,"071")+COUNTIF('技術職員有資格者名簿 (見本)'!C12:V12,801)+COUNTIF('技術職員有資格者名簿 (見本)'!C12:V12,802)+COUNTIF('技術職員有資格者名簿 (見本)'!C12:V12,803)+COUNTIF('技術職員有資格者名簿 (見本)'!C12:V12,804)+COUNTIF('技術職員有資格者名簿 (見本)'!C12:V12,805)+COUNTIF('技術職員有資格者名簿 (見本)'!C12:V12,806)+COUNTIF('技術職員有資格者名簿 (見本)'!C12:V12,807)+COUNTIF('技術職員有資格者名簿 (見本)'!C12:V12,808)+COUNTIF('技術職員有資格者名簿 (見本)'!C12:V12,"073")+COUNTIF('技術職員有資格者名簿 (見本)'!C12:V12,"082")+COUNTIF('技術職員有資格者名簿 (見本)'!C12:V12,"099-5") +COUNTIF('技術職員有資格者名簿 (見本)'!C12:V12,"099-6"))),0,1)))</f>
        <v>0</v>
      </c>
      <c r="AM12" s="79">
        <v>0</v>
      </c>
      <c r="AN12" s="77">
        <v>0</v>
      </c>
      <c r="AO12" s="81">
        <f>IF(AM12+AN12=1,0,(IF(0=((COUNTIF('技術職員有資格者名簿 (見本)'!C12:V12,"075")+COUNTIF('技術職員有資格者名簿 (見本)'!C12:V12,"077")+COUNTIF('技術職員有資格者名簿 (見本)'!C12:V12,"072")+COUNTIF('技術職員有資格者名簿 (見本)'!C12:V12,"099-7"))),0,1)))</f>
        <v>0</v>
      </c>
    </row>
    <row r="13" spans="1:41" ht="50.1" customHeight="1" thickTop="1" thickBot="1">
      <c r="A13" s="161">
        <v>4</v>
      </c>
      <c r="B13" s="176" t="s">
        <v>242</v>
      </c>
      <c r="C13" s="182">
        <v>137</v>
      </c>
      <c r="D13" s="183" t="str">
        <f>IFERROR(VLOOKUP($C13,'[1]業者カード（B)における資格対照表'!$A:$F,6,FALSE),"")</f>
        <v>１級建築士</v>
      </c>
      <c r="E13" s="182">
        <v>107</v>
      </c>
      <c r="F13" s="183" t="str">
        <f>IFERROR(VLOOKUP($E13,'[1]業者カード（B)における資格対照表'!$A:$F,6,FALSE),"")</f>
        <v>測量士</v>
      </c>
      <c r="G13" s="182" t="s">
        <v>152</v>
      </c>
      <c r="H13" s="183" t="str">
        <f>IFERROR(VLOOKUP($G13,'[1]業者カード（B)における資格対照表'!$A:$F,6,FALSE),"")</f>
        <v>構造設計１級建築士</v>
      </c>
      <c r="I13" s="182">
        <v>707</v>
      </c>
      <c r="J13" s="183" t="str">
        <f>IFERROR(VLOOKUP($I13,'[1]業者カード（B)における資格対照表'!$A:$F,6,FALSE),"")</f>
        <v>技：金属</v>
      </c>
      <c r="K13" s="182">
        <v>754</v>
      </c>
      <c r="L13" s="184" t="str">
        <f>IFERROR(VLOOKUP($K13,'[1]業者カード（B)における資格対照表'!$A:$F,6,FALSE),"")</f>
        <v>RCCM：道路</v>
      </c>
      <c r="M13" s="182"/>
      <c r="N13" s="183" t="str">
        <f>IFERROR(VLOOKUP($M13,'[1]業者カード（B)における資格対照表'!$A:$F,6,FALSE),"")</f>
        <v/>
      </c>
      <c r="O13" s="182"/>
      <c r="P13" s="183" t="str">
        <f>IFERROR(VLOOKUP($O13,'[1]業者カード（B)における資格対照表'!$A:$F,6,FALSE),"")</f>
        <v/>
      </c>
      <c r="Q13" s="182"/>
      <c r="R13" s="183" t="str">
        <f>IFERROR(VLOOKUP($Q13,'[1]業者カード（B)における資格対照表'!$A:$F,6,FALSE),"")</f>
        <v/>
      </c>
      <c r="S13" s="182"/>
      <c r="T13" s="183" t="str">
        <f>IFERROR(VLOOKUP($S13,'[1]業者カード（B)における資格対照表'!$A:$F,6,FALSE),"")</f>
        <v/>
      </c>
      <c r="U13" s="185"/>
      <c r="V13" s="183" t="str">
        <f>IFERROR(VLOOKUP($U13,'[1]業者カード（B)における資格対照表'!$A:$F,6,FALSE),"")</f>
        <v/>
      </c>
      <c r="X13" s="76">
        <f>IF(COUNTIF('技術職員有資格者名簿 (見本)'!C13:V13,107)&gt;=1,1,0)</f>
        <v>1</v>
      </c>
      <c r="Y13" s="77">
        <f>IF(X13=1,0,(IF(0=((COUNTIF('技術職員有資格者名簿 (見本)'!$C13:$V13,208))),0,1)))</f>
        <v>0</v>
      </c>
      <c r="Z13" s="78">
        <f>IF(X13+Y13=1,0,(IF(0=((COUNTIF('技術職員有資格者名簿 (見本)'!C13:V13,"099-1"))),0,1)))</f>
        <v>0</v>
      </c>
      <c r="AA13" s="79">
        <f>IF(COUNTIF('技術職員有資格者名簿 (見本)'!C13:V13,137)+(COUNTIF('技術職員有資格者名簿 (見本)'!C13:V13,"078")+COUNTIF('技術職員有資格者名簿 (見本)'!C13:V13,"079"))&gt;=1,1,0)</f>
        <v>1</v>
      </c>
      <c r="AB13" s="77">
        <f>IF(AA13=1,0,(IF(0=((COUNTIF('技術職員有資格者名簿 (見本)'!$C13:$V13,238))),0,1)))</f>
        <v>0</v>
      </c>
      <c r="AC13" s="78">
        <f>IF(AA13+AB13=1,0,(IF(0=((COUNTIF('技術職員有資格者名簿 (見本)'!C13:V13,127)+COUNTIF('技術職員有資格者名簿 (見本)'!C13:V13,228)+COUNTIF('技術職員有資格者名簿 (見本)'!C13:V13,155)+COUNTIF('技術職員有資格者名簿 (見本)'!C13:V13,256)+COUNTIF('技術職員有資格者名簿 (見本)'!C13:V13,258)+COUNTIF('技術職員有資格者名簿 (見本)'!C13:V13,268)+COUNTIF('技術職員有資格者名簿 (見本)'!C13:V13,269)+COUNTIF('技術職員有資格者名簿 (見本)'!C13:V13,129)+COUNTIF('技術職員有資格者名簿 (見本)'!C13:V13,230)+COUNTIF('技術職員有資格者名簿 (見本)'!C13:V13,168)+COUNTIF('技術職員有資格者名簿 (見本)'!C13:V13,169)+COUNTIF('技術職員有資格者名簿 (見本)'!C13:V13,265)+COUNTIF('技術職員有資格者名簿 (見本)'!C13:V13,"062")+COUNTIF('技術職員有資格者名簿 (見本)'!C13:V13,"064")+COUNTIF('技術職員有資格者名簿 (見本)'!C13:V13,"076")+COUNTIF('技術職員有資格者名簿 (見本)'!C13:V13,"080")+COUNTIF('技術職員有資格者名簿 (見本)'!C13:V13,"099-2"))),0,1)))</f>
        <v>0</v>
      </c>
      <c r="AD13" s="79">
        <f>IF(COUNTIF('技術職員有資格者名簿 (見本)'!C13:V13,113)&gt;=1,1,0)</f>
        <v>0</v>
      </c>
      <c r="AE13" s="77">
        <f>IF(AD13=1,0,(IF(0=((COUNTIF('技術職員有資格者名簿 (見本)'!C13:V13,214)+COUNTIF('技術職員有資格者名簿 (見本)'!C13:V13,215)+COUNTIF('技術職員有資格者名簿 (見本)'!C13:V13,216) )),0,1)))</f>
        <v>0</v>
      </c>
      <c r="AF13" s="80">
        <f>IF(AD13+AE13=1,0,(IF(0=(COUNTIF('技術職員有資格者名簿 (見本)'!C13:V13,702)+COUNTIF('技術職員有資格者名簿 (見本)'!C13:V13,703)+COUNTIF('技術職員有資格者名簿 (見本)'!C13:V13,704)+COUNTIF('技術職員有資格者名簿 (見本)'!C13:V13,705 )+COUNTIF('技術職員有資格者名簿 (見本)'!C13:V13,706)+COUNTIF('技術職員有資格者名簿 (見本)'!C13:V13,707)+COUNTIF('技術職員有資格者名簿 (見本)'!C13:V13,708)+COUNTIF('技術職員有資格者名簿 (見本)'!C13:V13,722)+COUNTIF('技術職員有資格者名簿 (見本)'!C13:V13,723)+COUNTIF('技術職員有資格者名簿 (見本)'!C13:V13,724)+COUNTIF('技術職員有資格者名簿 (見本)'!C13:V13,725)+COUNTIF('技術職員有資格者名簿 (見本)'!C13:V13,726)+COUNTIF('技術職員有資格者名簿 (見本)'!C13:V13,727)+COUNTIF('技術職員有資格者名簿 (見本)'!C13:V13,728)+COUNTIF('技術職員有資格者名簿 (見本)'!C13:V13,729)+COUNTIF('技術職員有資格者名簿 (見本)'!C13:V13,730)+COUNTIF('技術職員有資格者名簿 (見本)'!C13:V13,731)+COUNTIF('技術職員有資格者名簿 (見本)'!C13:V13,732)+COUNTIF('技術職員有資格者名簿 (見本)'!C13:V13,710)+COUNTIF('技術職員有資格者名簿 (見本)'!C13:V13,711)+COUNTIF('技術職員有資格者名簿 (見本)'!C13:V13,712)+COUNTIF('技術職員有資格者名簿 (見本)'!C13:V13,713)+COUNTIF('技術職員有資格者名簿 (見本)'!C13:V13,714)+COUNTIF('技術職員有資格者名簿 (見本)'!C13:V13,715)+COUNTIF('技術職員有資格者名簿 (見本)'!C13:V13,716)+COUNTIF('技術職員有資格者名簿 (見本)'!C13:V13,717)+COUNTIF('技術職員有資格者名簿 (見本)'!C13:V13,718)+COUNTIF('技術職員有資格者名簿 (見本)'!C13:V13,719)+COUNTIF('技術職員有資格者名簿 (見本)'!C13:V13,720)+COUNTIF('技術職員有資格者名簿 (見本)'!C13:V13,781)+COUNTIF('技術職員有資格者名簿 (見本)'!C13:V13,782)+COUNTIF('技術職員有資格者名簿 (見本)'!C13:V13,783)+COUNTIF('技術職員有資格者名簿 (見本)'!C13:V13,784)+COUNTIF('技術職員有資格者名簿 (見本)'!C13:V13,785)+COUNTIF('技術職員有資格者名簿 (見本)'!C13:V13,786)+COUNTIF('技術職員有資格者名簿 (見本)'!C13:V13,787)+COUNTIF('技術職員有資格者名簿 (見本)'!C13:V13,788)+COUNTIF('技術職員有資格者名簿 (見本)'!C13:V13,789)+COUNTIF('技術職員有資格者名簿 (見本)'!C13:V13,790)+COUNTIF('技術職員有資格者名簿 (見本)'!C13:V13,791)+COUNTIF('技術職員有資格者名簿 (見本)'!C13:V13,792)+COUNTIF('技術職員有資格者名簿 (見本)'!C13:V13,793)+COUNTIF('技術職員有資格者名簿 (見本)'!C13:V13,794)+COUNTIF('技術職員有資格者名簿 (見本)'!C13:V13,795)+COUNTIF('技術職員有資格者名簿 (見本)'!C13:V13,796)+COUNTIF('技術職員有資格者名簿 (見本)'!C13:V13,797)+COUNTIF('技術職員有資格者名簿 (見本)'!C13:V13,798)+COUNTIF('技術職員有資格者名簿 (見本)'!C13:V13,799)+COUNTIF('技術職員有資格者名簿 (見本)'!C13:V13,800)+COUNTIF('技術職員有資格者名簿 (見本)'!C13:V13,751)+COUNTIF('技術職員有資格者名簿 (見本)'!C13:V13,752)+COUNTIF('技術職員有資格者名簿 (見本)'!C13:V13,753)+COUNTIF('技術職員有資格者名簿 (見本)'!C13:V13,754)+COUNTIF('技術職員有資格者名簿 (見本)'!C13:V13,755)+COUNTIF('技術職員有資格者名簿 (見本)'!C13:V13,756)+COUNTIF('技術職員有資格者名簿 (見本)'!C13:V13,757)+COUNTIF('技術職員有資格者名簿 (見本)'!C13:V13,758)+COUNTIF('技術職員有資格者名簿 (見本)'!C13:V13,759)+COUNTIF('技術職員有資格者名簿 (見本)'!C13:V13,760)+COUNTIF('技術職員有資格者名簿 (見本)'!C13:V13,761)+COUNTIF('技術職員有資格者名簿 (見本)'!C13:V13,762)+COUNTIF('技術職員有資格者名簿 (見本)'!C13:V13,763)+COUNTIF('技術職員有資格者名簿 (見本)'!C13:V13,764)+COUNTIF('技術職員有資格者名簿 (見本)'!C13:V13,765)+COUNTIF('技術職員有資格者名簿 (見本)'!C13:V13,766)+COUNTIF('技術職員有資格者名簿 (見本)'!C13:V13,767)+COUNTIF('技術職員有資格者名簿 (見本)'!C13:V13,768)+COUNTIF('技術職員有資格者名簿 (見本)'!C13:V13,769)+COUNTIF('技術職員有資格者名簿 (見本)'!C13:V13,770)+COUNTIF('技術職員有資格者名簿 (見本)'!C13:V13,771)+COUNTIF('技術職員有資格者名簿 (見本)'!C13:V13,772)+COUNTIF('技術職員有資格者名簿 (見本)'!C13:V13,127)+COUNTIF('技術職員有資格者名簿 (見本)'!C13:V13,228)+COUNTIF('技術職員有資格者名簿 (見本)'!C13:V13,155)+COUNTIF('技術職員有資格者名簿 (見本)'!C13:V13,256)+COUNTIF('技術職員有資格者名簿 (見本)'!C13:V13,258)+COUNTIF('技術職員有資格者名簿 (見本)'!C13:V13,268)+COUNTIF('技術職員有資格者名簿 (見本)'!C13:V13,269)+COUNTIF('技術職員有資格者名簿 (見本)'!C13:V13,129)+COUNTIF('技術職員有資格者名簿 (見本)'!C13:V13,230)+COUNTIF('技術職員有資格者名簿 (見本)'!C13:V13,168)+COUNTIF('技術職員有資格者名簿 (見本)'!C13:V13,169)+COUNTIF('技術職員有資格者名簿 (見本)'!C13:V13,265)+COUNTIF('技術職員有資格者名簿 (見本)'!C13:V13,"061")+COUNTIF('技術職員有資格者名簿 (見本)'!C13:V13,"081")+COUNTIF('技術職員有資格者名簿 (見本)'!C13:V13,"051")+COUNTIF('技術職員有資格者名簿 (見本)'!C13:V13,"052")+COUNTIF('技術職員有資格者名簿 (見本)'!C13:V13,"053")+COUNTIF('技術職員有資格者名簿 (見本)'!C13:V13,"099-3")),0,1)))</f>
        <v>1</v>
      </c>
      <c r="AG13" s="79">
        <v>0</v>
      </c>
      <c r="AH13" s="77">
        <v>0</v>
      </c>
      <c r="AI13" s="78">
        <f>IF(AG13+AH13=1,0,(IF(0=((COUNTIF('技術職員有資格者名簿 (見本)'!C13:V13,"074")+COUNTIF('技術職員有資格者名簿 (見本)'!C13:V13,"099-4"))),0,1)))</f>
        <v>0</v>
      </c>
      <c r="AJ13" s="79">
        <v>0</v>
      </c>
      <c r="AK13" s="77">
        <v>0</v>
      </c>
      <c r="AL13" s="81">
        <f>IF(AJ13+AK13=1,0,(IF(0=((COUNTIF('技術職員有資格者名簿 (見本)'!C13:V13,"071")+COUNTIF('技術職員有資格者名簿 (見本)'!C13:V13,801)+COUNTIF('技術職員有資格者名簿 (見本)'!C13:V13,802)+COUNTIF('技術職員有資格者名簿 (見本)'!C13:V13,803)+COUNTIF('技術職員有資格者名簿 (見本)'!C13:V13,804)+COUNTIF('技術職員有資格者名簿 (見本)'!C13:V13,805)+COUNTIF('技術職員有資格者名簿 (見本)'!C13:V13,806)+COUNTIF('技術職員有資格者名簿 (見本)'!C13:V13,807)+COUNTIF('技術職員有資格者名簿 (見本)'!C13:V13,808)+COUNTIF('技術職員有資格者名簿 (見本)'!C13:V13,"073")+COUNTIF('技術職員有資格者名簿 (見本)'!C13:V13,"082")+COUNTIF('技術職員有資格者名簿 (見本)'!C13:V13,"099-5") +COUNTIF('技術職員有資格者名簿 (見本)'!C13:V13,"099-6"))),0,1)))</f>
        <v>0</v>
      </c>
      <c r="AM13" s="79">
        <v>0</v>
      </c>
      <c r="AN13" s="77">
        <v>0</v>
      </c>
      <c r="AO13" s="81">
        <f>IF(AM13+AN13=1,0,(IF(0=((COUNTIF('技術職員有資格者名簿 (見本)'!C13:V13,"075")+COUNTIF('技術職員有資格者名簿 (見本)'!C13:V13,"077")+COUNTIF('技術職員有資格者名簿 (見本)'!C13:V13,"072")+COUNTIF('技術職員有資格者名簿 (見本)'!C13:V13,"099-7"))),0,1)))</f>
        <v>0</v>
      </c>
    </row>
    <row r="14" spans="1:41" ht="50.1" customHeight="1" thickTop="1" thickBot="1">
      <c r="A14" s="160">
        <v>5</v>
      </c>
      <c r="B14" s="176" t="s">
        <v>243</v>
      </c>
      <c r="C14" s="182" t="s">
        <v>153</v>
      </c>
      <c r="D14" s="183" t="str">
        <f>IFERROR(VLOOKUP($C14,'[1]業者カード（B)における資格対照表'!$A:$F,6,FALSE),"")</f>
        <v>建築整備士</v>
      </c>
      <c r="E14" s="182"/>
      <c r="F14" s="183" t="str">
        <f>IFERROR(VLOOKUP($E14,'[1]業者カード（B)における資格対照表'!$A:$F,6,FALSE),"")</f>
        <v/>
      </c>
      <c r="G14" s="182"/>
      <c r="H14" s="183" t="str">
        <f>IFERROR(VLOOKUP($G14,'[1]業者カード（B)における資格対照表'!$A:$F,6,FALSE),"")</f>
        <v/>
      </c>
      <c r="I14" s="182"/>
      <c r="J14" s="183" t="str">
        <f>IFERROR(VLOOKUP($I14,'[1]業者カード（B)における資格対照表'!$A:$F,6,FALSE),"")</f>
        <v/>
      </c>
      <c r="K14" s="182"/>
      <c r="L14" s="184" t="str">
        <f>IFERROR(VLOOKUP($K14,'[1]業者カード（B)における資格対照表'!$A:$F,6,FALSE),"")</f>
        <v/>
      </c>
      <c r="M14" s="182"/>
      <c r="N14" s="183" t="str">
        <f>IFERROR(VLOOKUP($M14,'[1]業者カード（B)における資格対照表'!$A:$F,6,FALSE),"")</f>
        <v/>
      </c>
      <c r="O14" s="182"/>
      <c r="P14" s="183" t="str">
        <f>IFERROR(VLOOKUP($O14,'[1]業者カード（B)における資格対照表'!$A:$F,6,FALSE),"")</f>
        <v/>
      </c>
      <c r="Q14" s="182"/>
      <c r="R14" s="183" t="str">
        <f>IFERROR(VLOOKUP($Q14,'[1]業者カード（B)における資格対照表'!$A:$F,6,FALSE),"")</f>
        <v/>
      </c>
      <c r="S14" s="182"/>
      <c r="T14" s="183" t="str">
        <f>IFERROR(VLOOKUP($S14,'[1]業者カード（B)における資格対照表'!$A:$F,6,FALSE),"")</f>
        <v/>
      </c>
      <c r="U14" s="185"/>
      <c r="V14" s="183" t="str">
        <f>IFERROR(VLOOKUP($U14,'[1]業者カード（B)における資格対照表'!$A:$F,6,FALSE),"")</f>
        <v/>
      </c>
      <c r="X14" s="76">
        <f>IF(COUNTIF('技術職員有資格者名簿 (見本)'!C14:V14,107)&gt;=1,1,0)</f>
        <v>0</v>
      </c>
      <c r="Y14" s="77">
        <f>IF(X14=1,0,(IF(0=((COUNTIF('技術職員有資格者名簿 (見本)'!$C14:$V14,208))),0,1)))</f>
        <v>0</v>
      </c>
      <c r="Z14" s="78">
        <f>IF(X14+Y14=1,0,(IF(0=((COUNTIF('技術職員有資格者名簿 (見本)'!C14:V14,"099-1"))),0,1)))</f>
        <v>0</v>
      </c>
      <c r="AA14" s="79">
        <f>IF(COUNTIF('技術職員有資格者名簿 (見本)'!C14:V14,137)+(COUNTIF('技術職員有資格者名簿 (見本)'!C14:V14,"078")+COUNTIF('技術職員有資格者名簿 (見本)'!C14:V14,"079"))&gt;=1,1,0)</f>
        <v>0</v>
      </c>
      <c r="AB14" s="77">
        <f>IF(AA14=1,0,(IF(0=((COUNTIF('技術職員有資格者名簿 (見本)'!$C14:$V14,238))),0,1)))</f>
        <v>0</v>
      </c>
      <c r="AC14" s="78">
        <f>IF(AA14+AB14=1,0,(IF(0=((COUNTIF('技術職員有資格者名簿 (見本)'!C14:V14,127)+COUNTIF('技術職員有資格者名簿 (見本)'!C14:V14,228)+COUNTIF('技術職員有資格者名簿 (見本)'!C14:V14,155)+COUNTIF('技術職員有資格者名簿 (見本)'!C14:V14,256)+COUNTIF('技術職員有資格者名簿 (見本)'!C14:V14,258)+COUNTIF('技術職員有資格者名簿 (見本)'!C14:V14,268)+COUNTIF('技術職員有資格者名簿 (見本)'!C14:V14,269)+COUNTIF('技術職員有資格者名簿 (見本)'!C14:V14,129)+COUNTIF('技術職員有資格者名簿 (見本)'!C14:V14,230)+COUNTIF('技術職員有資格者名簿 (見本)'!C14:V14,168)+COUNTIF('技術職員有資格者名簿 (見本)'!C14:V14,169)+COUNTIF('技術職員有資格者名簿 (見本)'!C14:V14,265)+COUNTIF('技術職員有資格者名簿 (見本)'!C14:V14,"062")+COUNTIF('技術職員有資格者名簿 (見本)'!C14:V14,"064")+COUNTIF('技術職員有資格者名簿 (見本)'!C14:V14,"076")+COUNTIF('技術職員有資格者名簿 (見本)'!C14:V14,"080")+COUNTIF('技術職員有資格者名簿 (見本)'!C14:V14,"099-2"))),0,1)))</f>
        <v>1</v>
      </c>
      <c r="AD14" s="79">
        <f>IF(COUNTIF('技術職員有資格者名簿 (見本)'!C14:V14,113)&gt;=1,1,0)</f>
        <v>0</v>
      </c>
      <c r="AE14" s="77">
        <f>IF(AD14=1,0,(IF(0=((COUNTIF('技術職員有資格者名簿 (見本)'!C14:V14,214)+COUNTIF('技術職員有資格者名簿 (見本)'!C14:V14,215)+COUNTIF('技術職員有資格者名簿 (見本)'!C14:V14,216) )),0,1)))</f>
        <v>0</v>
      </c>
      <c r="AF14" s="80">
        <f>IF(AD14+AE14=1,0,(IF(0=(COUNTIF('技術職員有資格者名簿 (見本)'!C14:V14,702)+COUNTIF('技術職員有資格者名簿 (見本)'!C14:V14,703)+COUNTIF('技術職員有資格者名簿 (見本)'!C14:V14,704)+COUNTIF('技術職員有資格者名簿 (見本)'!C14:V14,705 )+COUNTIF('技術職員有資格者名簿 (見本)'!C14:V14,706)+COUNTIF('技術職員有資格者名簿 (見本)'!C14:V14,707)+COUNTIF('技術職員有資格者名簿 (見本)'!C14:V14,708)+COUNTIF('技術職員有資格者名簿 (見本)'!C14:V14,722)+COUNTIF('技術職員有資格者名簿 (見本)'!C14:V14,723)+COUNTIF('技術職員有資格者名簿 (見本)'!C14:V14,724)+COUNTIF('技術職員有資格者名簿 (見本)'!C14:V14,725)+COUNTIF('技術職員有資格者名簿 (見本)'!C14:V14,726)+COUNTIF('技術職員有資格者名簿 (見本)'!C14:V14,727)+COUNTIF('技術職員有資格者名簿 (見本)'!C14:V14,728)+COUNTIF('技術職員有資格者名簿 (見本)'!C14:V14,729)+COUNTIF('技術職員有資格者名簿 (見本)'!C14:V14,730)+COUNTIF('技術職員有資格者名簿 (見本)'!C14:V14,731)+COUNTIF('技術職員有資格者名簿 (見本)'!C14:V14,732)+COUNTIF('技術職員有資格者名簿 (見本)'!C14:V14,710)+COUNTIF('技術職員有資格者名簿 (見本)'!C14:V14,711)+COUNTIF('技術職員有資格者名簿 (見本)'!C14:V14,712)+COUNTIF('技術職員有資格者名簿 (見本)'!C14:V14,713)+COUNTIF('技術職員有資格者名簿 (見本)'!C14:V14,714)+COUNTIF('技術職員有資格者名簿 (見本)'!C14:V14,715)+COUNTIF('技術職員有資格者名簿 (見本)'!C14:V14,716)+COUNTIF('技術職員有資格者名簿 (見本)'!C14:V14,717)+COUNTIF('技術職員有資格者名簿 (見本)'!C14:V14,718)+COUNTIF('技術職員有資格者名簿 (見本)'!C14:V14,719)+COUNTIF('技術職員有資格者名簿 (見本)'!C14:V14,720)+COUNTIF('技術職員有資格者名簿 (見本)'!C14:V14,781)+COUNTIF('技術職員有資格者名簿 (見本)'!C14:V14,782)+COUNTIF('技術職員有資格者名簿 (見本)'!C14:V14,783)+COUNTIF('技術職員有資格者名簿 (見本)'!C14:V14,784)+COUNTIF('技術職員有資格者名簿 (見本)'!C14:V14,785)+COUNTIF('技術職員有資格者名簿 (見本)'!C14:V14,786)+COUNTIF('技術職員有資格者名簿 (見本)'!C14:V14,787)+COUNTIF('技術職員有資格者名簿 (見本)'!C14:V14,788)+COUNTIF('技術職員有資格者名簿 (見本)'!C14:V14,789)+COUNTIF('技術職員有資格者名簿 (見本)'!C14:V14,790)+COUNTIF('技術職員有資格者名簿 (見本)'!C14:V14,791)+COUNTIF('技術職員有資格者名簿 (見本)'!C14:V14,792)+COUNTIF('技術職員有資格者名簿 (見本)'!C14:V14,793)+COUNTIF('技術職員有資格者名簿 (見本)'!C14:V14,794)+COUNTIF('技術職員有資格者名簿 (見本)'!C14:V14,795)+COUNTIF('技術職員有資格者名簿 (見本)'!C14:V14,796)+COUNTIF('技術職員有資格者名簿 (見本)'!C14:V14,797)+COUNTIF('技術職員有資格者名簿 (見本)'!C14:V14,798)+COUNTIF('技術職員有資格者名簿 (見本)'!C14:V14,799)+COUNTIF('技術職員有資格者名簿 (見本)'!C14:V14,800)+COUNTIF('技術職員有資格者名簿 (見本)'!C14:V14,751)+COUNTIF('技術職員有資格者名簿 (見本)'!C14:V14,752)+COUNTIF('技術職員有資格者名簿 (見本)'!C14:V14,753)+COUNTIF('技術職員有資格者名簿 (見本)'!C14:V14,754)+COUNTIF('技術職員有資格者名簿 (見本)'!C14:V14,755)+COUNTIF('技術職員有資格者名簿 (見本)'!C14:V14,756)+COUNTIF('技術職員有資格者名簿 (見本)'!C14:V14,757)+COUNTIF('技術職員有資格者名簿 (見本)'!C14:V14,758)+COUNTIF('技術職員有資格者名簿 (見本)'!C14:V14,759)+COUNTIF('技術職員有資格者名簿 (見本)'!C14:V14,760)+COUNTIF('技術職員有資格者名簿 (見本)'!C14:V14,761)+COUNTIF('技術職員有資格者名簿 (見本)'!C14:V14,762)+COUNTIF('技術職員有資格者名簿 (見本)'!C14:V14,763)+COUNTIF('技術職員有資格者名簿 (見本)'!C14:V14,764)+COUNTIF('技術職員有資格者名簿 (見本)'!C14:V14,765)+COUNTIF('技術職員有資格者名簿 (見本)'!C14:V14,766)+COUNTIF('技術職員有資格者名簿 (見本)'!C14:V14,767)+COUNTIF('技術職員有資格者名簿 (見本)'!C14:V14,768)+COUNTIF('技術職員有資格者名簿 (見本)'!C14:V14,769)+COUNTIF('技術職員有資格者名簿 (見本)'!C14:V14,770)+COUNTIF('技術職員有資格者名簿 (見本)'!C14:V14,771)+COUNTIF('技術職員有資格者名簿 (見本)'!C14:V14,772)+COUNTIF('技術職員有資格者名簿 (見本)'!C14:V14,127)+COUNTIF('技術職員有資格者名簿 (見本)'!C14:V14,228)+COUNTIF('技術職員有資格者名簿 (見本)'!C14:V14,155)+COUNTIF('技術職員有資格者名簿 (見本)'!C14:V14,256)+COUNTIF('技術職員有資格者名簿 (見本)'!C14:V14,258)+COUNTIF('技術職員有資格者名簿 (見本)'!C14:V14,268)+COUNTIF('技術職員有資格者名簿 (見本)'!C14:V14,269)+COUNTIF('技術職員有資格者名簿 (見本)'!C14:V14,129)+COUNTIF('技術職員有資格者名簿 (見本)'!C14:V14,230)+COUNTIF('技術職員有資格者名簿 (見本)'!C14:V14,168)+COUNTIF('技術職員有資格者名簿 (見本)'!C14:V14,169)+COUNTIF('技術職員有資格者名簿 (見本)'!C14:V14,265)+COUNTIF('技術職員有資格者名簿 (見本)'!C14:V14,"061")+COUNTIF('技術職員有資格者名簿 (見本)'!C14:V14,"081")+COUNTIF('技術職員有資格者名簿 (見本)'!C14:V14,"051")+COUNTIF('技術職員有資格者名簿 (見本)'!C14:V14,"052")+COUNTIF('技術職員有資格者名簿 (見本)'!C14:V14,"053")+COUNTIF('技術職員有資格者名簿 (見本)'!C14:V14,"099-3")),0,1)))</f>
        <v>0</v>
      </c>
      <c r="AG14" s="79">
        <v>0</v>
      </c>
      <c r="AH14" s="77">
        <v>0</v>
      </c>
      <c r="AI14" s="78">
        <f>IF(AG14+AH14=1,0,(IF(0=((COUNTIF('技術職員有資格者名簿 (見本)'!C14:V14,"074")+COUNTIF('技術職員有資格者名簿 (見本)'!C14:V14,"099-4"))),0,1)))</f>
        <v>0</v>
      </c>
      <c r="AJ14" s="79">
        <v>0</v>
      </c>
      <c r="AK14" s="77">
        <v>0</v>
      </c>
      <c r="AL14" s="81">
        <f>IF(AJ14+AK14=1,0,(IF(0=((COUNTIF('技術職員有資格者名簿 (見本)'!C14:V14,"071")+COUNTIF('技術職員有資格者名簿 (見本)'!C14:V14,801)+COUNTIF('技術職員有資格者名簿 (見本)'!C14:V14,802)+COUNTIF('技術職員有資格者名簿 (見本)'!C14:V14,803)+COUNTIF('技術職員有資格者名簿 (見本)'!C14:V14,804)+COUNTIF('技術職員有資格者名簿 (見本)'!C14:V14,805)+COUNTIF('技術職員有資格者名簿 (見本)'!C14:V14,806)+COUNTIF('技術職員有資格者名簿 (見本)'!C14:V14,807)+COUNTIF('技術職員有資格者名簿 (見本)'!C14:V14,808)+COUNTIF('技術職員有資格者名簿 (見本)'!C14:V14,"073")+COUNTIF('技術職員有資格者名簿 (見本)'!C14:V14,"082")+COUNTIF('技術職員有資格者名簿 (見本)'!C14:V14,"099-5") +COUNTIF('技術職員有資格者名簿 (見本)'!C14:V14,"099-6"))),0,1)))</f>
        <v>0</v>
      </c>
      <c r="AM14" s="79">
        <v>0</v>
      </c>
      <c r="AN14" s="77">
        <v>0</v>
      </c>
      <c r="AO14" s="81">
        <f>IF(AM14+AN14=1,0,(IF(0=((COUNTIF('技術職員有資格者名簿 (見本)'!C14:V14,"075")+COUNTIF('技術職員有資格者名簿 (見本)'!C14:V14,"077")+COUNTIF('技術職員有資格者名簿 (見本)'!C14:V14,"072")+COUNTIF('技術職員有資格者名簿 (見本)'!C14:V14,"099-7"))),0,1)))</f>
        <v>0</v>
      </c>
    </row>
    <row r="15" spans="1:41" ht="50.1" customHeight="1" thickTop="1" thickBot="1">
      <c r="A15" s="161">
        <v>6</v>
      </c>
      <c r="B15" s="176"/>
      <c r="C15" s="182"/>
      <c r="D15" s="183" t="str">
        <f>IFERROR(VLOOKUP($C15,'[1]業者カード（B)における資格対照表'!$A:$F,6,FALSE),"")</f>
        <v/>
      </c>
      <c r="E15" s="182"/>
      <c r="F15" s="183" t="str">
        <f>IFERROR(VLOOKUP($E15,'[1]業者カード（B)における資格対照表'!$A:$F,6,FALSE),"")</f>
        <v/>
      </c>
      <c r="G15" s="182"/>
      <c r="H15" s="183" t="str">
        <f>IFERROR(VLOOKUP($G15,'[1]業者カード（B)における資格対照表'!$A:$F,6,FALSE),"")</f>
        <v/>
      </c>
      <c r="I15" s="182"/>
      <c r="J15" s="183" t="str">
        <f>IFERROR(VLOOKUP($I15,'[1]業者カード（B)における資格対照表'!$A:$F,6,FALSE),"")</f>
        <v/>
      </c>
      <c r="K15" s="182"/>
      <c r="L15" s="184" t="str">
        <f>IFERROR(VLOOKUP($K15,'[1]業者カード（B)における資格対照表'!$A:$F,6,FALSE),"")</f>
        <v/>
      </c>
      <c r="M15" s="182"/>
      <c r="N15" s="183" t="str">
        <f>IFERROR(VLOOKUP($M15,'[1]業者カード（B)における資格対照表'!$A:$F,6,FALSE),"")</f>
        <v/>
      </c>
      <c r="O15" s="182"/>
      <c r="P15" s="183" t="str">
        <f>IFERROR(VLOOKUP($O15,'[1]業者カード（B)における資格対照表'!$A:$F,6,FALSE),"")</f>
        <v/>
      </c>
      <c r="Q15" s="182"/>
      <c r="R15" s="183" t="str">
        <f>IFERROR(VLOOKUP($Q15,'[1]業者カード（B)における資格対照表'!$A:$F,6,FALSE),"")</f>
        <v/>
      </c>
      <c r="S15" s="182"/>
      <c r="T15" s="183" t="str">
        <f>IFERROR(VLOOKUP($S15,'[1]業者カード（B)における資格対照表'!$A:$F,6,FALSE),"")</f>
        <v/>
      </c>
      <c r="U15" s="185"/>
      <c r="V15" s="183" t="str">
        <f>IFERROR(VLOOKUP($U15,'[1]業者カード（B)における資格対照表'!$A:$F,6,FALSE),"")</f>
        <v/>
      </c>
      <c r="X15" s="76">
        <f>IF(COUNTIF('技術職員有資格者名簿 (見本)'!C15:V15,107)&gt;=1,1,0)</f>
        <v>0</v>
      </c>
      <c r="Y15" s="77">
        <f>IF(X15=1,0,(IF(0=((COUNTIF('技術職員有資格者名簿 (見本)'!$C15:$V15,208))),0,1)))</f>
        <v>0</v>
      </c>
      <c r="Z15" s="78">
        <f>IF(X15+Y15=1,0,(IF(0=((COUNTIF('技術職員有資格者名簿 (見本)'!C15:V15,"099-1"))),0,1)))</f>
        <v>0</v>
      </c>
      <c r="AA15" s="79">
        <f>IF(COUNTIF('技術職員有資格者名簿 (見本)'!C15:V15,137)+(COUNTIF('技術職員有資格者名簿 (見本)'!C15:V15,"078")+COUNTIF('技術職員有資格者名簿 (見本)'!C15:V15,"079"))&gt;=1,1,0)</f>
        <v>0</v>
      </c>
      <c r="AB15" s="77">
        <f>IF(AA15=1,0,(IF(0=((COUNTIF('技術職員有資格者名簿 (見本)'!$C15:$V15,238))),0,1)))</f>
        <v>0</v>
      </c>
      <c r="AC15" s="78">
        <f>IF(AA15+AB15=1,0,(IF(0=((COUNTIF('技術職員有資格者名簿 (見本)'!C15:V15,127)+COUNTIF('技術職員有資格者名簿 (見本)'!C15:V15,228)+COUNTIF('技術職員有資格者名簿 (見本)'!C15:V15,155)+COUNTIF('技術職員有資格者名簿 (見本)'!C15:V15,256)+COUNTIF('技術職員有資格者名簿 (見本)'!C15:V15,258)+COUNTIF('技術職員有資格者名簿 (見本)'!C15:V15,268)+COUNTIF('技術職員有資格者名簿 (見本)'!C15:V15,269)+COUNTIF('技術職員有資格者名簿 (見本)'!C15:V15,129)+COUNTIF('技術職員有資格者名簿 (見本)'!C15:V15,230)+COUNTIF('技術職員有資格者名簿 (見本)'!C15:V15,168)+COUNTIF('技術職員有資格者名簿 (見本)'!C15:V15,169)+COUNTIF('技術職員有資格者名簿 (見本)'!C15:V15,265)+COUNTIF('技術職員有資格者名簿 (見本)'!C15:V15,"062")+COUNTIF('技術職員有資格者名簿 (見本)'!C15:V15,"064")+COUNTIF('技術職員有資格者名簿 (見本)'!C15:V15,"076")+COUNTIF('技術職員有資格者名簿 (見本)'!C15:V15,"080")+COUNTIF('技術職員有資格者名簿 (見本)'!C15:V15,"099-2"))),0,1)))</f>
        <v>0</v>
      </c>
      <c r="AD15" s="79">
        <f>IF(COUNTIF('技術職員有資格者名簿 (見本)'!C15:V15,113)&gt;=1,1,0)</f>
        <v>0</v>
      </c>
      <c r="AE15" s="77">
        <f>IF(AD15=1,0,(IF(0=((COUNTIF('技術職員有資格者名簿 (見本)'!C15:V15,214)+COUNTIF('技術職員有資格者名簿 (見本)'!C15:V15,215)+COUNTIF('技術職員有資格者名簿 (見本)'!C15:V15,216) )),0,1)))</f>
        <v>0</v>
      </c>
      <c r="AF15" s="80">
        <f>IF(AD15+AE15=1,0,(IF(0=(COUNTIF('技術職員有資格者名簿 (見本)'!C15:V15,702)+COUNTIF('技術職員有資格者名簿 (見本)'!C15:V15,703)+COUNTIF('技術職員有資格者名簿 (見本)'!C15:V15,704)+COUNTIF('技術職員有資格者名簿 (見本)'!C15:V15,705 )+COUNTIF('技術職員有資格者名簿 (見本)'!C15:V15,706)+COUNTIF('技術職員有資格者名簿 (見本)'!C15:V15,707)+COUNTIF('技術職員有資格者名簿 (見本)'!C15:V15,708)+COUNTIF('技術職員有資格者名簿 (見本)'!C15:V15,722)+COUNTIF('技術職員有資格者名簿 (見本)'!C15:V15,723)+COUNTIF('技術職員有資格者名簿 (見本)'!C15:V15,724)+COUNTIF('技術職員有資格者名簿 (見本)'!C15:V15,725)+COUNTIF('技術職員有資格者名簿 (見本)'!C15:V15,726)+COUNTIF('技術職員有資格者名簿 (見本)'!C15:V15,727)+COUNTIF('技術職員有資格者名簿 (見本)'!C15:V15,728)+COUNTIF('技術職員有資格者名簿 (見本)'!C15:V15,729)+COUNTIF('技術職員有資格者名簿 (見本)'!C15:V15,730)+COUNTIF('技術職員有資格者名簿 (見本)'!C15:V15,731)+COUNTIF('技術職員有資格者名簿 (見本)'!C15:V15,732)+COUNTIF('技術職員有資格者名簿 (見本)'!C15:V15,710)+COUNTIF('技術職員有資格者名簿 (見本)'!C15:V15,711)+COUNTIF('技術職員有資格者名簿 (見本)'!C15:V15,712)+COUNTIF('技術職員有資格者名簿 (見本)'!C15:V15,713)+COUNTIF('技術職員有資格者名簿 (見本)'!C15:V15,714)+COUNTIF('技術職員有資格者名簿 (見本)'!C15:V15,715)+COUNTIF('技術職員有資格者名簿 (見本)'!C15:V15,716)+COUNTIF('技術職員有資格者名簿 (見本)'!C15:V15,717)+COUNTIF('技術職員有資格者名簿 (見本)'!C15:V15,718)+COUNTIF('技術職員有資格者名簿 (見本)'!C15:V15,719)+COUNTIF('技術職員有資格者名簿 (見本)'!C15:V15,720)+COUNTIF('技術職員有資格者名簿 (見本)'!C15:V15,781)+COUNTIF('技術職員有資格者名簿 (見本)'!C15:V15,782)+COUNTIF('技術職員有資格者名簿 (見本)'!C15:V15,783)+COUNTIF('技術職員有資格者名簿 (見本)'!C15:V15,784)+COUNTIF('技術職員有資格者名簿 (見本)'!C15:V15,785)+COUNTIF('技術職員有資格者名簿 (見本)'!C15:V15,786)+COUNTIF('技術職員有資格者名簿 (見本)'!C15:V15,787)+COUNTIF('技術職員有資格者名簿 (見本)'!C15:V15,788)+COUNTIF('技術職員有資格者名簿 (見本)'!C15:V15,789)+COUNTIF('技術職員有資格者名簿 (見本)'!C15:V15,790)+COUNTIF('技術職員有資格者名簿 (見本)'!C15:V15,791)+COUNTIF('技術職員有資格者名簿 (見本)'!C15:V15,792)+COUNTIF('技術職員有資格者名簿 (見本)'!C15:V15,793)+COUNTIF('技術職員有資格者名簿 (見本)'!C15:V15,794)+COUNTIF('技術職員有資格者名簿 (見本)'!C15:V15,795)+COUNTIF('技術職員有資格者名簿 (見本)'!C15:V15,796)+COUNTIF('技術職員有資格者名簿 (見本)'!C15:V15,797)+COUNTIF('技術職員有資格者名簿 (見本)'!C15:V15,798)+COUNTIF('技術職員有資格者名簿 (見本)'!C15:V15,799)+COUNTIF('技術職員有資格者名簿 (見本)'!C15:V15,800)+COUNTIF('技術職員有資格者名簿 (見本)'!C15:V15,751)+COUNTIF('技術職員有資格者名簿 (見本)'!C15:V15,752)+COUNTIF('技術職員有資格者名簿 (見本)'!C15:V15,753)+COUNTIF('技術職員有資格者名簿 (見本)'!C15:V15,754)+COUNTIF('技術職員有資格者名簿 (見本)'!C15:V15,755)+COUNTIF('技術職員有資格者名簿 (見本)'!C15:V15,756)+COUNTIF('技術職員有資格者名簿 (見本)'!C15:V15,757)+COUNTIF('技術職員有資格者名簿 (見本)'!C15:V15,758)+COUNTIF('技術職員有資格者名簿 (見本)'!C15:V15,759)+COUNTIF('技術職員有資格者名簿 (見本)'!C15:V15,760)+COUNTIF('技術職員有資格者名簿 (見本)'!C15:V15,761)+COUNTIF('技術職員有資格者名簿 (見本)'!C15:V15,762)+COUNTIF('技術職員有資格者名簿 (見本)'!C15:V15,763)+COUNTIF('技術職員有資格者名簿 (見本)'!C15:V15,764)+COUNTIF('技術職員有資格者名簿 (見本)'!C15:V15,765)+COUNTIF('技術職員有資格者名簿 (見本)'!C15:V15,766)+COUNTIF('技術職員有資格者名簿 (見本)'!C15:V15,767)+COUNTIF('技術職員有資格者名簿 (見本)'!C15:V15,768)+COUNTIF('技術職員有資格者名簿 (見本)'!C15:V15,769)+COUNTIF('技術職員有資格者名簿 (見本)'!C15:V15,770)+COUNTIF('技術職員有資格者名簿 (見本)'!C15:V15,771)+COUNTIF('技術職員有資格者名簿 (見本)'!C15:V15,772)+COUNTIF('技術職員有資格者名簿 (見本)'!C15:V15,127)+COUNTIF('技術職員有資格者名簿 (見本)'!C15:V15,228)+COUNTIF('技術職員有資格者名簿 (見本)'!C15:V15,155)+COUNTIF('技術職員有資格者名簿 (見本)'!C15:V15,256)+COUNTIF('技術職員有資格者名簿 (見本)'!C15:V15,258)+COUNTIF('技術職員有資格者名簿 (見本)'!C15:V15,268)+COUNTIF('技術職員有資格者名簿 (見本)'!C15:V15,269)+COUNTIF('技術職員有資格者名簿 (見本)'!C15:V15,129)+COUNTIF('技術職員有資格者名簿 (見本)'!C15:V15,230)+COUNTIF('技術職員有資格者名簿 (見本)'!C15:V15,168)+COUNTIF('技術職員有資格者名簿 (見本)'!C15:V15,169)+COUNTIF('技術職員有資格者名簿 (見本)'!C15:V15,265)+COUNTIF('技術職員有資格者名簿 (見本)'!C15:V15,"061")+COUNTIF('技術職員有資格者名簿 (見本)'!C15:V15,"081")+COUNTIF('技術職員有資格者名簿 (見本)'!C15:V15,"051")+COUNTIF('技術職員有資格者名簿 (見本)'!C15:V15,"052")+COUNTIF('技術職員有資格者名簿 (見本)'!C15:V15,"053")+COUNTIF('技術職員有資格者名簿 (見本)'!C15:V15,"099-3")),0,1)))</f>
        <v>0</v>
      </c>
      <c r="AG15" s="79">
        <v>0</v>
      </c>
      <c r="AH15" s="77">
        <v>0</v>
      </c>
      <c r="AI15" s="78">
        <f>IF(AG15+AH15=1,0,(IF(0=((COUNTIF('技術職員有資格者名簿 (見本)'!C15:V15,"074")+COUNTIF('技術職員有資格者名簿 (見本)'!C15:V15,"099-4"))),0,1)))</f>
        <v>0</v>
      </c>
      <c r="AJ15" s="79">
        <v>0</v>
      </c>
      <c r="AK15" s="77">
        <v>0</v>
      </c>
      <c r="AL15" s="81">
        <f>IF(AJ15+AK15=1,0,(IF(0=((COUNTIF('技術職員有資格者名簿 (見本)'!C15:V15,"071")+COUNTIF('技術職員有資格者名簿 (見本)'!C15:V15,801)+COUNTIF('技術職員有資格者名簿 (見本)'!C15:V15,802)+COUNTIF('技術職員有資格者名簿 (見本)'!C15:V15,803)+COUNTIF('技術職員有資格者名簿 (見本)'!C15:V15,804)+COUNTIF('技術職員有資格者名簿 (見本)'!C15:V15,805)+COUNTIF('技術職員有資格者名簿 (見本)'!C15:V15,806)+COUNTIF('技術職員有資格者名簿 (見本)'!C15:V15,807)+COUNTIF('技術職員有資格者名簿 (見本)'!C15:V15,808)+COUNTIF('技術職員有資格者名簿 (見本)'!C15:V15,"073")+COUNTIF('技術職員有資格者名簿 (見本)'!C15:V15,"082")+COUNTIF('技術職員有資格者名簿 (見本)'!C15:V15,"099-5") +COUNTIF('技術職員有資格者名簿 (見本)'!C15:V15,"099-6"))),0,1)))</f>
        <v>0</v>
      </c>
      <c r="AM15" s="79">
        <v>0</v>
      </c>
      <c r="AN15" s="77">
        <v>0</v>
      </c>
      <c r="AO15" s="81">
        <f>IF(AM15+AN15=1,0,(IF(0=((COUNTIF('技術職員有資格者名簿 (見本)'!C15:V15,"075")+COUNTIF('技術職員有資格者名簿 (見本)'!C15:V15,"077")+COUNTIF('技術職員有資格者名簿 (見本)'!C15:V15,"072")+COUNTIF('技術職員有資格者名簿 (見本)'!C15:V15,"099-7"))),0,1)))</f>
        <v>0</v>
      </c>
    </row>
    <row r="16" spans="1:41" ht="50.1" customHeight="1" thickTop="1" thickBot="1">
      <c r="A16" s="161">
        <v>7</v>
      </c>
      <c r="B16" s="176"/>
      <c r="C16" s="182"/>
      <c r="D16" s="183" t="str">
        <f>IFERROR(VLOOKUP($C16,'[1]業者カード（B)における資格対照表'!$A:$F,6,FALSE),"")</f>
        <v/>
      </c>
      <c r="E16" s="182"/>
      <c r="F16" s="183" t="str">
        <f>IFERROR(VLOOKUP($E16,'[1]業者カード（B)における資格対照表'!$A:$F,6,FALSE),"")</f>
        <v/>
      </c>
      <c r="G16" s="182"/>
      <c r="H16" s="183" t="str">
        <f>IFERROR(VLOOKUP($G16,'[1]業者カード（B)における資格対照表'!$A:$F,6,FALSE),"")</f>
        <v/>
      </c>
      <c r="I16" s="182"/>
      <c r="J16" s="183" t="str">
        <f>IFERROR(VLOOKUP($I16,'[1]業者カード（B)における資格対照表'!$A:$F,6,FALSE),"")</f>
        <v/>
      </c>
      <c r="K16" s="182"/>
      <c r="L16" s="184" t="str">
        <f>IFERROR(VLOOKUP($K16,'[1]業者カード（B)における資格対照表'!$A:$F,6,FALSE),"")</f>
        <v/>
      </c>
      <c r="M16" s="182"/>
      <c r="N16" s="183" t="str">
        <f>IFERROR(VLOOKUP($M16,'[1]業者カード（B)における資格対照表'!$A:$F,6,FALSE),"")</f>
        <v/>
      </c>
      <c r="O16" s="182"/>
      <c r="P16" s="183" t="str">
        <f>IFERROR(VLOOKUP($O16,'[1]業者カード（B)における資格対照表'!$A:$F,6,FALSE),"")</f>
        <v/>
      </c>
      <c r="Q16" s="182"/>
      <c r="R16" s="183" t="str">
        <f>IFERROR(VLOOKUP($Q16,'[1]業者カード（B)における資格対照表'!$A:$F,6,FALSE),"")</f>
        <v/>
      </c>
      <c r="S16" s="182"/>
      <c r="T16" s="183" t="str">
        <f>IFERROR(VLOOKUP($S16,'[1]業者カード（B)における資格対照表'!$A:$F,6,FALSE),"")</f>
        <v/>
      </c>
      <c r="U16" s="185"/>
      <c r="V16" s="183" t="str">
        <f>IFERROR(VLOOKUP($U16,'[1]業者カード（B)における資格対照表'!$A:$F,6,FALSE),"")</f>
        <v/>
      </c>
      <c r="X16" s="76">
        <f>IF(COUNTIF('技術職員有資格者名簿 (見本)'!C16:V16,107)&gt;=1,1,0)</f>
        <v>0</v>
      </c>
      <c r="Y16" s="77">
        <f>IF(X16=1,0,(IF(0=((COUNTIF('技術職員有資格者名簿 (見本)'!$C16:$V16,208))),0,1)))</f>
        <v>0</v>
      </c>
      <c r="Z16" s="78">
        <f>IF(X16+Y16=1,0,(IF(0=((COUNTIF('技術職員有資格者名簿 (見本)'!C16:V16,"099-1"))),0,1)))</f>
        <v>0</v>
      </c>
      <c r="AA16" s="79">
        <f>IF(COUNTIF('技術職員有資格者名簿 (見本)'!C16:V16,137)+(COUNTIF('技術職員有資格者名簿 (見本)'!C16:V16,"078")+COUNTIF('技術職員有資格者名簿 (見本)'!C16:V16,"079"))&gt;=1,1,0)</f>
        <v>0</v>
      </c>
      <c r="AB16" s="77">
        <f>IF(AA16=1,0,(IF(0=((COUNTIF('技術職員有資格者名簿 (見本)'!$C16:$V16,238))),0,1)))</f>
        <v>0</v>
      </c>
      <c r="AC16" s="78">
        <f>IF(AA16+AB16=1,0,(IF(0=((COUNTIF('技術職員有資格者名簿 (見本)'!C16:V16,127)+COUNTIF('技術職員有資格者名簿 (見本)'!C16:V16,228)+COUNTIF('技術職員有資格者名簿 (見本)'!C16:V16,155)+COUNTIF('技術職員有資格者名簿 (見本)'!C16:V16,256)+COUNTIF('技術職員有資格者名簿 (見本)'!C16:V16,258)+COUNTIF('技術職員有資格者名簿 (見本)'!C16:V16,268)+COUNTIF('技術職員有資格者名簿 (見本)'!C16:V16,269)+COUNTIF('技術職員有資格者名簿 (見本)'!C16:V16,129)+COUNTIF('技術職員有資格者名簿 (見本)'!C16:V16,230)+COUNTIF('技術職員有資格者名簿 (見本)'!C16:V16,168)+COUNTIF('技術職員有資格者名簿 (見本)'!C16:V16,169)+COUNTIF('技術職員有資格者名簿 (見本)'!C16:V16,265)+COUNTIF('技術職員有資格者名簿 (見本)'!C16:V16,"062")+COUNTIF('技術職員有資格者名簿 (見本)'!C16:V16,"064")+COUNTIF('技術職員有資格者名簿 (見本)'!C16:V16,"076")+COUNTIF('技術職員有資格者名簿 (見本)'!C16:V16,"080")+COUNTIF('技術職員有資格者名簿 (見本)'!C16:V16,"099-2"))),0,1)))</f>
        <v>0</v>
      </c>
      <c r="AD16" s="79">
        <f>IF(COUNTIF('技術職員有資格者名簿 (見本)'!C16:V16,113)&gt;=1,1,0)</f>
        <v>0</v>
      </c>
      <c r="AE16" s="77">
        <f>IF(AD16=1,0,(IF(0=((COUNTIF('技術職員有資格者名簿 (見本)'!C16:V16,214)+COUNTIF('技術職員有資格者名簿 (見本)'!C16:V16,215)+COUNTIF('技術職員有資格者名簿 (見本)'!C16:V16,216) )),0,1)))</f>
        <v>0</v>
      </c>
      <c r="AF16" s="80">
        <f>IF(AD16+AE16=1,0,(IF(0=(COUNTIF('技術職員有資格者名簿 (見本)'!C16:V16,702)+COUNTIF('技術職員有資格者名簿 (見本)'!C16:V16,703)+COUNTIF('技術職員有資格者名簿 (見本)'!C16:V16,704)+COUNTIF('技術職員有資格者名簿 (見本)'!C16:V16,705 )+COUNTIF('技術職員有資格者名簿 (見本)'!C16:V16,706)+COUNTIF('技術職員有資格者名簿 (見本)'!C16:V16,707)+COUNTIF('技術職員有資格者名簿 (見本)'!C16:V16,708)+COUNTIF('技術職員有資格者名簿 (見本)'!C16:V16,722)+COUNTIF('技術職員有資格者名簿 (見本)'!C16:V16,723)+COUNTIF('技術職員有資格者名簿 (見本)'!C16:V16,724)+COUNTIF('技術職員有資格者名簿 (見本)'!C16:V16,725)+COUNTIF('技術職員有資格者名簿 (見本)'!C16:V16,726)+COUNTIF('技術職員有資格者名簿 (見本)'!C16:V16,727)+COUNTIF('技術職員有資格者名簿 (見本)'!C16:V16,728)+COUNTIF('技術職員有資格者名簿 (見本)'!C16:V16,729)+COUNTIF('技術職員有資格者名簿 (見本)'!C16:V16,730)+COUNTIF('技術職員有資格者名簿 (見本)'!C16:V16,731)+COUNTIF('技術職員有資格者名簿 (見本)'!C16:V16,732)+COUNTIF('技術職員有資格者名簿 (見本)'!C16:V16,710)+COUNTIF('技術職員有資格者名簿 (見本)'!C16:V16,711)+COUNTIF('技術職員有資格者名簿 (見本)'!C16:V16,712)+COUNTIF('技術職員有資格者名簿 (見本)'!C16:V16,713)+COUNTIF('技術職員有資格者名簿 (見本)'!C16:V16,714)+COUNTIF('技術職員有資格者名簿 (見本)'!C16:V16,715)+COUNTIF('技術職員有資格者名簿 (見本)'!C16:V16,716)+COUNTIF('技術職員有資格者名簿 (見本)'!C16:V16,717)+COUNTIF('技術職員有資格者名簿 (見本)'!C16:V16,718)+COUNTIF('技術職員有資格者名簿 (見本)'!C16:V16,719)+COUNTIF('技術職員有資格者名簿 (見本)'!C16:V16,720)+COUNTIF('技術職員有資格者名簿 (見本)'!C16:V16,781)+COUNTIF('技術職員有資格者名簿 (見本)'!C16:V16,782)+COUNTIF('技術職員有資格者名簿 (見本)'!C16:V16,783)+COUNTIF('技術職員有資格者名簿 (見本)'!C16:V16,784)+COUNTIF('技術職員有資格者名簿 (見本)'!C16:V16,785)+COUNTIF('技術職員有資格者名簿 (見本)'!C16:V16,786)+COUNTIF('技術職員有資格者名簿 (見本)'!C16:V16,787)+COUNTIF('技術職員有資格者名簿 (見本)'!C16:V16,788)+COUNTIF('技術職員有資格者名簿 (見本)'!C16:V16,789)+COUNTIF('技術職員有資格者名簿 (見本)'!C16:V16,790)+COUNTIF('技術職員有資格者名簿 (見本)'!C16:V16,791)+COUNTIF('技術職員有資格者名簿 (見本)'!C16:V16,792)+COUNTIF('技術職員有資格者名簿 (見本)'!C16:V16,793)+COUNTIF('技術職員有資格者名簿 (見本)'!C16:V16,794)+COUNTIF('技術職員有資格者名簿 (見本)'!C16:V16,795)+COUNTIF('技術職員有資格者名簿 (見本)'!C16:V16,796)+COUNTIF('技術職員有資格者名簿 (見本)'!C16:V16,797)+COUNTIF('技術職員有資格者名簿 (見本)'!C16:V16,798)+COUNTIF('技術職員有資格者名簿 (見本)'!C16:V16,799)+COUNTIF('技術職員有資格者名簿 (見本)'!C16:V16,800)+COUNTIF('技術職員有資格者名簿 (見本)'!C16:V16,751)+COUNTIF('技術職員有資格者名簿 (見本)'!C16:V16,752)+COUNTIF('技術職員有資格者名簿 (見本)'!C16:V16,753)+COUNTIF('技術職員有資格者名簿 (見本)'!C16:V16,754)+COUNTIF('技術職員有資格者名簿 (見本)'!C16:V16,755)+COUNTIF('技術職員有資格者名簿 (見本)'!C16:V16,756)+COUNTIF('技術職員有資格者名簿 (見本)'!C16:V16,757)+COUNTIF('技術職員有資格者名簿 (見本)'!C16:V16,758)+COUNTIF('技術職員有資格者名簿 (見本)'!C16:V16,759)+COUNTIF('技術職員有資格者名簿 (見本)'!C16:V16,760)+COUNTIF('技術職員有資格者名簿 (見本)'!C16:V16,761)+COUNTIF('技術職員有資格者名簿 (見本)'!C16:V16,762)+COUNTIF('技術職員有資格者名簿 (見本)'!C16:V16,763)+COUNTIF('技術職員有資格者名簿 (見本)'!C16:V16,764)+COUNTIF('技術職員有資格者名簿 (見本)'!C16:V16,765)+COUNTIF('技術職員有資格者名簿 (見本)'!C16:V16,766)+COUNTIF('技術職員有資格者名簿 (見本)'!C16:V16,767)+COUNTIF('技術職員有資格者名簿 (見本)'!C16:V16,768)+COUNTIF('技術職員有資格者名簿 (見本)'!C16:V16,769)+COUNTIF('技術職員有資格者名簿 (見本)'!C16:V16,770)+COUNTIF('技術職員有資格者名簿 (見本)'!C16:V16,771)+COUNTIF('技術職員有資格者名簿 (見本)'!C16:V16,772)+COUNTIF('技術職員有資格者名簿 (見本)'!C16:V16,127)+COUNTIF('技術職員有資格者名簿 (見本)'!C16:V16,228)+COUNTIF('技術職員有資格者名簿 (見本)'!C16:V16,155)+COUNTIF('技術職員有資格者名簿 (見本)'!C16:V16,256)+COUNTIF('技術職員有資格者名簿 (見本)'!C16:V16,258)+COUNTIF('技術職員有資格者名簿 (見本)'!C16:V16,268)+COUNTIF('技術職員有資格者名簿 (見本)'!C16:V16,269)+COUNTIF('技術職員有資格者名簿 (見本)'!C16:V16,129)+COUNTIF('技術職員有資格者名簿 (見本)'!C16:V16,230)+COUNTIF('技術職員有資格者名簿 (見本)'!C16:V16,168)+COUNTIF('技術職員有資格者名簿 (見本)'!C16:V16,169)+COUNTIF('技術職員有資格者名簿 (見本)'!C16:V16,265)+COUNTIF('技術職員有資格者名簿 (見本)'!C16:V16,"061")+COUNTIF('技術職員有資格者名簿 (見本)'!C16:V16,"081")+COUNTIF('技術職員有資格者名簿 (見本)'!C16:V16,"051")+COUNTIF('技術職員有資格者名簿 (見本)'!C16:V16,"052")+COUNTIF('技術職員有資格者名簿 (見本)'!C16:V16,"053")+COUNTIF('技術職員有資格者名簿 (見本)'!C16:V16,"099-3")),0,1)))</f>
        <v>0</v>
      </c>
      <c r="AG16" s="79">
        <v>0</v>
      </c>
      <c r="AH16" s="77">
        <v>0</v>
      </c>
      <c r="AI16" s="78">
        <f>IF(AG16+AH16=1,0,(IF(0=((COUNTIF('技術職員有資格者名簿 (見本)'!C16:V16,"074")+COUNTIF('技術職員有資格者名簿 (見本)'!C16:V16,"099-4"))),0,1)))</f>
        <v>0</v>
      </c>
      <c r="AJ16" s="79">
        <v>0</v>
      </c>
      <c r="AK16" s="77">
        <v>0</v>
      </c>
      <c r="AL16" s="81">
        <f>IF(AJ16+AK16=1,0,(IF(0=((COUNTIF('技術職員有資格者名簿 (見本)'!C16:V16,"071")+COUNTIF('技術職員有資格者名簿 (見本)'!C16:V16,801)+COUNTIF('技術職員有資格者名簿 (見本)'!C16:V16,802)+COUNTIF('技術職員有資格者名簿 (見本)'!C16:V16,803)+COUNTIF('技術職員有資格者名簿 (見本)'!C16:V16,804)+COUNTIF('技術職員有資格者名簿 (見本)'!C16:V16,805)+COUNTIF('技術職員有資格者名簿 (見本)'!C16:V16,806)+COUNTIF('技術職員有資格者名簿 (見本)'!C16:V16,807)+COUNTIF('技術職員有資格者名簿 (見本)'!C16:V16,808)+COUNTIF('技術職員有資格者名簿 (見本)'!C16:V16,"073")+COUNTIF('技術職員有資格者名簿 (見本)'!C16:V16,"082")+COUNTIF('技術職員有資格者名簿 (見本)'!C16:V16,"099-5") +COUNTIF('技術職員有資格者名簿 (見本)'!C16:V16,"099-6"))),0,1)))</f>
        <v>0</v>
      </c>
      <c r="AM16" s="79">
        <v>0</v>
      </c>
      <c r="AN16" s="77">
        <v>0</v>
      </c>
      <c r="AO16" s="81">
        <f>IF(AM16+AN16=1,0,(IF(0=((COUNTIF('技術職員有資格者名簿 (見本)'!C16:V16,"075")+COUNTIF('技術職員有資格者名簿 (見本)'!C16:V16,"077")+COUNTIF('技術職員有資格者名簿 (見本)'!C16:V16,"072")+COUNTIF('技術職員有資格者名簿 (見本)'!C16:V16,"099-7"))),0,1)))</f>
        <v>0</v>
      </c>
    </row>
    <row r="17" spans="1:41" ht="50.1" customHeight="1" thickTop="1" thickBot="1">
      <c r="A17" s="160">
        <v>8</v>
      </c>
      <c r="B17" s="176"/>
      <c r="C17" s="182"/>
      <c r="D17" s="183" t="str">
        <f>IFERROR(VLOOKUP($C17,'[1]業者カード（B)における資格対照表'!$A:$F,6,FALSE),"")</f>
        <v/>
      </c>
      <c r="E17" s="182"/>
      <c r="F17" s="183" t="str">
        <f>IFERROR(VLOOKUP($E17,'[1]業者カード（B)における資格対照表'!$A:$F,6,FALSE),"")</f>
        <v/>
      </c>
      <c r="G17" s="182"/>
      <c r="H17" s="183" t="str">
        <f>IFERROR(VLOOKUP($G17,'[1]業者カード（B)における資格対照表'!$A:$F,6,FALSE),"")</f>
        <v/>
      </c>
      <c r="I17" s="182"/>
      <c r="J17" s="183" t="str">
        <f>IFERROR(VLOOKUP($I17,'[1]業者カード（B)における資格対照表'!$A:$F,6,FALSE),"")</f>
        <v/>
      </c>
      <c r="K17" s="182"/>
      <c r="L17" s="184" t="str">
        <f>IFERROR(VLOOKUP($K17,'[1]業者カード（B)における資格対照表'!$A:$F,6,FALSE),"")</f>
        <v/>
      </c>
      <c r="M17" s="182"/>
      <c r="N17" s="183" t="str">
        <f>IFERROR(VLOOKUP($M17,'[1]業者カード（B)における資格対照表'!$A:$F,6,FALSE),"")</f>
        <v/>
      </c>
      <c r="O17" s="182"/>
      <c r="P17" s="183" t="str">
        <f>IFERROR(VLOOKUP($O17,'[1]業者カード（B)における資格対照表'!$A:$F,6,FALSE),"")</f>
        <v/>
      </c>
      <c r="Q17" s="182"/>
      <c r="R17" s="183" t="str">
        <f>IFERROR(VLOOKUP($Q17,'[1]業者カード（B)における資格対照表'!$A:$F,6,FALSE),"")</f>
        <v/>
      </c>
      <c r="S17" s="182"/>
      <c r="T17" s="183" t="str">
        <f>IFERROR(VLOOKUP($S17,'[1]業者カード（B)における資格対照表'!$A:$F,6,FALSE),"")</f>
        <v/>
      </c>
      <c r="U17" s="185"/>
      <c r="V17" s="183" t="str">
        <f>IFERROR(VLOOKUP($U17,'[1]業者カード（B)における資格対照表'!$A:$F,6,FALSE),"")</f>
        <v/>
      </c>
      <c r="X17" s="76">
        <f>IF(COUNTIF('技術職員有資格者名簿 (見本)'!C17:V17,107)&gt;=1,1,0)</f>
        <v>0</v>
      </c>
      <c r="Y17" s="77">
        <f>IF(X17=1,0,(IF(0=((COUNTIF('技術職員有資格者名簿 (見本)'!$C17:$V17,208))),0,1)))</f>
        <v>0</v>
      </c>
      <c r="Z17" s="78">
        <f>IF(X17+Y17=1,0,(IF(0=((COUNTIF('技術職員有資格者名簿 (見本)'!C17:V17,"099-1"))),0,1)))</f>
        <v>0</v>
      </c>
      <c r="AA17" s="79">
        <f>IF(COUNTIF('技術職員有資格者名簿 (見本)'!C17:V17,137)+(COUNTIF('技術職員有資格者名簿 (見本)'!C17:V17,"078")+COUNTIF('技術職員有資格者名簿 (見本)'!C17:V17,"079"))&gt;=1,1,0)</f>
        <v>0</v>
      </c>
      <c r="AB17" s="77">
        <f>IF(AA17=1,0,(IF(0=((COUNTIF('技術職員有資格者名簿 (見本)'!$C17:$V17,238))),0,1)))</f>
        <v>0</v>
      </c>
      <c r="AC17" s="78">
        <f>IF(AA17+AB17=1,0,(IF(0=((COUNTIF('技術職員有資格者名簿 (見本)'!C17:V17,127)+COUNTIF('技術職員有資格者名簿 (見本)'!C17:V17,228)+COUNTIF('技術職員有資格者名簿 (見本)'!C17:V17,155)+COUNTIF('技術職員有資格者名簿 (見本)'!C17:V17,256)+COUNTIF('技術職員有資格者名簿 (見本)'!C17:V17,258)+COUNTIF('技術職員有資格者名簿 (見本)'!C17:V17,268)+COUNTIF('技術職員有資格者名簿 (見本)'!C17:V17,269)+COUNTIF('技術職員有資格者名簿 (見本)'!C17:V17,129)+COUNTIF('技術職員有資格者名簿 (見本)'!C17:V17,230)+COUNTIF('技術職員有資格者名簿 (見本)'!C17:V17,168)+COUNTIF('技術職員有資格者名簿 (見本)'!C17:V17,169)+COUNTIF('技術職員有資格者名簿 (見本)'!C17:V17,265)+COUNTIF('技術職員有資格者名簿 (見本)'!C17:V17,"062")+COUNTIF('技術職員有資格者名簿 (見本)'!C17:V17,"064")+COUNTIF('技術職員有資格者名簿 (見本)'!C17:V17,"076")+COUNTIF('技術職員有資格者名簿 (見本)'!C17:V17,"080")+COUNTIF('技術職員有資格者名簿 (見本)'!C17:V17,"099-2"))),0,1)))</f>
        <v>0</v>
      </c>
      <c r="AD17" s="79">
        <f>IF(COUNTIF('技術職員有資格者名簿 (見本)'!C17:V17,113)&gt;=1,1,0)</f>
        <v>0</v>
      </c>
      <c r="AE17" s="77">
        <f>IF(AD17=1,0,(IF(0=((COUNTIF('技術職員有資格者名簿 (見本)'!C17:V17,214)+COUNTIF('技術職員有資格者名簿 (見本)'!C17:V17,215)+COUNTIF('技術職員有資格者名簿 (見本)'!C17:V17,216) )),0,1)))</f>
        <v>0</v>
      </c>
      <c r="AF17" s="80">
        <f>IF(AD17+AE17=1,0,(IF(0=(COUNTIF('技術職員有資格者名簿 (見本)'!C17:V17,702)+COUNTIF('技術職員有資格者名簿 (見本)'!C17:V17,703)+COUNTIF('技術職員有資格者名簿 (見本)'!C17:V17,704)+COUNTIF('技術職員有資格者名簿 (見本)'!C17:V17,705 )+COUNTIF('技術職員有資格者名簿 (見本)'!C17:V17,706)+COUNTIF('技術職員有資格者名簿 (見本)'!C17:V17,707)+COUNTIF('技術職員有資格者名簿 (見本)'!C17:V17,708)+COUNTIF('技術職員有資格者名簿 (見本)'!C17:V17,722)+COUNTIF('技術職員有資格者名簿 (見本)'!C17:V17,723)+COUNTIF('技術職員有資格者名簿 (見本)'!C17:V17,724)+COUNTIF('技術職員有資格者名簿 (見本)'!C17:V17,725)+COUNTIF('技術職員有資格者名簿 (見本)'!C17:V17,726)+COUNTIF('技術職員有資格者名簿 (見本)'!C17:V17,727)+COUNTIF('技術職員有資格者名簿 (見本)'!C17:V17,728)+COUNTIF('技術職員有資格者名簿 (見本)'!C17:V17,729)+COUNTIF('技術職員有資格者名簿 (見本)'!C17:V17,730)+COUNTIF('技術職員有資格者名簿 (見本)'!C17:V17,731)+COUNTIF('技術職員有資格者名簿 (見本)'!C17:V17,732)+COUNTIF('技術職員有資格者名簿 (見本)'!C17:V17,710)+COUNTIF('技術職員有資格者名簿 (見本)'!C17:V17,711)+COUNTIF('技術職員有資格者名簿 (見本)'!C17:V17,712)+COUNTIF('技術職員有資格者名簿 (見本)'!C17:V17,713)+COUNTIF('技術職員有資格者名簿 (見本)'!C17:V17,714)+COUNTIF('技術職員有資格者名簿 (見本)'!C17:V17,715)+COUNTIF('技術職員有資格者名簿 (見本)'!C17:V17,716)+COUNTIF('技術職員有資格者名簿 (見本)'!C17:V17,717)+COUNTIF('技術職員有資格者名簿 (見本)'!C17:V17,718)+COUNTIF('技術職員有資格者名簿 (見本)'!C17:V17,719)+COUNTIF('技術職員有資格者名簿 (見本)'!C17:V17,720)+COUNTIF('技術職員有資格者名簿 (見本)'!C17:V17,781)+COUNTIF('技術職員有資格者名簿 (見本)'!C17:V17,782)+COUNTIF('技術職員有資格者名簿 (見本)'!C17:V17,783)+COUNTIF('技術職員有資格者名簿 (見本)'!C17:V17,784)+COUNTIF('技術職員有資格者名簿 (見本)'!C17:V17,785)+COUNTIF('技術職員有資格者名簿 (見本)'!C17:V17,786)+COUNTIF('技術職員有資格者名簿 (見本)'!C17:V17,787)+COUNTIF('技術職員有資格者名簿 (見本)'!C17:V17,788)+COUNTIF('技術職員有資格者名簿 (見本)'!C17:V17,789)+COUNTIF('技術職員有資格者名簿 (見本)'!C17:V17,790)+COUNTIF('技術職員有資格者名簿 (見本)'!C17:V17,791)+COUNTIF('技術職員有資格者名簿 (見本)'!C17:V17,792)+COUNTIF('技術職員有資格者名簿 (見本)'!C17:V17,793)+COUNTIF('技術職員有資格者名簿 (見本)'!C17:V17,794)+COUNTIF('技術職員有資格者名簿 (見本)'!C17:V17,795)+COUNTIF('技術職員有資格者名簿 (見本)'!C17:V17,796)+COUNTIF('技術職員有資格者名簿 (見本)'!C17:V17,797)+COUNTIF('技術職員有資格者名簿 (見本)'!C17:V17,798)+COUNTIF('技術職員有資格者名簿 (見本)'!C17:V17,799)+COUNTIF('技術職員有資格者名簿 (見本)'!C17:V17,800)+COUNTIF('技術職員有資格者名簿 (見本)'!C17:V17,751)+COUNTIF('技術職員有資格者名簿 (見本)'!C17:V17,752)+COUNTIF('技術職員有資格者名簿 (見本)'!C17:V17,753)+COUNTIF('技術職員有資格者名簿 (見本)'!C17:V17,754)+COUNTIF('技術職員有資格者名簿 (見本)'!C17:V17,755)+COUNTIF('技術職員有資格者名簿 (見本)'!C17:V17,756)+COUNTIF('技術職員有資格者名簿 (見本)'!C17:V17,757)+COUNTIF('技術職員有資格者名簿 (見本)'!C17:V17,758)+COUNTIF('技術職員有資格者名簿 (見本)'!C17:V17,759)+COUNTIF('技術職員有資格者名簿 (見本)'!C17:V17,760)+COUNTIF('技術職員有資格者名簿 (見本)'!C17:V17,761)+COUNTIF('技術職員有資格者名簿 (見本)'!C17:V17,762)+COUNTIF('技術職員有資格者名簿 (見本)'!C17:V17,763)+COUNTIF('技術職員有資格者名簿 (見本)'!C17:V17,764)+COUNTIF('技術職員有資格者名簿 (見本)'!C17:V17,765)+COUNTIF('技術職員有資格者名簿 (見本)'!C17:V17,766)+COUNTIF('技術職員有資格者名簿 (見本)'!C17:V17,767)+COUNTIF('技術職員有資格者名簿 (見本)'!C17:V17,768)+COUNTIF('技術職員有資格者名簿 (見本)'!C17:V17,769)+COUNTIF('技術職員有資格者名簿 (見本)'!C17:V17,770)+COUNTIF('技術職員有資格者名簿 (見本)'!C17:V17,771)+COUNTIF('技術職員有資格者名簿 (見本)'!C17:V17,772)+COUNTIF('技術職員有資格者名簿 (見本)'!C17:V17,127)+COUNTIF('技術職員有資格者名簿 (見本)'!C17:V17,228)+COUNTIF('技術職員有資格者名簿 (見本)'!C17:V17,155)+COUNTIF('技術職員有資格者名簿 (見本)'!C17:V17,256)+COUNTIF('技術職員有資格者名簿 (見本)'!C17:V17,258)+COUNTIF('技術職員有資格者名簿 (見本)'!C17:V17,268)+COUNTIF('技術職員有資格者名簿 (見本)'!C17:V17,269)+COUNTIF('技術職員有資格者名簿 (見本)'!C17:V17,129)+COUNTIF('技術職員有資格者名簿 (見本)'!C17:V17,230)+COUNTIF('技術職員有資格者名簿 (見本)'!C17:V17,168)+COUNTIF('技術職員有資格者名簿 (見本)'!C17:V17,169)+COUNTIF('技術職員有資格者名簿 (見本)'!C17:V17,265)+COUNTIF('技術職員有資格者名簿 (見本)'!C17:V17,"061")+COUNTIF('技術職員有資格者名簿 (見本)'!C17:V17,"081")+COUNTIF('技術職員有資格者名簿 (見本)'!C17:V17,"051")+COUNTIF('技術職員有資格者名簿 (見本)'!C17:V17,"052")+COUNTIF('技術職員有資格者名簿 (見本)'!C17:V17,"053")+COUNTIF('技術職員有資格者名簿 (見本)'!C17:V17,"099-3")),0,1)))</f>
        <v>0</v>
      </c>
      <c r="AG17" s="79">
        <v>0</v>
      </c>
      <c r="AH17" s="77">
        <v>0</v>
      </c>
      <c r="AI17" s="78">
        <f>IF(AG17+AH17=1,0,(IF(0=((COUNTIF('技術職員有資格者名簿 (見本)'!C17:V17,"074")+COUNTIF('技術職員有資格者名簿 (見本)'!C17:V17,"099-4"))),0,1)))</f>
        <v>0</v>
      </c>
      <c r="AJ17" s="79">
        <v>0</v>
      </c>
      <c r="AK17" s="77">
        <v>0</v>
      </c>
      <c r="AL17" s="81">
        <f>IF(AJ17+AK17=1,0,(IF(0=((COUNTIF('技術職員有資格者名簿 (見本)'!C17:V17,"071")+COUNTIF('技術職員有資格者名簿 (見本)'!C17:V17,801)+COUNTIF('技術職員有資格者名簿 (見本)'!C17:V17,802)+COUNTIF('技術職員有資格者名簿 (見本)'!C17:V17,803)+COUNTIF('技術職員有資格者名簿 (見本)'!C17:V17,804)+COUNTIF('技術職員有資格者名簿 (見本)'!C17:V17,805)+COUNTIF('技術職員有資格者名簿 (見本)'!C17:V17,806)+COUNTIF('技術職員有資格者名簿 (見本)'!C17:V17,807)+COUNTIF('技術職員有資格者名簿 (見本)'!C17:V17,808)+COUNTIF('技術職員有資格者名簿 (見本)'!C17:V17,"073")+COUNTIF('技術職員有資格者名簿 (見本)'!C17:V17,"082")+COUNTIF('技術職員有資格者名簿 (見本)'!C17:V17,"099-5") +COUNTIF('技術職員有資格者名簿 (見本)'!C17:V17,"099-6"))),0,1)))</f>
        <v>0</v>
      </c>
      <c r="AM17" s="79">
        <v>0</v>
      </c>
      <c r="AN17" s="77">
        <v>0</v>
      </c>
      <c r="AO17" s="81">
        <f>IF(AM17+AN17=1,0,(IF(0=((COUNTIF('技術職員有資格者名簿 (見本)'!C17:V17,"075")+COUNTIF('技術職員有資格者名簿 (見本)'!C17:V17,"077")+COUNTIF('技術職員有資格者名簿 (見本)'!C17:V17,"072")+COUNTIF('技術職員有資格者名簿 (見本)'!C17:V17,"099-7"))),0,1)))</f>
        <v>0</v>
      </c>
    </row>
    <row r="18" spans="1:41" ht="50.1" customHeight="1" thickTop="1" thickBot="1">
      <c r="A18" s="161">
        <v>9</v>
      </c>
      <c r="B18" s="176"/>
      <c r="C18" s="182"/>
      <c r="D18" s="183" t="str">
        <f>IFERROR(VLOOKUP($C18,'[1]業者カード（B)における資格対照表'!$A:$F,6,FALSE),"")</f>
        <v/>
      </c>
      <c r="E18" s="182"/>
      <c r="F18" s="183" t="str">
        <f>IFERROR(VLOOKUP($E18,'[1]業者カード（B)における資格対照表'!$A:$F,6,FALSE),"")</f>
        <v/>
      </c>
      <c r="G18" s="182"/>
      <c r="H18" s="183" t="str">
        <f>IFERROR(VLOOKUP($G18,'[1]業者カード（B)における資格対照表'!$A:$F,6,FALSE),"")</f>
        <v/>
      </c>
      <c r="I18" s="182"/>
      <c r="J18" s="183" t="str">
        <f>IFERROR(VLOOKUP($I18,'[1]業者カード（B)における資格対照表'!$A:$F,6,FALSE),"")</f>
        <v/>
      </c>
      <c r="K18" s="182"/>
      <c r="L18" s="184" t="str">
        <f>IFERROR(VLOOKUP($K18,'[1]業者カード（B)における資格対照表'!$A:$F,6,FALSE),"")</f>
        <v/>
      </c>
      <c r="M18" s="182"/>
      <c r="N18" s="183" t="str">
        <f>IFERROR(VLOOKUP($M18,'[1]業者カード（B)における資格対照表'!$A:$F,6,FALSE),"")</f>
        <v/>
      </c>
      <c r="O18" s="182"/>
      <c r="P18" s="183" t="str">
        <f>IFERROR(VLOOKUP($O18,'[1]業者カード（B)における資格対照表'!$A:$F,6,FALSE),"")</f>
        <v/>
      </c>
      <c r="Q18" s="182"/>
      <c r="R18" s="183" t="str">
        <f>IFERROR(VLOOKUP($Q18,'[1]業者カード（B)における資格対照表'!$A:$F,6,FALSE),"")</f>
        <v/>
      </c>
      <c r="S18" s="182"/>
      <c r="T18" s="183" t="str">
        <f>IFERROR(VLOOKUP($S18,'[1]業者カード（B)における資格対照表'!$A:$F,6,FALSE),"")</f>
        <v/>
      </c>
      <c r="U18" s="185"/>
      <c r="V18" s="183" t="str">
        <f>IFERROR(VLOOKUP($U18,'[1]業者カード（B)における資格対照表'!$A:$F,6,FALSE),"")</f>
        <v/>
      </c>
      <c r="X18" s="76">
        <f>IF(COUNTIF('技術職員有資格者名簿 (見本)'!C18:V18,107)&gt;=1,1,0)</f>
        <v>0</v>
      </c>
      <c r="Y18" s="77">
        <f>IF(X18=1,0,(IF(0=((COUNTIF('技術職員有資格者名簿 (見本)'!$C18:$V18,208))),0,1)))</f>
        <v>0</v>
      </c>
      <c r="Z18" s="78">
        <f>IF(X18+Y18=1,0,(IF(0=((COUNTIF('技術職員有資格者名簿 (見本)'!C18:V18,"099-1"))),0,1)))</f>
        <v>0</v>
      </c>
      <c r="AA18" s="79">
        <f>IF(COUNTIF('技術職員有資格者名簿 (見本)'!C18:V18,137)+(COUNTIF('技術職員有資格者名簿 (見本)'!C18:V18,"078")+COUNTIF('技術職員有資格者名簿 (見本)'!C18:V18,"079"))&gt;=1,1,0)</f>
        <v>0</v>
      </c>
      <c r="AB18" s="77">
        <f>IF(AA18=1,0,(IF(0=((COUNTIF('技術職員有資格者名簿 (見本)'!$C18:$V18,238))),0,1)))</f>
        <v>0</v>
      </c>
      <c r="AC18" s="78">
        <f>IF(AA18+AB18=1,0,(IF(0=((COUNTIF('技術職員有資格者名簿 (見本)'!C18:V18,127)+COUNTIF('技術職員有資格者名簿 (見本)'!C18:V18,228)+COUNTIF('技術職員有資格者名簿 (見本)'!C18:V18,155)+COUNTIF('技術職員有資格者名簿 (見本)'!C18:V18,256)+COUNTIF('技術職員有資格者名簿 (見本)'!C18:V18,258)+COUNTIF('技術職員有資格者名簿 (見本)'!C18:V18,268)+COUNTIF('技術職員有資格者名簿 (見本)'!C18:V18,269)+COUNTIF('技術職員有資格者名簿 (見本)'!C18:V18,129)+COUNTIF('技術職員有資格者名簿 (見本)'!C18:V18,230)+COUNTIF('技術職員有資格者名簿 (見本)'!C18:V18,168)+COUNTIF('技術職員有資格者名簿 (見本)'!C18:V18,169)+COUNTIF('技術職員有資格者名簿 (見本)'!C18:V18,265)+COUNTIF('技術職員有資格者名簿 (見本)'!C18:V18,"062")+COUNTIF('技術職員有資格者名簿 (見本)'!C18:V18,"064")+COUNTIF('技術職員有資格者名簿 (見本)'!C18:V18,"076")+COUNTIF('技術職員有資格者名簿 (見本)'!C18:V18,"080")+COUNTIF('技術職員有資格者名簿 (見本)'!C18:V18,"099-2"))),0,1)))</f>
        <v>0</v>
      </c>
      <c r="AD18" s="79">
        <f>IF(COUNTIF('技術職員有資格者名簿 (見本)'!C18:V18,113)&gt;=1,1,0)</f>
        <v>0</v>
      </c>
      <c r="AE18" s="77">
        <f>IF(AD18=1,0,(IF(0=((COUNTIF('技術職員有資格者名簿 (見本)'!C18:V18,214)+COUNTIF('技術職員有資格者名簿 (見本)'!C18:V18,215)+COUNTIF('技術職員有資格者名簿 (見本)'!C18:V18,216) )),0,1)))</f>
        <v>0</v>
      </c>
      <c r="AF18" s="80">
        <f>IF(AD18+AE18=1,0,(IF(0=(COUNTIF('技術職員有資格者名簿 (見本)'!C18:V18,702)+COUNTIF('技術職員有資格者名簿 (見本)'!C18:V18,703)+COUNTIF('技術職員有資格者名簿 (見本)'!C18:V18,704)+COUNTIF('技術職員有資格者名簿 (見本)'!C18:V18,705 )+COUNTIF('技術職員有資格者名簿 (見本)'!C18:V18,706)+COUNTIF('技術職員有資格者名簿 (見本)'!C18:V18,707)+COUNTIF('技術職員有資格者名簿 (見本)'!C18:V18,708)+COUNTIF('技術職員有資格者名簿 (見本)'!C18:V18,722)+COUNTIF('技術職員有資格者名簿 (見本)'!C18:V18,723)+COUNTIF('技術職員有資格者名簿 (見本)'!C18:V18,724)+COUNTIF('技術職員有資格者名簿 (見本)'!C18:V18,725)+COUNTIF('技術職員有資格者名簿 (見本)'!C18:V18,726)+COUNTIF('技術職員有資格者名簿 (見本)'!C18:V18,727)+COUNTIF('技術職員有資格者名簿 (見本)'!C18:V18,728)+COUNTIF('技術職員有資格者名簿 (見本)'!C18:V18,729)+COUNTIF('技術職員有資格者名簿 (見本)'!C18:V18,730)+COUNTIF('技術職員有資格者名簿 (見本)'!C18:V18,731)+COUNTIF('技術職員有資格者名簿 (見本)'!C18:V18,732)+COUNTIF('技術職員有資格者名簿 (見本)'!C18:V18,710)+COUNTIF('技術職員有資格者名簿 (見本)'!C18:V18,711)+COUNTIF('技術職員有資格者名簿 (見本)'!C18:V18,712)+COUNTIF('技術職員有資格者名簿 (見本)'!C18:V18,713)+COUNTIF('技術職員有資格者名簿 (見本)'!C18:V18,714)+COUNTIF('技術職員有資格者名簿 (見本)'!C18:V18,715)+COUNTIF('技術職員有資格者名簿 (見本)'!C18:V18,716)+COUNTIF('技術職員有資格者名簿 (見本)'!C18:V18,717)+COUNTIF('技術職員有資格者名簿 (見本)'!C18:V18,718)+COUNTIF('技術職員有資格者名簿 (見本)'!C18:V18,719)+COUNTIF('技術職員有資格者名簿 (見本)'!C18:V18,720)+COUNTIF('技術職員有資格者名簿 (見本)'!C18:V18,781)+COUNTIF('技術職員有資格者名簿 (見本)'!C18:V18,782)+COUNTIF('技術職員有資格者名簿 (見本)'!C18:V18,783)+COUNTIF('技術職員有資格者名簿 (見本)'!C18:V18,784)+COUNTIF('技術職員有資格者名簿 (見本)'!C18:V18,785)+COUNTIF('技術職員有資格者名簿 (見本)'!C18:V18,786)+COUNTIF('技術職員有資格者名簿 (見本)'!C18:V18,787)+COUNTIF('技術職員有資格者名簿 (見本)'!C18:V18,788)+COUNTIF('技術職員有資格者名簿 (見本)'!C18:V18,789)+COUNTIF('技術職員有資格者名簿 (見本)'!C18:V18,790)+COUNTIF('技術職員有資格者名簿 (見本)'!C18:V18,791)+COUNTIF('技術職員有資格者名簿 (見本)'!C18:V18,792)+COUNTIF('技術職員有資格者名簿 (見本)'!C18:V18,793)+COUNTIF('技術職員有資格者名簿 (見本)'!C18:V18,794)+COUNTIF('技術職員有資格者名簿 (見本)'!C18:V18,795)+COUNTIF('技術職員有資格者名簿 (見本)'!C18:V18,796)+COUNTIF('技術職員有資格者名簿 (見本)'!C18:V18,797)+COUNTIF('技術職員有資格者名簿 (見本)'!C18:V18,798)+COUNTIF('技術職員有資格者名簿 (見本)'!C18:V18,799)+COUNTIF('技術職員有資格者名簿 (見本)'!C18:V18,800)+COUNTIF('技術職員有資格者名簿 (見本)'!C18:V18,751)+COUNTIF('技術職員有資格者名簿 (見本)'!C18:V18,752)+COUNTIF('技術職員有資格者名簿 (見本)'!C18:V18,753)+COUNTIF('技術職員有資格者名簿 (見本)'!C18:V18,754)+COUNTIF('技術職員有資格者名簿 (見本)'!C18:V18,755)+COUNTIF('技術職員有資格者名簿 (見本)'!C18:V18,756)+COUNTIF('技術職員有資格者名簿 (見本)'!C18:V18,757)+COUNTIF('技術職員有資格者名簿 (見本)'!C18:V18,758)+COUNTIF('技術職員有資格者名簿 (見本)'!C18:V18,759)+COUNTIF('技術職員有資格者名簿 (見本)'!C18:V18,760)+COUNTIF('技術職員有資格者名簿 (見本)'!C18:V18,761)+COUNTIF('技術職員有資格者名簿 (見本)'!C18:V18,762)+COUNTIF('技術職員有資格者名簿 (見本)'!C18:V18,763)+COUNTIF('技術職員有資格者名簿 (見本)'!C18:V18,764)+COUNTIF('技術職員有資格者名簿 (見本)'!C18:V18,765)+COUNTIF('技術職員有資格者名簿 (見本)'!C18:V18,766)+COUNTIF('技術職員有資格者名簿 (見本)'!C18:V18,767)+COUNTIF('技術職員有資格者名簿 (見本)'!C18:V18,768)+COUNTIF('技術職員有資格者名簿 (見本)'!C18:V18,769)+COUNTIF('技術職員有資格者名簿 (見本)'!C18:V18,770)+COUNTIF('技術職員有資格者名簿 (見本)'!C18:V18,771)+COUNTIF('技術職員有資格者名簿 (見本)'!C18:V18,772)+COUNTIF('技術職員有資格者名簿 (見本)'!C18:V18,127)+COUNTIF('技術職員有資格者名簿 (見本)'!C18:V18,228)+COUNTIF('技術職員有資格者名簿 (見本)'!C18:V18,155)+COUNTIF('技術職員有資格者名簿 (見本)'!C18:V18,256)+COUNTIF('技術職員有資格者名簿 (見本)'!C18:V18,258)+COUNTIF('技術職員有資格者名簿 (見本)'!C18:V18,268)+COUNTIF('技術職員有資格者名簿 (見本)'!C18:V18,269)+COUNTIF('技術職員有資格者名簿 (見本)'!C18:V18,129)+COUNTIF('技術職員有資格者名簿 (見本)'!C18:V18,230)+COUNTIF('技術職員有資格者名簿 (見本)'!C18:V18,168)+COUNTIF('技術職員有資格者名簿 (見本)'!C18:V18,169)+COUNTIF('技術職員有資格者名簿 (見本)'!C18:V18,265)+COUNTIF('技術職員有資格者名簿 (見本)'!C18:V18,"061")+COUNTIF('技術職員有資格者名簿 (見本)'!C18:V18,"081")+COUNTIF('技術職員有資格者名簿 (見本)'!C18:V18,"051")+COUNTIF('技術職員有資格者名簿 (見本)'!C18:V18,"052")+COUNTIF('技術職員有資格者名簿 (見本)'!C18:V18,"053")+COUNTIF('技術職員有資格者名簿 (見本)'!C18:V18,"099-3")),0,1)))</f>
        <v>0</v>
      </c>
      <c r="AG18" s="79">
        <v>0</v>
      </c>
      <c r="AH18" s="77">
        <v>0</v>
      </c>
      <c r="AI18" s="78">
        <f>IF(AG18+AH18=1,0,(IF(0=((COUNTIF('技術職員有資格者名簿 (見本)'!C18:V18,"074")+COUNTIF('技術職員有資格者名簿 (見本)'!C18:V18,"099-4"))),0,1)))</f>
        <v>0</v>
      </c>
      <c r="AJ18" s="79">
        <v>0</v>
      </c>
      <c r="AK18" s="77">
        <v>0</v>
      </c>
      <c r="AL18" s="81">
        <f>IF(AJ18+AK18=1,0,(IF(0=((COUNTIF('技術職員有資格者名簿 (見本)'!C18:V18,"071")+COUNTIF('技術職員有資格者名簿 (見本)'!C18:V18,801)+COUNTIF('技術職員有資格者名簿 (見本)'!C18:V18,802)+COUNTIF('技術職員有資格者名簿 (見本)'!C18:V18,803)+COUNTIF('技術職員有資格者名簿 (見本)'!C18:V18,804)+COUNTIF('技術職員有資格者名簿 (見本)'!C18:V18,805)+COUNTIF('技術職員有資格者名簿 (見本)'!C18:V18,806)+COUNTIF('技術職員有資格者名簿 (見本)'!C18:V18,807)+COUNTIF('技術職員有資格者名簿 (見本)'!C18:V18,808)+COUNTIF('技術職員有資格者名簿 (見本)'!C18:V18,"073")+COUNTIF('技術職員有資格者名簿 (見本)'!C18:V18,"082")+COUNTIF('技術職員有資格者名簿 (見本)'!C18:V18,"099-5") +COUNTIF('技術職員有資格者名簿 (見本)'!C18:V18,"099-6"))),0,1)))</f>
        <v>0</v>
      </c>
      <c r="AM18" s="79">
        <v>0</v>
      </c>
      <c r="AN18" s="77">
        <v>0</v>
      </c>
      <c r="AO18" s="81">
        <f>IF(AM18+AN18=1,0,(IF(0=((COUNTIF('技術職員有資格者名簿 (見本)'!C18:V18,"075")+COUNTIF('技術職員有資格者名簿 (見本)'!C18:V18,"077")+COUNTIF('技術職員有資格者名簿 (見本)'!C18:V18,"072")+COUNTIF('技術職員有資格者名簿 (見本)'!C18:V18,"099-7"))),0,1)))</f>
        <v>0</v>
      </c>
    </row>
    <row r="19" spans="1:41" ht="50.1" customHeight="1" thickTop="1" thickBot="1">
      <c r="A19" s="161">
        <v>10</v>
      </c>
      <c r="B19" s="176"/>
      <c r="C19" s="182"/>
      <c r="D19" s="183" t="str">
        <f>IFERROR(VLOOKUP($C19,'[1]業者カード（B)における資格対照表'!$A:$F,6,FALSE),"")</f>
        <v/>
      </c>
      <c r="E19" s="182"/>
      <c r="F19" s="183" t="str">
        <f>IFERROR(VLOOKUP($E19,'[1]業者カード（B)における資格対照表'!$A:$F,6,FALSE),"")</f>
        <v/>
      </c>
      <c r="G19" s="182"/>
      <c r="H19" s="183" t="str">
        <f>IFERROR(VLOOKUP($G19,'[1]業者カード（B)における資格対照表'!$A:$F,6,FALSE),"")</f>
        <v/>
      </c>
      <c r="I19" s="182"/>
      <c r="J19" s="183" t="str">
        <f>IFERROR(VLOOKUP($I19,'[1]業者カード（B)における資格対照表'!$A:$F,6,FALSE),"")</f>
        <v/>
      </c>
      <c r="K19" s="182"/>
      <c r="L19" s="184" t="str">
        <f>IFERROR(VLOOKUP($K19,'[1]業者カード（B)における資格対照表'!$A:$F,6,FALSE),"")</f>
        <v/>
      </c>
      <c r="M19" s="182"/>
      <c r="N19" s="183" t="str">
        <f>IFERROR(VLOOKUP($M19,'[1]業者カード（B)における資格対照表'!$A:$F,6,FALSE),"")</f>
        <v/>
      </c>
      <c r="O19" s="182"/>
      <c r="P19" s="183" t="str">
        <f>IFERROR(VLOOKUP($O19,'[1]業者カード（B)における資格対照表'!$A:$F,6,FALSE),"")</f>
        <v/>
      </c>
      <c r="Q19" s="182"/>
      <c r="R19" s="183" t="str">
        <f>IFERROR(VLOOKUP($Q19,'[1]業者カード（B)における資格対照表'!$A:$F,6,FALSE),"")</f>
        <v/>
      </c>
      <c r="S19" s="182"/>
      <c r="T19" s="183" t="str">
        <f>IFERROR(VLOOKUP($S19,'[1]業者カード（B)における資格対照表'!$A:$F,6,FALSE),"")</f>
        <v/>
      </c>
      <c r="U19" s="185"/>
      <c r="V19" s="183" t="str">
        <f>IFERROR(VLOOKUP($U19,'[1]業者カード（B)における資格対照表'!$A:$F,6,FALSE),"")</f>
        <v/>
      </c>
      <c r="X19" s="76">
        <f>IF(COUNTIF('技術職員有資格者名簿 (見本)'!C19:V19,107)&gt;=1,1,0)</f>
        <v>0</v>
      </c>
      <c r="Y19" s="77">
        <f>IF(X19=1,0,(IF(0=((COUNTIF('技術職員有資格者名簿 (見本)'!$C19:$V19,208))),0,1)))</f>
        <v>0</v>
      </c>
      <c r="Z19" s="78">
        <f>IF(X19+Y19=1,0,(IF(0=((COUNTIF('技術職員有資格者名簿 (見本)'!C19:V19,"099-1"))),0,1)))</f>
        <v>0</v>
      </c>
      <c r="AA19" s="79">
        <f>IF(COUNTIF('技術職員有資格者名簿 (見本)'!C19:V19,137)+(COUNTIF('技術職員有資格者名簿 (見本)'!C19:V19,"078")+COUNTIF('技術職員有資格者名簿 (見本)'!C19:V19,"079"))&gt;=1,1,0)</f>
        <v>0</v>
      </c>
      <c r="AB19" s="77">
        <f>IF(AA19=1,0,(IF(0=((COUNTIF('技術職員有資格者名簿 (見本)'!$C19:$V19,238))),0,1)))</f>
        <v>0</v>
      </c>
      <c r="AC19" s="78">
        <f>IF(AA19+AB19=1,0,(IF(0=((COUNTIF('技術職員有資格者名簿 (見本)'!C19:V19,127)+COUNTIF('技術職員有資格者名簿 (見本)'!C19:V19,228)+COUNTIF('技術職員有資格者名簿 (見本)'!C19:V19,155)+COUNTIF('技術職員有資格者名簿 (見本)'!C19:V19,256)+COUNTIF('技術職員有資格者名簿 (見本)'!C19:V19,258)+COUNTIF('技術職員有資格者名簿 (見本)'!C19:V19,268)+COUNTIF('技術職員有資格者名簿 (見本)'!C19:V19,269)+COUNTIF('技術職員有資格者名簿 (見本)'!C19:V19,129)+COUNTIF('技術職員有資格者名簿 (見本)'!C19:V19,230)+COUNTIF('技術職員有資格者名簿 (見本)'!C19:V19,168)+COUNTIF('技術職員有資格者名簿 (見本)'!C19:V19,169)+COUNTIF('技術職員有資格者名簿 (見本)'!C19:V19,265)+COUNTIF('技術職員有資格者名簿 (見本)'!C19:V19,"062")+COUNTIF('技術職員有資格者名簿 (見本)'!C19:V19,"064")+COUNTIF('技術職員有資格者名簿 (見本)'!C19:V19,"076")+COUNTIF('技術職員有資格者名簿 (見本)'!C19:V19,"080")+COUNTIF('技術職員有資格者名簿 (見本)'!C19:V19,"099-2"))),0,1)))</f>
        <v>0</v>
      </c>
      <c r="AD19" s="79">
        <f>IF(COUNTIF('技術職員有資格者名簿 (見本)'!C19:V19,113)&gt;=1,1,0)</f>
        <v>0</v>
      </c>
      <c r="AE19" s="77">
        <f>IF(AD19=1,0,(IF(0=((COUNTIF('技術職員有資格者名簿 (見本)'!C19:V19,214)+COUNTIF('技術職員有資格者名簿 (見本)'!C19:V19,215)+COUNTIF('技術職員有資格者名簿 (見本)'!C19:V19,216) )),0,1)))</f>
        <v>0</v>
      </c>
      <c r="AF19" s="80">
        <f>IF(AD19+AE19=1,0,(IF(0=(COUNTIF('技術職員有資格者名簿 (見本)'!C19:V19,702)+COUNTIF('技術職員有資格者名簿 (見本)'!C19:V19,703)+COUNTIF('技術職員有資格者名簿 (見本)'!C19:V19,704)+COUNTIF('技術職員有資格者名簿 (見本)'!C19:V19,705 )+COUNTIF('技術職員有資格者名簿 (見本)'!C19:V19,706)+COUNTIF('技術職員有資格者名簿 (見本)'!C19:V19,707)+COUNTIF('技術職員有資格者名簿 (見本)'!C19:V19,708)+COUNTIF('技術職員有資格者名簿 (見本)'!C19:V19,722)+COUNTIF('技術職員有資格者名簿 (見本)'!C19:V19,723)+COUNTIF('技術職員有資格者名簿 (見本)'!C19:V19,724)+COUNTIF('技術職員有資格者名簿 (見本)'!C19:V19,725)+COUNTIF('技術職員有資格者名簿 (見本)'!C19:V19,726)+COUNTIF('技術職員有資格者名簿 (見本)'!C19:V19,727)+COUNTIF('技術職員有資格者名簿 (見本)'!C19:V19,728)+COUNTIF('技術職員有資格者名簿 (見本)'!C19:V19,729)+COUNTIF('技術職員有資格者名簿 (見本)'!C19:V19,730)+COUNTIF('技術職員有資格者名簿 (見本)'!C19:V19,731)+COUNTIF('技術職員有資格者名簿 (見本)'!C19:V19,732)+COUNTIF('技術職員有資格者名簿 (見本)'!C19:V19,710)+COUNTIF('技術職員有資格者名簿 (見本)'!C19:V19,711)+COUNTIF('技術職員有資格者名簿 (見本)'!C19:V19,712)+COUNTIF('技術職員有資格者名簿 (見本)'!C19:V19,713)+COUNTIF('技術職員有資格者名簿 (見本)'!C19:V19,714)+COUNTIF('技術職員有資格者名簿 (見本)'!C19:V19,715)+COUNTIF('技術職員有資格者名簿 (見本)'!C19:V19,716)+COUNTIF('技術職員有資格者名簿 (見本)'!C19:V19,717)+COUNTIF('技術職員有資格者名簿 (見本)'!C19:V19,718)+COUNTIF('技術職員有資格者名簿 (見本)'!C19:V19,719)+COUNTIF('技術職員有資格者名簿 (見本)'!C19:V19,720)+COUNTIF('技術職員有資格者名簿 (見本)'!C19:V19,781)+COUNTIF('技術職員有資格者名簿 (見本)'!C19:V19,782)+COUNTIF('技術職員有資格者名簿 (見本)'!C19:V19,783)+COUNTIF('技術職員有資格者名簿 (見本)'!C19:V19,784)+COUNTIF('技術職員有資格者名簿 (見本)'!C19:V19,785)+COUNTIF('技術職員有資格者名簿 (見本)'!C19:V19,786)+COUNTIF('技術職員有資格者名簿 (見本)'!C19:V19,787)+COUNTIF('技術職員有資格者名簿 (見本)'!C19:V19,788)+COUNTIF('技術職員有資格者名簿 (見本)'!C19:V19,789)+COUNTIF('技術職員有資格者名簿 (見本)'!C19:V19,790)+COUNTIF('技術職員有資格者名簿 (見本)'!C19:V19,791)+COUNTIF('技術職員有資格者名簿 (見本)'!C19:V19,792)+COUNTIF('技術職員有資格者名簿 (見本)'!C19:V19,793)+COUNTIF('技術職員有資格者名簿 (見本)'!C19:V19,794)+COUNTIF('技術職員有資格者名簿 (見本)'!C19:V19,795)+COUNTIF('技術職員有資格者名簿 (見本)'!C19:V19,796)+COUNTIF('技術職員有資格者名簿 (見本)'!C19:V19,797)+COUNTIF('技術職員有資格者名簿 (見本)'!C19:V19,798)+COUNTIF('技術職員有資格者名簿 (見本)'!C19:V19,799)+COUNTIF('技術職員有資格者名簿 (見本)'!C19:V19,800)+COUNTIF('技術職員有資格者名簿 (見本)'!C19:V19,751)+COUNTIF('技術職員有資格者名簿 (見本)'!C19:V19,752)+COUNTIF('技術職員有資格者名簿 (見本)'!C19:V19,753)+COUNTIF('技術職員有資格者名簿 (見本)'!C19:V19,754)+COUNTIF('技術職員有資格者名簿 (見本)'!C19:V19,755)+COUNTIF('技術職員有資格者名簿 (見本)'!C19:V19,756)+COUNTIF('技術職員有資格者名簿 (見本)'!C19:V19,757)+COUNTIF('技術職員有資格者名簿 (見本)'!C19:V19,758)+COUNTIF('技術職員有資格者名簿 (見本)'!C19:V19,759)+COUNTIF('技術職員有資格者名簿 (見本)'!C19:V19,760)+COUNTIF('技術職員有資格者名簿 (見本)'!C19:V19,761)+COUNTIF('技術職員有資格者名簿 (見本)'!C19:V19,762)+COUNTIF('技術職員有資格者名簿 (見本)'!C19:V19,763)+COUNTIF('技術職員有資格者名簿 (見本)'!C19:V19,764)+COUNTIF('技術職員有資格者名簿 (見本)'!C19:V19,765)+COUNTIF('技術職員有資格者名簿 (見本)'!C19:V19,766)+COUNTIF('技術職員有資格者名簿 (見本)'!C19:V19,767)+COUNTIF('技術職員有資格者名簿 (見本)'!C19:V19,768)+COUNTIF('技術職員有資格者名簿 (見本)'!C19:V19,769)+COUNTIF('技術職員有資格者名簿 (見本)'!C19:V19,770)+COUNTIF('技術職員有資格者名簿 (見本)'!C19:V19,771)+COUNTIF('技術職員有資格者名簿 (見本)'!C19:V19,772)+COUNTIF('技術職員有資格者名簿 (見本)'!C19:V19,127)+COUNTIF('技術職員有資格者名簿 (見本)'!C19:V19,228)+COUNTIF('技術職員有資格者名簿 (見本)'!C19:V19,155)+COUNTIF('技術職員有資格者名簿 (見本)'!C19:V19,256)+COUNTIF('技術職員有資格者名簿 (見本)'!C19:V19,258)+COUNTIF('技術職員有資格者名簿 (見本)'!C19:V19,268)+COUNTIF('技術職員有資格者名簿 (見本)'!C19:V19,269)+COUNTIF('技術職員有資格者名簿 (見本)'!C19:V19,129)+COUNTIF('技術職員有資格者名簿 (見本)'!C19:V19,230)+COUNTIF('技術職員有資格者名簿 (見本)'!C19:V19,168)+COUNTIF('技術職員有資格者名簿 (見本)'!C19:V19,169)+COUNTIF('技術職員有資格者名簿 (見本)'!C19:V19,265)+COUNTIF('技術職員有資格者名簿 (見本)'!C19:V19,"061")+COUNTIF('技術職員有資格者名簿 (見本)'!C19:V19,"081")+COUNTIF('技術職員有資格者名簿 (見本)'!C19:V19,"051")+COUNTIF('技術職員有資格者名簿 (見本)'!C19:V19,"052")+COUNTIF('技術職員有資格者名簿 (見本)'!C19:V19,"053")+COUNTIF('技術職員有資格者名簿 (見本)'!C19:V19,"099-3")),0,1)))</f>
        <v>0</v>
      </c>
      <c r="AG19" s="79">
        <v>0</v>
      </c>
      <c r="AH19" s="77">
        <v>0</v>
      </c>
      <c r="AI19" s="78">
        <f>IF(AG19+AH19=1,0,(IF(0=((COUNTIF('技術職員有資格者名簿 (見本)'!C19:V19,"074")+COUNTIF('技術職員有資格者名簿 (見本)'!C19:V19,"099-4"))),0,1)))</f>
        <v>0</v>
      </c>
      <c r="AJ19" s="79">
        <v>0</v>
      </c>
      <c r="AK19" s="77">
        <v>0</v>
      </c>
      <c r="AL19" s="81">
        <f>IF(AJ19+AK19=1,0,(IF(0=((COUNTIF('技術職員有資格者名簿 (見本)'!C19:V19,"071")+COUNTIF('技術職員有資格者名簿 (見本)'!C19:V19,801)+COUNTIF('技術職員有資格者名簿 (見本)'!C19:V19,802)+COUNTIF('技術職員有資格者名簿 (見本)'!C19:V19,803)+COUNTIF('技術職員有資格者名簿 (見本)'!C19:V19,804)+COUNTIF('技術職員有資格者名簿 (見本)'!C19:V19,805)+COUNTIF('技術職員有資格者名簿 (見本)'!C19:V19,806)+COUNTIF('技術職員有資格者名簿 (見本)'!C19:V19,807)+COUNTIF('技術職員有資格者名簿 (見本)'!C19:V19,808)+COUNTIF('技術職員有資格者名簿 (見本)'!C19:V19,"073")+COUNTIF('技術職員有資格者名簿 (見本)'!C19:V19,"082")+COUNTIF('技術職員有資格者名簿 (見本)'!C19:V19,"099-5") +COUNTIF('技術職員有資格者名簿 (見本)'!C19:V19,"099-6"))),0,1)))</f>
        <v>0</v>
      </c>
      <c r="AM19" s="79">
        <v>0</v>
      </c>
      <c r="AN19" s="77">
        <v>0</v>
      </c>
      <c r="AO19" s="81">
        <f>IF(AM19+AN19=1,0,(IF(0=((COUNTIF('技術職員有資格者名簿 (見本)'!C19:V19,"075")+COUNTIF('技術職員有資格者名簿 (見本)'!C19:V19,"077")+COUNTIF('技術職員有資格者名簿 (見本)'!C19:V19,"072")+COUNTIF('技術職員有資格者名簿 (見本)'!C19:V19,"099-7"))),0,1)))</f>
        <v>0</v>
      </c>
    </row>
    <row r="20" spans="1:41" ht="50.1" customHeight="1" thickTop="1" thickBot="1">
      <c r="A20" s="160">
        <v>11</v>
      </c>
      <c r="B20" s="176"/>
      <c r="C20" s="182"/>
      <c r="D20" s="183" t="str">
        <f>IFERROR(VLOOKUP($C20,'[1]業者カード（B)における資格対照表'!$A:$F,6,FALSE),"")</f>
        <v/>
      </c>
      <c r="E20" s="182"/>
      <c r="F20" s="183" t="str">
        <f>IFERROR(VLOOKUP($E20,'[1]業者カード（B)における資格対照表'!$A:$F,6,FALSE),"")</f>
        <v/>
      </c>
      <c r="G20" s="182"/>
      <c r="H20" s="183" t="str">
        <f>IFERROR(VLOOKUP($G20,'[1]業者カード（B)における資格対照表'!$A:$F,6,FALSE),"")</f>
        <v/>
      </c>
      <c r="I20" s="182"/>
      <c r="J20" s="183" t="str">
        <f>IFERROR(VLOOKUP($I20,'[1]業者カード（B)における資格対照表'!$A:$F,6,FALSE),"")</f>
        <v/>
      </c>
      <c r="K20" s="182"/>
      <c r="L20" s="184" t="str">
        <f>IFERROR(VLOOKUP($K20,'[1]業者カード（B)における資格対照表'!$A:$F,6,FALSE),"")</f>
        <v/>
      </c>
      <c r="M20" s="182"/>
      <c r="N20" s="183" t="str">
        <f>IFERROR(VLOOKUP($M20,'[1]業者カード（B)における資格対照表'!$A:$F,6,FALSE),"")</f>
        <v/>
      </c>
      <c r="O20" s="182"/>
      <c r="P20" s="183" t="str">
        <f>IFERROR(VLOOKUP($O20,'[1]業者カード（B)における資格対照表'!$A:$F,6,FALSE),"")</f>
        <v/>
      </c>
      <c r="Q20" s="182"/>
      <c r="R20" s="183" t="str">
        <f>IFERROR(VLOOKUP($Q20,'[1]業者カード（B)における資格対照表'!$A:$F,6,FALSE),"")</f>
        <v/>
      </c>
      <c r="S20" s="182"/>
      <c r="T20" s="183" t="str">
        <f>IFERROR(VLOOKUP($S20,'[1]業者カード（B)における資格対照表'!$A:$F,6,FALSE),"")</f>
        <v/>
      </c>
      <c r="U20" s="185"/>
      <c r="V20" s="183" t="str">
        <f>IFERROR(VLOOKUP($U20,'[1]業者カード（B)における資格対照表'!$A:$F,6,FALSE),"")</f>
        <v/>
      </c>
      <c r="X20" s="76">
        <f>IF(COUNTIF('技術職員有資格者名簿 (見本)'!C20:V20,107)&gt;=1,1,0)</f>
        <v>0</v>
      </c>
      <c r="Y20" s="77">
        <f>IF(X20=1,0,(IF(0=((COUNTIF('技術職員有資格者名簿 (見本)'!$C20:$V20,208))),0,1)))</f>
        <v>0</v>
      </c>
      <c r="Z20" s="78">
        <f>IF(X20+Y20=1,0,(IF(0=((COUNTIF('技術職員有資格者名簿 (見本)'!C20:V20,"099-1"))),0,1)))</f>
        <v>0</v>
      </c>
      <c r="AA20" s="79">
        <f>IF(COUNTIF('技術職員有資格者名簿 (見本)'!C20:V20,137)+(COUNTIF('技術職員有資格者名簿 (見本)'!C20:V20,"078")+COUNTIF('技術職員有資格者名簿 (見本)'!C20:V20,"079"))&gt;=1,1,0)</f>
        <v>0</v>
      </c>
      <c r="AB20" s="77">
        <f>IF(AA20=1,0,(IF(0=((COUNTIF('技術職員有資格者名簿 (見本)'!$C20:$V20,238))),0,1)))</f>
        <v>0</v>
      </c>
      <c r="AC20" s="78">
        <f>IF(AA20+AB20=1,0,(IF(0=((COUNTIF('技術職員有資格者名簿 (見本)'!C20:V20,127)+COUNTIF('技術職員有資格者名簿 (見本)'!C20:V20,228)+COUNTIF('技術職員有資格者名簿 (見本)'!C20:V20,155)+COUNTIF('技術職員有資格者名簿 (見本)'!C20:V20,256)+COUNTIF('技術職員有資格者名簿 (見本)'!C20:V20,258)+COUNTIF('技術職員有資格者名簿 (見本)'!C20:V20,268)+COUNTIF('技術職員有資格者名簿 (見本)'!C20:V20,269)+COUNTIF('技術職員有資格者名簿 (見本)'!C20:V20,129)+COUNTIF('技術職員有資格者名簿 (見本)'!C20:V20,230)+COUNTIF('技術職員有資格者名簿 (見本)'!C20:V20,168)+COUNTIF('技術職員有資格者名簿 (見本)'!C20:V20,169)+COUNTIF('技術職員有資格者名簿 (見本)'!C20:V20,265)+COUNTIF('技術職員有資格者名簿 (見本)'!C20:V20,"062")+COUNTIF('技術職員有資格者名簿 (見本)'!C20:V20,"064")+COUNTIF('技術職員有資格者名簿 (見本)'!C20:V20,"076")+COUNTIF('技術職員有資格者名簿 (見本)'!C20:V20,"080")+COUNTIF('技術職員有資格者名簿 (見本)'!C20:V20,"099-2"))),0,1)))</f>
        <v>0</v>
      </c>
      <c r="AD20" s="79">
        <f>IF(COUNTIF('技術職員有資格者名簿 (見本)'!C20:V20,113)&gt;=1,1,0)</f>
        <v>0</v>
      </c>
      <c r="AE20" s="77">
        <f>IF(AD20=1,0,(IF(0=((COUNTIF('技術職員有資格者名簿 (見本)'!C20:V20,214)+COUNTIF('技術職員有資格者名簿 (見本)'!C20:V20,215)+COUNTIF('技術職員有資格者名簿 (見本)'!C20:V20,216) )),0,1)))</f>
        <v>0</v>
      </c>
      <c r="AF20" s="80">
        <f>IF(AD20+AE20=1,0,(IF(0=(COUNTIF('技術職員有資格者名簿 (見本)'!C20:V20,702)+COUNTIF('技術職員有資格者名簿 (見本)'!C20:V20,703)+COUNTIF('技術職員有資格者名簿 (見本)'!C20:V20,704)+COUNTIF('技術職員有資格者名簿 (見本)'!C20:V20,705 )+COUNTIF('技術職員有資格者名簿 (見本)'!C20:V20,706)+COUNTIF('技術職員有資格者名簿 (見本)'!C20:V20,707)+COUNTIF('技術職員有資格者名簿 (見本)'!C20:V20,708)+COUNTIF('技術職員有資格者名簿 (見本)'!C20:V20,722)+COUNTIF('技術職員有資格者名簿 (見本)'!C20:V20,723)+COUNTIF('技術職員有資格者名簿 (見本)'!C20:V20,724)+COUNTIF('技術職員有資格者名簿 (見本)'!C20:V20,725)+COUNTIF('技術職員有資格者名簿 (見本)'!C20:V20,726)+COUNTIF('技術職員有資格者名簿 (見本)'!C20:V20,727)+COUNTIF('技術職員有資格者名簿 (見本)'!C20:V20,728)+COUNTIF('技術職員有資格者名簿 (見本)'!C20:V20,729)+COUNTIF('技術職員有資格者名簿 (見本)'!C20:V20,730)+COUNTIF('技術職員有資格者名簿 (見本)'!C20:V20,731)+COUNTIF('技術職員有資格者名簿 (見本)'!C20:V20,732)+COUNTIF('技術職員有資格者名簿 (見本)'!C20:V20,710)+COUNTIF('技術職員有資格者名簿 (見本)'!C20:V20,711)+COUNTIF('技術職員有資格者名簿 (見本)'!C20:V20,712)+COUNTIF('技術職員有資格者名簿 (見本)'!C20:V20,713)+COUNTIF('技術職員有資格者名簿 (見本)'!C20:V20,714)+COUNTIF('技術職員有資格者名簿 (見本)'!C20:V20,715)+COUNTIF('技術職員有資格者名簿 (見本)'!C20:V20,716)+COUNTIF('技術職員有資格者名簿 (見本)'!C20:V20,717)+COUNTIF('技術職員有資格者名簿 (見本)'!C20:V20,718)+COUNTIF('技術職員有資格者名簿 (見本)'!C20:V20,719)+COUNTIF('技術職員有資格者名簿 (見本)'!C20:V20,720)+COUNTIF('技術職員有資格者名簿 (見本)'!C20:V20,781)+COUNTIF('技術職員有資格者名簿 (見本)'!C20:V20,782)+COUNTIF('技術職員有資格者名簿 (見本)'!C20:V20,783)+COUNTIF('技術職員有資格者名簿 (見本)'!C20:V20,784)+COUNTIF('技術職員有資格者名簿 (見本)'!C20:V20,785)+COUNTIF('技術職員有資格者名簿 (見本)'!C20:V20,786)+COUNTIF('技術職員有資格者名簿 (見本)'!C20:V20,787)+COUNTIF('技術職員有資格者名簿 (見本)'!C20:V20,788)+COUNTIF('技術職員有資格者名簿 (見本)'!C20:V20,789)+COUNTIF('技術職員有資格者名簿 (見本)'!C20:V20,790)+COUNTIF('技術職員有資格者名簿 (見本)'!C20:V20,791)+COUNTIF('技術職員有資格者名簿 (見本)'!C20:V20,792)+COUNTIF('技術職員有資格者名簿 (見本)'!C20:V20,793)+COUNTIF('技術職員有資格者名簿 (見本)'!C20:V20,794)+COUNTIF('技術職員有資格者名簿 (見本)'!C20:V20,795)+COUNTIF('技術職員有資格者名簿 (見本)'!C20:V20,796)+COUNTIF('技術職員有資格者名簿 (見本)'!C20:V20,797)+COUNTIF('技術職員有資格者名簿 (見本)'!C20:V20,798)+COUNTIF('技術職員有資格者名簿 (見本)'!C20:V20,799)+COUNTIF('技術職員有資格者名簿 (見本)'!C20:V20,800)+COUNTIF('技術職員有資格者名簿 (見本)'!C20:V20,751)+COUNTIF('技術職員有資格者名簿 (見本)'!C20:V20,752)+COUNTIF('技術職員有資格者名簿 (見本)'!C20:V20,753)+COUNTIF('技術職員有資格者名簿 (見本)'!C20:V20,754)+COUNTIF('技術職員有資格者名簿 (見本)'!C20:V20,755)+COUNTIF('技術職員有資格者名簿 (見本)'!C20:V20,756)+COUNTIF('技術職員有資格者名簿 (見本)'!C20:V20,757)+COUNTIF('技術職員有資格者名簿 (見本)'!C20:V20,758)+COUNTIF('技術職員有資格者名簿 (見本)'!C20:V20,759)+COUNTIF('技術職員有資格者名簿 (見本)'!C20:V20,760)+COUNTIF('技術職員有資格者名簿 (見本)'!C20:V20,761)+COUNTIF('技術職員有資格者名簿 (見本)'!C20:V20,762)+COUNTIF('技術職員有資格者名簿 (見本)'!C20:V20,763)+COUNTIF('技術職員有資格者名簿 (見本)'!C20:V20,764)+COUNTIF('技術職員有資格者名簿 (見本)'!C20:V20,765)+COUNTIF('技術職員有資格者名簿 (見本)'!C20:V20,766)+COUNTIF('技術職員有資格者名簿 (見本)'!C20:V20,767)+COUNTIF('技術職員有資格者名簿 (見本)'!C20:V20,768)+COUNTIF('技術職員有資格者名簿 (見本)'!C20:V20,769)+COUNTIF('技術職員有資格者名簿 (見本)'!C20:V20,770)+COUNTIF('技術職員有資格者名簿 (見本)'!C20:V20,771)+COUNTIF('技術職員有資格者名簿 (見本)'!C20:V20,772)+COUNTIF('技術職員有資格者名簿 (見本)'!C20:V20,127)+COUNTIF('技術職員有資格者名簿 (見本)'!C20:V20,228)+COUNTIF('技術職員有資格者名簿 (見本)'!C20:V20,155)+COUNTIF('技術職員有資格者名簿 (見本)'!C20:V20,256)+COUNTIF('技術職員有資格者名簿 (見本)'!C20:V20,258)+COUNTIF('技術職員有資格者名簿 (見本)'!C20:V20,268)+COUNTIF('技術職員有資格者名簿 (見本)'!C20:V20,269)+COUNTIF('技術職員有資格者名簿 (見本)'!C20:V20,129)+COUNTIF('技術職員有資格者名簿 (見本)'!C20:V20,230)+COUNTIF('技術職員有資格者名簿 (見本)'!C20:V20,168)+COUNTIF('技術職員有資格者名簿 (見本)'!C20:V20,169)+COUNTIF('技術職員有資格者名簿 (見本)'!C20:V20,265)+COUNTIF('技術職員有資格者名簿 (見本)'!C20:V20,"061")+COUNTIF('技術職員有資格者名簿 (見本)'!C20:V20,"081")+COUNTIF('技術職員有資格者名簿 (見本)'!C20:V20,"051")+COUNTIF('技術職員有資格者名簿 (見本)'!C20:V20,"052")+COUNTIF('技術職員有資格者名簿 (見本)'!C20:V20,"053")+COUNTIF('技術職員有資格者名簿 (見本)'!C20:V20,"099-3")),0,1)))</f>
        <v>0</v>
      </c>
      <c r="AG20" s="79">
        <v>0</v>
      </c>
      <c r="AH20" s="77">
        <v>0</v>
      </c>
      <c r="AI20" s="78">
        <f>IF(AG20+AH20=1,0,(IF(0=((COUNTIF('技術職員有資格者名簿 (見本)'!C20:V20,"074")+COUNTIF('技術職員有資格者名簿 (見本)'!C20:V20,"099-4"))),0,1)))</f>
        <v>0</v>
      </c>
      <c r="AJ20" s="79">
        <v>0</v>
      </c>
      <c r="AK20" s="77">
        <v>0</v>
      </c>
      <c r="AL20" s="81">
        <f>IF(AJ20+AK20=1,0,(IF(0=((COUNTIF('技術職員有資格者名簿 (見本)'!C20:V20,"071")+COUNTIF('技術職員有資格者名簿 (見本)'!C20:V20,801)+COUNTIF('技術職員有資格者名簿 (見本)'!C20:V20,802)+COUNTIF('技術職員有資格者名簿 (見本)'!C20:V20,803)+COUNTIF('技術職員有資格者名簿 (見本)'!C20:V20,804)+COUNTIF('技術職員有資格者名簿 (見本)'!C20:V20,805)+COUNTIF('技術職員有資格者名簿 (見本)'!C20:V20,806)+COUNTIF('技術職員有資格者名簿 (見本)'!C20:V20,807)+COUNTIF('技術職員有資格者名簿 (見本)'!C20:V20,808)+COUNTIF('技術職員有資格者名簿 (見本)'!C20:V20,"073")+COUNTIF('技術職員有資格者名簿 (見本)'!C20:V20,"082")+COUNTIF('技術職員有資格者名簿 (見本)'!C20:V20,"099-5") +COUNTIF('技術職員有資格者名簿 (見本)'!C20:V20,"099-6"))),0,1)))</f>
        <v>0</v>
      </c>
      <c r="AM20" s="79">
        <v>0</v>
      </c>
      <c r="AN20" s="77">
        <v>0</v>
      </c>
      <c r="AO20" s="81">
        <f>IF(AM20+AN20=1,0,(IF(0=((COUNTIF('技術職員有資格者名簿 (見本)'!C20:V20,"075")+COUNTIF('技術職員有資格者名簿 (見本)'!C20:V20,"077")+COUNTIF('技術職員有資格者名簿 (見本)'!C20:V20,"072")+COUNTIF('技術職員有資格者名簿 (見本)'!C20:V20,"099-7"))),0,1)))</f>
        <v>0</v>
      </c>
    </row>
    <row r="21" spans="1:41" ht="50.1" customHeight="1" thickTop="1" thickBot="1">
      <c r="A21" s="161">
        <v>12</v>
      </c>
      <c r="B21" s="176"/>
      <c r="C21" s="182"/>
      <c r="D21" s="183" t="str">
        <f>IFERROR(VLOOKUP($C21,'[1]業者カード（B)における資格対照表'!$A:$F,6,FALSE),"")</f>
        <v/>
      </c>
      <c r="E21" s="182"/>
      <c r="F21" s="183" t="str">
        <f>IFERROR(VLOOKUP($E21,'[1]業者カード（B)における資格対照表'!$A:$F,6,FALSE),"")</f>
        <v/>
      </c>
      <c r="G21" s="182"/>
      <c r="H21" s="183" t="str">
        <f>IFERROR(VLOOKUP($G21,'[1]業者カード（B)における資格対照表'!$A:$F,6,FALSE),"")</f>
        <v/>
      </c>
      <c r="I21" s="182"/>
      <c r="J21" s="183" t="str">
        <f>IFERROR(VLOOKUP($I21,'[1]業者カード（B)における資格対照表'!$A:$F,6,FALSE),"")</f>
        <v/>
      </c>
      <c r="K21" s="182"/>
      <c r="L21" s="184" t="str">
        <f>IFERROR(VLOOKUP($K21,'[1]業者カード（B)における資格対照表'!$A:$F,6,FALSE),"")</f>
        <v/>
      </c>
      <c r="M21" s="182"/>
      <c r="N21" s="183" t="str">
        <f>IFERROR(VLOOKUP($M21,'[1]業者カード（B)における資格対照表'!$A:$F,6,FALSE),"")</f>
        <v/>
      </c>
      <c r="O21" s="182"/>
      <c r="P21" s="183" t="str">
        <f>IFERROR(VLOOKUP($O21,'[1]業者カード（B)における資格対照表'!$A:$F,6,FALSE),"")</f>
        <v/>
      </c>
      <c r="Q21" s="182"/>
      <c r="R21" s="183" t="str">
        <f>IFERROR(VLOOKUP($Q21,'[1]業者カード（B)における資格対照表'!$A:$F,6,FALSE),"")</f>
        <v/>
      </c>
      <c r="S21" s="182"/>
      <c r="T21" s="183" t="str">
        <f>IFERROR(VLOOKUP($S21,'[1]業者カード（B)における資格対照表'!$A:$F,6,FALSE),"")</f>
        <v/>
      </c>
      <c r="U21" s="185"/>
      <c r="V21" s="183" t="str">
        <f>IFERROR(VLOOKUP($U21,'[1]業者カード（B)における資格対照表'!$A:$F,6,FALSE),"")</f>
        <v/>
      </c>
      <c r="X21" s="76">
        <f>IF(COUNTIF('技術職員有資格者名簿 (見本)'!C21:V21,107)&gt;=1,1,0)</f>
        <v>0</v>
      </c>
      <c r="Y21" s="77">
        <f>IF(X21=1,0,(IF(0=((COUNTIF('技術職員有資格者名簿 (見本)'!$C21:$V21,208))),0,1)))</f>
        <v>0</v>
      </c>
      <c r="Z21" s="78">
        <f>IF(X21+Y21=1,0,(IF(0=((COUNTIF('技術職員有資格者名簿 (見本)'!C21:V21,"099-1"))),0,1)))</f>
        <v>0</v>
      </c>
      <c r="AA21" s="79">
        <f>IF(COUNTIF('技術職員有資格者名簿 (見本)'!C21:V21,137)+(COUNTIF('技術職員有資格者名簿 (見本)'!C21:V21,"078")+COUNTIF('技術職員有資格者名簿 (見本)'!C21:V21,"079"))&gt;=1,1,0)</f>
        <v>0</v>
      </c>
      <c r="AB21" s="77">
        <f>IF(AA21=1,0,(IF(0=((COUNTIF('技術職員有資格者名簿 (見本)'!$C21:$V21,238))),0,1)))</f>
        <v>0</v>
      </c>
      <c r="AC21" s="78">
        <f>IF(AA21+AB21=1,0,(IF(0=((COUNTIF('技術職員有資格者名簿 (見本)'!C21:V21,127)+COUNTIF('技術職員有資格者名簿 (見本)'!C21:V21,228)+COUNTIF('技術職員有資格者名簿 (見本)'!C21:V21,155)+COUNTIF('技術職員有資格者名簿 (見本)'!C21:V21,256)+COUNTIF('技術職員有資格者名簿 (見本)'!C21:V21,258)+COUNTIF('技術職員有資格者名簿 (見本)'!C21:V21,268)+COUNTIF('技術職員有資格者名簿 (見本)'!C21:V21,269)+COUNTIF('技術職員有資格者名簿 (見本)'!C21:V21,129)+COUNTIF('技術職員有資格者名簿 (見本)'!C21:V21,230)+COUNTIF('技術職員有資格者名簿 (見本)'!C21:V21,168)+COUNTIF('技術職員有資格者名簿 (見本)'!C21:V21,169)+COUNTIF('技術職員有資格者名簿 (見本)'!C21:V21,265)+COUNTIF('技術職員有資格者名簿 (見本)'!C21:V21,"062")+COUNTIF('技術職員有資格者名簿 (見本)'!C21:V21,"064")+COUNTIF('技術職員有資格者名簿 (見本)'!C21:V21,"076")+COUNTIF('技術職員有資格者名簿 (見本)'!C21:V21,"080")+COUNTIF('技術職員有資格者名簿 (見本)'!C21:V21,"099-2"))),0,1)))</f>
        <v>0</v>
      </c>
      <c r="AD21" s="79">
        <f>IF(COUNTIF('技術職員有資格者名簿 (見本)'!C21:V21,113)&gt;=1,1,0)</f>
        <v>0</v>
      </c>
      <c r="AE21" s="77">
        <f>IF(AD21=1,0,(IF(0=((COUNTIF('技術職員有資格者名簿 (見本)'!C21:V21,214)+COUNTIF('技術職員有資格者名簿 (見本)'!C21:V21,215)+COUNTIF('技術職員有資格者名簿 (見本)'!C21:V21,216) )),0,1)))</f>
        <v>0</v>
      </c>
      <c r="AF21" s="80">
        <f>IF(AD21+AE21=1,0,(IF(0=(COUNTIF('技術職員有資格者名簿 (見本)'!C21:V21,702)+COUNTIF('技術職員有資格者名簿 (見本)'!C21:V21,703)+COUNTIF('技術職員有資格者名簿 (見本)'!C21:V21,704)+COUNTIF('技術職員有資格者名簿 (見本)'!C21:V21,705 )+COUNTIF('技術職員有資格者名簿 (見本)'!C21:V21,706)+COUNTIF('技術職員有資格者名簿 (見本)'!C21:V21,707)+COUNTIF('技術職員有資格者名簿 (見本)'!C21:V21,708)+COUNTIF('技術職員有資格者名簿 (見本)'!C21:V21,722)+COUNTIF('技術職員有資格者名簿 (見本)'!C21:V21,723)+COUNTIF('技術職員有資格者名簿 (見本)'!C21:V21,724)+COUNTIF('技術職員有資格者名簿 (見本)'!C21:V21,725)+COUNTIF('技術職員有資格者名簿 (見本)'!C21:V21,726)+COUNTIF('技術職員有資格者名簿 (見本)'!C21:V21,727)+COUNTIF('技術職員有資格者名簿 (見本)'!C21:V21,728)+COUNTIF('技術職員有資格者名簿 (見本)'!C21:V21,729)+COUNTIF('技術職員有資格者名簿 (見本)'!C21:V21,730)+COUNTIF('技術職員有資格者名簿 (見本)'!C21:V21,731)+COUNTIF('技術職員有資格者名簿 (見本)'!C21:V21,732)+COUNTIF('技術職員有資格者名簿 (見本)'!C21:V21,710)+COUNTIF('技術職員有資格者名簿 (見本)'!C21:V21,711)+COUNTIF('技術職員有資格者名簿 (見本)'!C21:V21,712)+COUNTIF('技術職員有資格者名簿 (見本)'!C21:V21,713)+COUNTIF('技術職員有資格者名簿 (見本)'!C21:V21,714)+COUNTIF('技術職員有資格者名簿 (見本)'!C21:V21,715)+COUNTIF('技術職員有資格者名簿 (見本)'!C21:V21,716)+COUNTIF('技術職員有資格者名簿 (見本)'!C21:V21,717)+COUNTIF('技術職員有資格者名簿 (見本)'!C21:V21,718)+COUNTIF('技術職員有資格者名簿 (見本)'!C21:V21,719)+COUNTIF('技術職員有資格者名簿 (見本)'!C21:V21,720)+COUNTIF('技術職員有資格者名簿 (見本)'!C21:V21,781)+COUNTIF('技術職員有資格者名簿 (見本)'!C21:V21,782)+COUNTIF('技術職員有資格者名簿 (見本)'!C21:V21,783)+COUNTIF('技術職員有資格者名簿 (見本)'!C21:V21,784)+COUNTIF('技術職員有資格者名簿 (見本)'!C21:V21,785)+COUNTIF('技術職員有資格者名簿 (見本)'!C21:V21,786)+COUNTIF('技術職員有資格者名簿 (見本)'!C21:V21,787)+COUNTIF('技術職員有資格者名簿 (見本)'!C21:V21,788)+COUNTIF('技術職員有資格者名簿 (見本)'!C21:V21,789)+COUNTIF('技術職員有資格者名簿 (見本)'!C21:V21,790)+COUNTIF('技術職員有資格者名簿 (見本)'!C21:V21,791)+COUNTIF('技術職員有資格者名簿 (見本)'!C21:V21,792)+COUNTIF('技術職員有資格者名簿 (見本)'!C21:V21,793)+COUNTIF('技術職員有資格者名簿 (見本)'!C21:V21,794)+COUNTIF('技術職員有資格者名簿 (見本)'!C21:V21,795)+COUNTIF('技術職員有資格者名簿 (見本)'!C21:V21,796)+COUNTIF('技術職員有資格者名簿 (見本)'!C21:V21,797)+COUNTIF('技術職員有資格者名簿 (見本)'!C21:V21,798)+COUNTIF('技術職員有資格者名簿 (見本)'!C21:V21,799)+COUNTIF('技術職員有資格者名簿 (見本)'!C21:V21,800)+COUNTIF('技術職員有資格者名簿 (見本)'!C21:V21,751)+COUNTIF('技術職員有資格者名簿 (見本)'!C21:V21,752)+COUNTIF('技術職員有資格者名簿 (見本)'!C21:V21,753)+COUNTIF('技術職員有資格者名簿 (見本)'!C21:V21,754)+COUNTIF('技術職員有資格者名簿 (見本)'!C21:V21,755)+COUNTIF('技術職員有資格者名簿 (見本)'!C21:V21,756)+COUNTIF('技術職員有資格者名簿 (見本)'!C21:V21,757)+COUNTIF('技術職員有資格者名簿 (見本)'!C21:V21,758)+COUNTIF('技術職員有資格者名簿 (見本)'!C21:V21,759)+COUNTIF('技術職員有資格者名簿 (見本)'!C21:V21,760)+COUNTIF('技術職員有資格者名簿 (見本)'!C21:V21,761)+COUNTIF('技術職員有資格者名簿 (見本)'!C21:V21,762)+COUNTIF('技術職員有資格者名簿 (見本)'!C21:V21,763)+COUNTIF('技術職員有資格者名簿 (見本)'!C21:V21,764)+COUNTIF('技術職員有資格者名簿 (見本)'!C21:V21,765)+COUNTIF('技術職員有資格者名簿 (見本)'!C21:V21,766)+COUNTIF('技術職員有資格者名簿 (見本)'!C21:V21,767)+COUNTIF('技術職員有資格者名簿 (見本)'!C21:V21,768)+COUNTIF('技術職員有資格者名簿 (見本)'!C21:V21,769)+COUNTIF('技術職員有資格者名簿 (見本)'!C21:V21,770)+COUNTIF('技術職員有資格者名簿 (見本)'!C21:V21,771)+COUNTIF('技術職員有資格者名簿 (見本)'!C21:V21,772)+COUNTIF('技術職員有資格者名簿 (見本)'!C21:V21,127)+COUNTIF('技術職員有資格者名簿 (見本)'!C21:V21,228)+COUNTIF('技術職員有資格者名簿 (見本)'!C21:V21,155)+COUNTIF('技術職員有資格者名簿 (見本)'!C21:V21,256)+COUNTIF('技術職員有資格者名簿 (見本)'!C21:V21,258)+COUNTIF('技術職員有資格者名簿 (見本)'!C21:V21,268)+COUNTIF('技術職員有資格者名簿 (見本)'!C21:V21,269)+COUNTIF('技術職員有資格者名簿 (見本)'!C21:V21,129)+COUNTIF('技術職員有資格者名簿 (見本)'!C21:V21,230)+COUNTIF('技術職員有資格者名簿 (見本)'!C21:V21,168)+COUNTIF('技術職員有資格者名簿 (見本)'!C21:V21,169)+COUNTIF('技術職員有資格者名簿 (見本)'!C21:V21,265)+COUNTIF('技術職員有資格者名簿 (見本)'!C21:V21,"061")+COUNTIF('技術職員有資格者名簿 (見本)'!C21:V21,"081")+COUNTIF('技術職員有資格者名簿 (見本)'!C21:V21,"051")+COUNTIF('技術職員有資格者名簿 (見本)'!C21:V21,"052")+COUNTIF('技術職員有資格者名簿 (見本)'!C21:V21,"053")+COUNTIF('技術職員有資格者名簿 (見本)'!C21:V21,"099-3")),0,1)))</f>
        <v>0</v>
      </c>
      <c r="AG21" s="79">
        <v>0</v>
      </c>
      <c r="AH21" s="77">
        <v>0</v>
      </c>
      <c r="AI21" s="78">
        <f>IF(AG21+AH21=1,0,(IF(0=((COUNTIF('技術職員有資格者名簿 (見本)'!C21:V21,"074")+COUNTIF('技術職員有資格者名簿 (見本)'!C21:V21,"099-4"))),0,1)))</f>
        <v>0</v>
      </c>
      <c r="AJ21" s="79">
        <v>0</v>
      </c>
      <c r="AK21" s="77">
        <v>0</v>
      </c>
      <c r="AL21" s="81">
        <f>IF(AJ21+AK21=1,0,(IF(0=((COUNTIF('技術職員有資格者名簿 (見本)'!C21:V21,"071")+COUNTIF('技術職員有資格者名簿 (見本)'!C21:V21,801)+COUNTIF('技術職員有資格者名簿 (見本)'!C21:V21,802)+COUNTIF('技術職員有資格者名簿 (見本)'!C21:V21,803)+COUNTIF('技術職員有資格者名簿 (見本)'!C21:V21,804)+COUNTIF('技術職員有資格者名簿 (見本)'!C21:V21,805)+COUNTIF('技術職員有資格者名簿 (見本)'!C21:V21,806)+COUNTIF('技術職員有資格者名簿 (見本)'!C21:V21,807)+COUNTIF('技術職員有資格者名簿 (見本)'!C21:V21,808)+COUNTIF('技術職員有資格者名簿 (見本)'!C21:V21,"073")+COUNTIF('技術職員有資格者名簿 (見本)'!C21:V21,"082")+COUNTIF('技術職員有資格者名簿 (見本)'!C21:V21,"099-5") +COUNTIF('技術職員有資格者名簿 (見本)'!C21:V21,"099-6"))),0,1)))</f>
        <v>0</v>
      </c>
      <c r="AM21" s="79">
        <v>0</v>
      </c>
      <c r="AN21" s="77">
        <v>0</v>
      </c>
      <c r="AO21" s="81">
        <f>IF(AM21+AN21=1,0,(IF(0=((COUNTIF('技術職員有資格者名簿 (見本)'!C21:V21,"075")+COUNTIF('技術職員有資格者名簿 (見本)'!C21:V21,"077")+COUNTIF('技術職員有資格者名簿 (見本)'!C21:V21,"072")+COUNTIF('技術職員有資格者名簿 (見本)'!C21:V21,"099-7"))),0,1)))</f>
        <v>0</v>
      </c>
    </row>
    <row r="22" spans="1:41" ht="50.1" customHeight="1" thickTop="1" thickBot="1">
      <c r="A22" s="161">
        <v>13</v>
      </c>
      <c r="B22" s="176"/>
      <c r="C22" s="182"/>
      <c r="D22" s="183" t="str">
        <f>IFERROR(VLOOKUP($C22,'[1]業者カード（B)における資格対照表'!$A:$F,6,FALSE),"")</f>
        <v/>
      </c>
      <c r="E22" s="182"/>
      <c r="F22" s="183" t="str">
        <f>IFERROR(VLOOKUP($E22,'[1]業者カード（B)における資格対照表'!$A:$F,6,FALSE),"")</f>
        <v/>
      </c>
      <c r="G22" s="182"/>
      <c r="H22" s="183" t="str">
        <f>IFERROR(VLOOKUP($G22,'[1]業者カード（B)における資格対照表'!$A:$F,6,FALSE),"")</f>
        <v/>
      </c>
      <c r="I22" s="182"/>
      <c r="J22" s="183" t="str">
        <f>IFERROR(VLOOKUP($I22,'[1]業者カード（B)における資格対照表'!$A:$F,6,FALSE),"")</f>
        <v/>
      </c>
      <c r="K22" s="182"/>
      <c r="L22" s="184" t="str">
        <f>IFERROR(VLOOKUP($K22,'[1]業者カード（B)における資格対照表'!$A:$F,6,FALSE),"")</f>
        <v/>
      </c>
      <c r="M22" s="182"/>
      <c r="N22" s="183" t="str">
        <f>IFERROR(VLOOKUP($M22,'[1]業者カード（B)における資格対照表'!$A:$F,6,FALSE),"")</f>
        <v/>
      </c>
      <c r="O22" s="182"/>
      <c r="P22" s="183" t="str">
        <f>IFERROR(VLOOKUP($O22,'[1]業者カード（B)における資格対照表'!$A:$F,6,FALSE),"")</f>
        <v/>
      </c>
      <c r="Q22" s="182"/>
      <c r="R22" s="183" t="str">
        <f>IFERROR(VLOOKUP($Q22,'[1]業者カード（B)における資格対照表'!$A:$F,6,FALSE),"")</f>
        <v/>
      </c>
      <c r="S22" s="182"/>
      <c r="T22" s="183" t="str">
        <f>IFERROR(VLOOKUP($S22,'[1]業者カード（B)における資格対照表'!$A:$F,6,FALSE),"")</f>
        <v/>
      </c>
      <c r="U22" s="185"/>
      <c r="V22" s="183" t="str">
        <f>IFERROR(VLOOKUP($U22,'[1]業者カード（B)における資格対照表'!$A:$F,6,FALSE),"")</f>
        <v/>
      </c>
      <c r="X22" s="76">
        <f>IF(COUNTIF('技術職員有資格者名簿 (見本)'!C22:V22,107)&gt;=1,1,0)</f>
        <v>0</v>
      </c>
      <c r="Y22" s="77">
        <f>IF(X22=1,0,(IF(0=((COUNTIF('技術職員有資格者名簿 (見本)'!$C22:$V22,208))),0,1)))</f>
        <v>0</v>
      </c>
      <c r="Z22" s="78">
        <f>IF(X22+Y22=1,0,(IF(0=((COUNTIF('技術職員有資格者名簿 (見本)'!C22:V22,"099-1"))),0,1)))</f>
        <v>0</v>
      </c>
      <c r="AA22" s="79">
        <f>IF(COUNTIF('技術職員有資格者名簿 (見本)'!C22:V22,137)+(COUNTIF('技術職員有資格者名簿 (見本)'!C22:V22,"078")+COUNTIF('技術職員有資格者名簿 (見本)'!C22:V22,"079"))&gt;=1,1,0)</f>
        <v>0</v>
      </c>
      <c r="AB22" s="77">
        <f>IF(AA22=1,0,(IF(0=((COUNTIF('技術職員有資格者名簿 (見本)'!$C22:$V22,238))),0,1)))</f>
        <v>0</v>
      </c>
      <c r="AC22" s="78">
        <f>IF(AA22+AB22=1,0,(IF(0=((COUNTIF('技術職員有資格者名簿 (見本)'!C22:V22,127)+COUNTIF('技術職員有資格者名簿 (見本)'!C22:V22,228)+COUNTIF('技術職員有資格者名簿 (見本)'!C22:V22,155)+COUNTIF('技術職員有資格者名簿 (見本)'!C22:V22,256)+COUNTIF('技術職員有資格者名簿 (見本)'!C22:V22,258)+COUNTIF('技術職員有資格者名簿 (見本)'!C22:V22,268)+COUNTIF('技術職員有資格者名簿 (見本)'!C22:V22,269)+COUNTIF('技術職員有資格者名簿 (見本)'!C22:V22,129)+COUNTIF('技術職員有資格者名簿 (見本)'!C22:V22,230)+COUNTIF('技術職員有資格者名簿 (見本)'!C22:V22,168)+COUNTIF('技術職員有資格者名簿 (見本)'!C22:V22,169)+COUNTIF('技術職員有資格者名簿 (見本)'!C22:V22,265)+COUNTIF('技術職員有資格者名簿 (見本)'!C22:V22,"062")+COUNTIF('技術職員有資格者名簿 (見本)'!C22:V22,"064")+COUNTIF('技術職員有資格者名簿 (見本)'!C22:V22,"076")+COUNTIF('技術職員有資格者名簿 (見本)'!C22:V22,"080")+COUNTIF('技術職員有資格者名簿 (見本)'!C22:V22,"099-2"))),0,1)))</f>
        <v>0</v>
      </c>
      <c r="AD22" s="79">
        <f>IF(COUNTIF('技術職員有資格者名簿 (見本)'!C22:V22,113)&gt;=1,1,0)</f>
        <v>0</v>
      </c>
      <c r="AE22" s="77">
        <f>IF(AD22=1,0,(IF(0=((COUNTIF('技術職員有資格者名簿 (見本)'!C22:V22,214)+COUNTIF('技術職員有資格者名簿 (見本)'!C22:V22,215)+COUNTIF('技術職員有資格者名簿 (見本)'!C22:V22,216) )),0,1)))</f>
        <v>0</v>
      </c>
      <c r="AF22" s="80">
        <f>IF(AD22+AE22=1,0,(IF(0=(COUNTIF('技術職員有資格者名簿 (見本)'!C22:V22,702)+COUNTIF('技術職員有資格者名簿 (見本)'!C22:V22,703)+COUNTIF('技術職員有資格者名簿 (見本)'!C22:V22,704)+COUNTIF('技術職員有資格者名簿 (見本)'!C22:V22,705 )+COUNTIF('技術職員有資格者名簿 (見本)'!C22:V22,706)+COUNTIF('技術職員有資格者名簿 (見本)'!C22:V22,707)+COUNTIF('技術職員有資格者名簿 (見本)'!C22:V22,708)+COUNTIF('技術職員有資格者名簿 (見本)'!C22:V22,722)+COUNTIF('技術職員有資格者名簿 (見本)'!C22:V22,723)+COUNTIF('技術職員有資格者名簿 (見本)'!C22:V22,724)+COUNTIF('技術職員有資格者名簿 (見本)'!C22:V22,725)+COUNTIF('技術職員有資格者名簿 (見本)'!C22:V22,726)+COUNTIF('技術職員有資格者名簿 (見本)'!C22:V22,727)+COUNTIF('技術職員有資格者名簿 (見本)'!C22:V22,728)+COUNTIF('技術職員有資格者名簿 (見本)'!C22:V22,729)+COUNTIF('技術職員有資格者名簿 (見本)'!C22:V22,730)+COUNTIF('技術職員有資格者名簿 (見本)'!C22:V22,731)+COUNTIF('技術職員有資格者名簿 (見本)'!C22:V22,732)+COUNTIF('技術職員有資格者名簿 (見本)'!C22:V22,710)+COUNTIF('技術職員有資格者名簿 (見本)'!C22:V22,711)+COUNTIF('技術職員有資格者名簿 (見本)'!C22:V22,712)+COUNTIF('技術職員有資格者名簿 (見本)'!C22:V22,713)+COUNTIF('技術職員有資格者名簿 (見本)'!C22:V22,714)+COUNTIF('技術職員有資格者名簿 (見本)'!C22:V22,715)+COUNTIF('技術職員有資格者名簿 (見本)'!C22:V22,716)+COUNTIF('技術職員有資格者名簿 (見本)'!C22:V22,717)+COUNTIF('技術職員有資格者名簿 (見本)'!C22:V22,718)+COUNTIF('技術職員有資格者名簿 (見本)'!C22:V22,719)+COUNTIF('技術職員有資格者名簿 (見本)'!C22:V22,720)+COUNTIF('技術職員有資格者名簿 (見本)'!C22:V22,781)+COUNTIF('技術職員有資格者名簿 (見本)'!C22:V22,782)+COUNTIF('技術職員有資格者名簿 (見本)'!C22:V22,783)+COUNTIF('技術職員有資格者名簿 (見本)'!C22:V22,784)+COUNTIF('技術職員有資格者名簿 (見本)'!C22:V22,785)+COUNTIF('技術職員有資格者名簿 (見本)'!C22:V22,786)+COUNTIF('技術職員有資格者名簿 (見本)'!C22:V22,787)+COUNTIF('技術職員有資格者名簿 (見本)'!C22:V22,788)+COUNTIF('技術職員有資格者名簿 (見本)'!C22:V22,789)+COUNTIF('技術職員有資格者名簿 (見本)'!C22:V22,790)+COUNTIF('技術職員有資格者名簿 (見本)'!C22:V22,791)+COUNTIF('技術職員有資格者名簿 (見本)'!C22:V22,792)+COUNTIF('技術職員有資格者名簿 (見本)'!C22:V22,793)+COUNTIF('技術職員有資格者名簿 (見本)'!C22:V22,794)+COUNTIF('技術職員有資格者名簿 (見本)'!C22:V22,795)+COUNTIF('技術職員有資格者名簿 (見本)'!C22:V22,796)+COUNTIF('技術職員有資格者名簿 (見本)'!C22:V22,797)+COUNTIF('技術職員有資格者名簿 (見本)'!C22:V22,798)+COUNTIF('技術職員有資格者名簿 (見本)'!C22:V22,799)+COUNTIF('技術職員有資格者名簿 (見本)'!C22:V22,800)+COUNTIF('技術職員有資格者名簿 (見本)'!C22:V22,751)+COUNTIF('技術職員有資格者名簿 (見本)'!C22:V22,752)+COUNTIF('技術職員有資格者名簿 (見本)'!C22:V22,753)+COUNTIF('技術職員有資格者名簿 (見本)'!C22:V22,754)+COUNTIF('技術職員有資格者名簿 (見本)'!C22:V22,755)+COUNTIF('技術職員有資格者名簿 (見本)'!C22:V22,756)+COUNTIF('技術職員有資格者名簿 (見本)'!C22:V22,757)+COUNTIF('技術職員有資格者名簿 (見本)'!C22:V22,758)+COUNTIF('技術職員有資格者名簿 (見本)'!C22:V22,759)+COUNTIF('技術職員有資格者名簿 (見本)'!C22:V22,760)+COUNTIF('技術職員有資格者名簿 (見本)'!C22:V22,761)+COUNTIF('技術職員有資格者名簿 (見本)'!C22:V22,762)+COUNTIF('技術職員有資格者名簿 (見本)'!C22:V22,763)+COUNTIF('技術職員有資格者名簿 (見本)'!C22:V22,764)+COUNTIF('技術職員有資格者名簿 (見本)'!C22:V22,765)+COUNTIF('技術職員有資格者名簿 (見本)'!C22:V22,766)+COUNTIF('技術職員有資格者名簿 (見本)'!C22:V22,767)+COUNTIF('技術職員有資格者名簿 (見本)'!C22:V22,768)+COUNTIF('技術職員有資格者名簿 (見本)'!C22:V22,769)+COUNTIF('技術職員有資格者名簿 (見本)'!C22:V22,770)+COUNTIF('技術職員有資格者名簿 (見本)'!C22:V22,771)+COUNTIF('技術職員有資格者名簿 (見本)'!C22:V22,772)+COUNTIF('技術職員有資格者名簿 (見本)'!C22:V22,127)+COUNTIF('技術職員有資格者名簿 (見本)'!C22:V22,228)+COUNTIF('技術職員有資格者名簿 (見本)'!C22:V22,155)+COUNTIF('技術職員有資格者名簿 (見本)'!C22:V22,256)+COUNTIF('技術職員有資格者名簿 (見本)'!C22:V22,258)+COUNTIF('技術職員有資格者名簿 (見本)'!C22:V22,268)+COUNTIF('技術職員有資格者名簿 (見本)'!C22:V22,269)+COUNTIF('技術職員有資格者名簿 (見本)'!C22:V22,129)+COUNTIF('技術職員有資格者名簿 (見本)'!C22:V22,230)+COUNTIF('技術職員有資格者名簿 (見本)'!C22:V22,168)+COUNTIF('技術職員有資格者名簿 (見本)'!C22:V22,169)+COUNTIF('技術職員有資格者名簿 (見本)'!C22:V22,265)+COUNTIF('技術職員有資格者名簿 (見本)'!C22:V22,"061")+COUNTIF('技術職員有資格者名簿 (見本)'!C22:V22,"081")+COUNTIF('技術職員有資格者名簿 (見本)'!C22:V22,"051")+COUNTIF('技術職員有資格者名簿 (見本)'!C22:V22,"052")+COUNTIF('技術職員有資格者名簿 (見本)'!C22:V22,"053")+COUNTIF('技術職員有資格者名簿 (見本)'!C22:V22,"099-3")),0,1)))</f>
        <v>0</v>
      </c>
      <c r="AG22" s="79">
        <v>0</v>
      </c>
      <c r="AH22" s="77">
        <v>0</v>
      </c>
      <c r="AI22" s="78">
        <f>IF(AG22+AH22=1,0,(IF(0=((COUNTIF('技術職員有資格者名簿 (見本)'!C22:V22,"074")+COUNTIF('技術職員有資格者名簿 (見本)'!C22:V22,"099-4"))),0,1)))</f>
        <v>0</v>
      </c>
      <c r="AJ22" s="79">
        <v>0</v>
      </c>
      <c r="AK22" s="77">
        <v>0</v>
      </c>
      <c r="AL22" s="81">
        <f>IF(AJ22+AK22=1,0,(IF(0=((COUNTIF('技術職員有資格者名簿 (見本)'!C22:V22,"071")+COUNTIF('技術職員有資格者名簿 (見本)'!C22:V22,801)+COUNTIF('技術職員有資格者名簿 (見本)'!C22:V22,802)+COUNTIF('技術職員有資格者名簿 (見本)'!C22:V22,803)+COUNTIF('技術職員有資格者名簿 (見本)'!C22:V22,804)+COUNTIF('技術職員有資格者名簿 (見本)'!C22:V22,805)+COUNTIF('技術職員有資格者名簿 (見本)'!C22:V22,806)+COUNTIF('技術職員有資格者名簿 (見本)'!C22:V22,807)+COUNTIF('技術職員有資格者名簿 (見本)'!C22:V22,808)+COUNTIF('技術職員有資格者名簿 (見本)'!C22:V22,"073")+COUNTIF('技術職員有資格者名簿 (見本)'!C22:V22,"082")+COUNTIF('技術職員有資格者名簿 (見本)'!C22:V22,"099-5") +COUNTIF('技術職員有資格者名簿 (見本)'!C22:V22,"099-6"))),0,1)))</f>
        <v>0</v>
      </c>
      <c r="AM22" s="79">
        <v>0</v>
      </c>
      <c r="AN22" s="77">
        <v>0</v>
      </c>
      <c r="AO22" s="81">
        <f>IF(AM22+AN22=1,0,(IF(0=((COUNTIF('技術職員有資格者名簿 (見本)'!C22:V22,"075")+COUNTIF('技術職員有資格者名簿 (見本)'!C22:V22,"077")+COUNTIF('技術職員有資格者名簿 (見本)'!C22:V22,"072")+COUNTIF('技術職員有資格者名簿 (見本)'!C22:V22,"099-7"))),0,1)))</f>
        <v>0</v>
      </c>
    </row>
    <row r="23" spans="1:41" ht="50.1" customHeight="1" thickTop="1" thickBot="1">
      <c r="A23" s="160">
        <v>14</v>
      </c>
      <c r="B23" s="176"/>
      <c r="C23" s="182"/>
      <c r="D23" s="183" t="str">
        <f>IFERROR(VLOOKUP($C23,'[1]業者カード（B)における資格対照表'!$A:$F,6,FALSE),"")</f>
        <v/>
      </c>
      <c r="E23" s="182"/>
      <c r="F23" s="183" t="str">
        <f>IFERROR(VLOOKUP($E23,'[1]業者カード（B)における資格対照表'!$A:$F,6,FALSE),"")</f>
        <v/>
      </c>
      <c r="G23" s="182"/>
      <c r="H23" s="183" t="str">
        <f>IFERROR(VLOOKUP($G23,'[1]業者カード（B)における資格対照表'!$A:$F,6,FALSE),"")</f>
        <v/>
      </c>
      <c r="I23" s="182"/>
      <c r="J23" s="183" t="str">
        <f>IFERROR(VLOOKUP($I23,'[1]業者カード（B)における資格対照表'!$A:$F,6,FALSE),"")</f>
        <v/>
      </c>
      <c r="K23" s="182"/>
      <c r="L23" s="184" t="str">
        <f>IFERROR(VLOOKUP($K23,'[1]業者カード（B)における資格対照表'!$A:$F,6,FALSE),"")</f>
        <v/>
      </c>
      <c r="M23" s="182"/>
      <c r="N23" s="183" t="str">
        <f>IFERROR(VLOOKUP($M23,'[1]業者カード（B)における資格対照表'!$A:$F,6,FALSE),"")</f>
        <v/>
      </c>
      <c r="O23" s="182"/>
      <c r="P23" s="183" t="str">
        <f>IFERROR(VLOOKUP($O23,'[1]業者カード（B)における資格対照表'!$A:$F,6,FALSE),"")</f>
        <v/>
      </c>
      <c r="Q23" s="182"/>
      <c r="R23" s="183" t="str">
        <f>IFERROR(VLOOKUP($Q23,'[1]業者カード（B)における資格対照表'!$A:$F,6,FALSE),"")</f>
        <v/>
      </c>
      <c r="S23" s="182"/>
      <c r="T23" s="183" t="str">
        <f>IFERROR(VLOOKUP($S23,'[1]業者カード（B)における資格対照表'!$A:$F,6,FALSE),"")</f>
        <v/>
      </c>
      <c r="U23" s="185"/>
      <c r="V23" s="183" t="str">
        <f>IFERROR(VLOOKUP($U23,'[1]業者カード（B)における資格対照表'!$A:$F,6,FALSE),"")</f>
        <v/>
      </c>
      <c r="X23" s="76">
        <f>IF(COUNTIF('技術職員有資格者名簿 (見本)'!C23:V23,107)&gt;=1,1,0)</f>
        <v>0</v>
      </c>
      <c r="Y23" s="77">
        <f>IF(X23=1,0,(IF(0=((COUNTIF('技術職員有資格者名簿 (見本)'!$C23:$V23,208))),0,1)))</f>
        <v>0</v>
      </c>
      <c r="Z23" s="78">
        <f>IF(X23+Y23=1,0,(IF(0=((COUNTIF('技術職員有資格者名簿 (見本)'!C23:V23,"099-1"))),0,1)))</f>
        <v>0</v>
      </c>
      <c r="AA23" s="79">
        <f>IF(COUNTIF('技術職員有資格者名簿 (見本)'!C23:V23,137)+(COUNTIF('技術職員有資格者名簿 (見本)'!C23:V23,"078")+COUNTIF('技術職員有資格者名簿 (見本)'!C23:V23,"079"))&gt;=1,1,0)</f>
        <v>0</v>
      </c>
      <c r="AB23" s="77">
        <f>IF(AA23=1,0,(IF(0=((COUNTIF('技術職員有資格者名簿 (見本)'!$C23:$V23,238))),0,1)))</f>
        <v>0</v>
      </c>
      <c r="AC23" s="78">
        <f>IF(AA23+AB23=1,0,(IF(0=((COUNTIF('技術職員有資格者名簿 (見本)'!C23:V23,127)+COUNTIF('技術職員有資格者名簿 (見本)'!C23:V23,228)+COUNTIF('技術職員有資格者名簿 (見本)'!C23:V23,155)+COUNTIF('技術職員有資格者名簿 (見本)'!C23:V23,256)+COUNTIF('技術職員有資格者名簿 (見本)'!C23:V23,258)+COUNTIF('技術職員有資格者名簿 (見本)'!C23:V23,268)+COUNTIF('技術職員有資格者名簿 (見本)'!C23:V23,269)+COUNTIF('技術職員有資格者名簿 (見本)'!C23:V23,129)+COUNTIF('技術職員有資格者名簿 (見本)'!C23:V23,230)+COUNTIF('技術職員有資格者名簿 (見本)'!C23:V23,168)+COUNTIF('技術職員有資格者名簿 (見本)'!C23:V23,169)+COUNTIF('技術職員有資格者名簿 (見本)'!C23:V23,265)+COUNTIF('技術職員有資格者名簿 (見本)'!C23:V23,"062")+COUNTIF('技術職員有資格者名簿 (見本)'!C23:V23,"064")+COUNTIF('技術職員有資格者名簿 (見本)'!C23:V23,"076")+COUNTIF('技術職員有資格者名簿 (見本)'!C23:V23,"080")+COUNTIF('技術職員有資格者名簿 (見本)'!C23:V23,"099-2"))),0,1)))</f>
        <v>0</v>
      </c>
      <c r="AD23" s="79">
        <f>IF(COUNTIF('技術職員有資格者名簿 (見本)'!C23:V23,113)&gt;=1,1,0)</f>
        <v>0</v>
      </c>
      <c r="AE23" s="77">
        <f>IF(AD23=1,0,(IF(0=((COUNTIF('技術職員有資格者名簿 (見本)'!C23:V23,214)+COUNTIF('技術職員有資格者名簿 (見本)'!C23:V23,215)+COUNTIF('技術職員有資格者名簿 (見本)'!C23:V23,216) )),0,1)))</f>
        <v>0</v>
      </c>
      <c r="AF23" s="80">
        <f>IF(AD23+AE23=1,0,(IF(0=(COUNTIF('技術職員有資格者名簿 (見本)'!C23:V23,702)+COUNTIF('技術職員有資格者名簿 (見本)'!C23:V23,703)+COUNTIF('技術職員有資格者名簿 (見本)'!C23:V23,704)+COUNTIF('技術職員有資格者名簿 (見本)'!C23:V23,705 )+COUNTIF('技術職員有資格者名簿 (見本)'!C23:V23,706)+COUNTIF('技術職員有資格者名簿 (見本)'!C23:V23,707)+COUNTIF('技術職員有資格者名簿 (見本)'!C23:V23,708)+COUNTIF('技術職員有資格者名簿 (見本)'!C23:V23,722)+COUNTIF('技術職員有資格者名簿 (見本)'!C23:V23,723)+COUNTIF('技術職員有資格者名簿 (見本)'!C23:V23,724)+COUNTIF('技術職員有資格者名簿 (見本)'!C23:V23,725)+COUNTIF('技術職員有資格者名簿 (見本)'!C23:V23,726)+COUNTIF('技術職員有資格者名簿 (見本)'!C23:V23,727)+COUNTIF('技術職員有資格者名簿 (見本)'!C23:V23,728)+COUNTIF('技術職員有資格者名簿 (見本)'!C23:V23,729)+COUNTIF('技術職員有資格者名簿 (見本)'!C23:V23,730)+COUNTIF('技術職員有資格者名簿 (見本)'!C23:V23,731)+COUNTIF('技術職員有資格者名簿 (見本)'!C23:V23,732)+COUNTIF('技術職員有資格者名簿 (見本)'!C23:V23,710)+COUNTIF('技術職員有資格者名簿 (見本)'!C23:V23,711)+COUNTIF('技術職員有資格者名簿 (見本)'!C23:V23,712)+COUNTIF('技術職員有資格者名簿 (見本)'!C23:V23,713)+COUNTIF('技術職員有資格者名簿 (見本)'!C23:V23,714)+COUNTIF('技術職員有資格者名簿 (見本)'!C23:V23,715)+COUNTIF('技術職員有資格者名簿 (見本)'!C23:V23,716)+COUNTIF('技術職員有資格者名簿 (見本)'!C23:V23,717)+COUNTIF('技術職員有資格者名簿 (見本)'!C23:V23,718)+COUNTIF('技術職員有資格者名簿 (見本)'!C23:V23,719)+COUNTIF('技術職員有資格者名簿 (見本)'!C23:V23,720)+COUNTIF('技術職員有資格者名簿 (見本)'!C23:V23,781)+COUNTIF('技術職員有資格者名簿 (見本)'!C23:V23,782)+COUNTIF('技術職員有資格者名簿 (見本)'!C23:V23,783)+COUNTIF('技術職員有資格者名簿 (見本)'!C23:V23,784)+COUNTIF('技術職員有資格者名簿 (見本)'!C23:V23,785)+COUNTIF('技術職員有資格者名簿 (見本)'!C23:V23,786)+COUNTIF('技術職員有資格者名簿 (見本)'!C23:V23,787)+COUNTIF('技術職員有資格者名簿 (見本)'!C23:V23,788)+COUNTIF('技術職員有資格者名簿 (見本)'!C23:V23,789)+COUNTIF('技術職員有資格者名簿 (見本)'!C23:V23,790)+COUNTIF('技術職員有資格者名簿 (見本)'!C23:V23,791)+COUNTIF('技術職員有資格者名簿 (見本)'!C23:V23,792)+COUNTIF('技術職員有資格者名簿 (見本)'!C23:V23,793)+COUNTIF('技術職員有資格者名簿 (見本)'!C23:V23,794)+COUNTIF('技術職員有資格者名簿 (見本)'!C23:V23,795)+COUNTIF('技術職員有資格者名簿 (見本)'!C23:V23,796)+COUNTIF('技術職員有資格者名簿 (見本)'!C23:V23,797)+COUNTIF('技術職員有資格者名簿 (見本)'!C23:V23,798)+COUNTIF('技術職員有資格者名簿 (見本)'!C23:V23,799)+COUNTIF('技術職員有資格者名簿 (見本)'!C23:V23,800)+COUNTIF('技術職員有資格者名簿 (見本)'!C23:V23,751)+COUNTIF('技術職員有資格者名簿 (見本)'!C23:V23,752)+COUNTIF('技術職員有資格者名簿 (見本)'!C23:V23,753)+COUNTIF('技術職員有資格者名簿 (見本)'!C23:V23,754)+COUNTIF('技術職員有資格者名簿 (見本)'!C23:V23,755)+COUNTIF('技術職員有資格者名簿 (見本)'!C23:V23,756)+COUNTIF('技術職員有資格者名簿 (見本)'!C23:V23,757)+COUNTIF('技術職員有資格者名簿 (見本)'!C23:V23,758)+COUNTIF('技術職員有資格者名簿 (見本)'!C23:V23,759)+COUNTIF('技術職員有資格者名簿 (見本)'!C23:V23,760)+COUNTIF('技術職員有資格者名簿 (見本)'!C23:V23,761)+COUNTIF('技術職員有資格者名簿 (見本)'!C23:V23,762)+COUNTIF('技術職員有資格者名簿 (見本)'!C23:V23,763)+COUNTIF('技術職員有資格者名簿 (見本)'!C23:V23,764)+COUNTIF('技術職員有資格者名簿 (見本)'!C23:V23,765)+COUNTIF('技術職員有資格者名簿 (見本)'!C23:V23,766)+COUNTIF('技術職員有資格者名簿 (見本)'!C23:V23,767)+COUNTIF('技術職員有資格者名簿 (見本)'!C23:V23,768)+COUNTIF('技術職員有資格者名簿 (見本)'!C23:V23,769)+COUNTIF('技術職員有資格者名簿 (見本)'!C23:V23,770)+COUNTIF('技術職員有資格者名簿 (見本)'!C23:V23,771)+COUNTIF('技術職員有資格者名簿 (見本)'!C23:V23,772)+COUNTIF('技術職員有資格者名簿 (見本)'!C23:V23,127)+COUNTIF('技術職員有資格者名簿 (見本)'!C23:V23,228)+COUNTIF('技術職員有資格者名簿 (見本)'!C23:V23,155)+COUNTIF('技術職員有資格者名簿 (見本)'!C23:V23,256)+COUNTIF('技術職員有資格者名簿 (見本)'!C23:V23,258)+COUNTIF('技術職員有資格者名簿 (見本)'!C23:V23,268)+COUNTIF('技術職員有資格者名簿 (見本)'!C23:V23,269)+COUNTIF('技術職員有資格者名簿 (見本)'!C23:V23,129)+COUNTIF('技術職員有資格者名簿 (見本)'!C23:V23,230)+COUNTIF('技術職員有資格者名簿 (見本)'!C23:V23,168)+COUNTIF('技術職員有資格者名簿 (見本)'!C23:V23,169)+COUNTIF('技術職員有資格者名簿 (見本)'!C23:V23,265)+COUNTIF('技術職員有資格者名簿 (見本)'!C23:V23,"061")+COUNTIF('技術職員有資格者名簿 (見本)'!C23:V23,"081")+COUNTIF('技術職員有資格者名簿 (見本)'!C23:V23,"051")+COUNTIF('技術職員有資格者名簿 (見本)'!C23:V23,"052")+COUNTIF('技術職員有資格者名簿 (見本)'!C23:V23,"053")+COUNTIF('技術職員有資格者名簿 (見本)'!C23:V23,"099-3")),0,1)))</f>
        <v>0</v>
      </c>
      <c r="AG23" s="79">
        <v>0</v>
      </c>
      <c r="AH23" s="77">
        <v>0</v>
      </c>
      <c r="AI23" s="78">
        <f>IF(AG23+AH23=1,0,(IF(0=((COUNTIF('技術職員有資格者名簿 (見本)'!C23:V23,"074")+COUNTIF('技術職員有資格者名簿 (見本)'!C23:V23,"099-4"))),0,1)))</f>
        <v>0</v>
      </c>
      <c r="AJ23" s="79">
        <v>0</v>
      </c>
      <c r="AK23" s="77">
        <v>0</v>
      </c>
      <c r="AL23" s="81">
        <f>IF(AJ23+AK23=1,0,(IF(0=((COUNTIF('技術職員有資格者名簿 (見本)'!C23:V23,"071")+COUNTIF('技術職員有資格者名簿 (見本)'!C23:V23,801)+COUNTIF('技術職員有資格者名簿 (見本)'!C23:V23,802)+COUNTIF('技術職員有資格者名簿 (見本)'!C23:V23,803)+COUNTIF('技術職員有資格者名簿 (見本)'!C23:V23,804)+COUNTIF('技術職員有資格者名簿 (見本)'!C23:V23,805)+COUNTIF('技術職員有資格者名簿 (見本)'!C23:V23,806)+COUNTIF('技術職員有資格者名簿 (見本)'!C23:V23,807)+COUNTIF('技術職員有資格者名簿 (見本)'!C23:V23,808)+COUNTIF('技術職員有資格者名簿 (見本)'!C23:V23,"073")+COUNTIF('技術職員有資格者名簿 (見本)'!C23:V23,"082")+COUNTIF('技術職員有資格者名簿 (見本)'!C23:V23,"099-5") +COUNTIF('技術職員有資格者名簿 (見本)'!C23:V23,"099-6"))),0,1)))</f>
        <v>0</v>
      </c>
      <c r="AM23" s="79">
        <v>0</v>
      </c>
      <c r="AN23" s="77">
        <v>0</v>
      </c>
      <c r="AO23" s="81">
        <f>IF(AM23+AN23=1,0,(IF(0=((COUNTIF('技術職員有資格者名簿 (見本)'!C23:V23,"075")+COUNTIF('技術職員有資格者名簿 (見本)'!C23:V23,"077")+COUNTIF('技術職員有資格者名簿 (見本)'!C23:V23,"072")+COUNTIF('技術職員有資格者名簿 (見本)'!C23:V23,"099-7"))),0,1)))</f>
        <v>0</v>
      </c>
    </row>
    <row r="24" spans="1:41" ht="50.1" customHeight="1" thickTop="1" thickBot="1">
      <c r="A24" s="161">
        <v>15</v>
      </c>
      <c r="B24" s="176"/>
      <c r="C24" s="182"/>
      <c r="D24" s="183" t="str">
        <f>IFERROR(VLOOKUP($C24,'[1]業者カード（B)における資格対照表'!$A:$F,6,FALSE),"")</f>
        <v/>
      </c>
      <c r="E24" s="182"/>
      <c r="F24" s="183" t="str">
        <f>IFERROR(VLOOKUP($E24,'[1]業者カード（B)における資格対照表'!$A:$F,6,FALSE),"")</f>
        <v/>
      </c>
      <c r="G24" s="182"/>
      <c r="H24" s="183" t="str">
        <f>IFERROR(VLOOKUP($G24,'[1]業者カード（B)における資格対照表'!$A:$F,6,FALSE),"")</f>
        <v/>
      </c>
      <c r="I24" s="182"/>
      <c r="J24" s="183" t="str">
        <f>IFERROR(VLOOKUP($I24,'[1]業者カード（B)における資格対照表'!$A:$F,6,FALSE),"")</f>
        <v/>
      </c>
      <c r="K24" s="182"/>
      <c r="L24" s="184" t="str">
        <f>IFERROR(VLOOKUP($K24,'[1]業者カード（B)における資格対照表'!$A:$F,6,FALSE),"")</f>
        <v/>
      </c>
      <c r="M24" s="182"/>
      <c r="N24" s="183" t="str">
        <f>IFERROR(VLOOKUP($M24,'[1]業者カード（B)における資格対照表'!$A:$F,6,FALSE),"")</f>
        <v/>
      </c>
      <c r="O24" s="182"/>
      <c r="P24" s="183" t="str">
        <f>IFERROR(VLOOKUP($O24,'[1]業者カード（B)における資格対照表'!$A:$F,6,FALSE),"")</f>
        <v/>
      </c>
      <c r="Q24" s="182"/>
      <c r="R24" s="183" t="str">
        <f>IFERROR(VLOOKUP($Q24,'[1]業者カード（B)における資格対照表'!$A:$F,6,FALSE),"")</f>
        <v/>
      </c>
      <c r="S24" s="182"/>
      <c r="T24" s="183" t="str">
        <f>IFERROR(VLOOKUP($S24,'[1]業者カード（B)における資格対照表'!$A:$F,6,FALSE),"")</f>
        <v/>
      </c>
      <c r="U24" s="185"/>
      <c r="V24" s="183" t="str">
        <f>IFERROR(VLOOKUP($U24,'[1]業者カード（B)における資格対照表'!$A:$F,6,FALSE),"")</f>
        <v/>
      </c>
      <c r="X24" s="76">
        <f>IF(COUNTIF('技術職員有資格者名簿 (見本)'!C24:V24,107)&gt;=1,1,0)</f>
        <v>0</v>
      </c>
      <c r="Y24" s="77">
        <f>IF(X24=1,0,(IF(0=((COUNTIF('技術職員有資格者名簿 (見本)'!$C24:$V24,208))),0,1)))</f>
        <v>0</v>
      </c>
      <c r="Z24" s="78">
        <f>IF(X24+Y24=1,0,(IF(0=((COUNTIF('技術職員有資格者名簿 (見本)'!C24:V24,"099-1"))),0,1)))</f>
        <v>0</v>
      </c>
      <c r="AA24" s="79">
        <f>IF(COUNTIF('技術職員有資格者名簿 (見本)'!C24:V24,137)+(COUNTIF('技術職員有資格者名簿 (見本)'!C24:V24,"078")+COUNTIF('技術職員有資格者名簿 (見本)'!C24:V24,"079"))&gt;=1,1,0)</f>
        <v>0</v>
      </c>
      <c r="AB24" s="77">
        <f>IF(AA24=1,0,(IF(0=((COUNTIF('技術職員有資格者名簿 (見本)'!$C24:$V24,238))),0,1)))</f>
        <v>0</v>
      </c>
      <c r="AC24" s="78">
        <f>IF(AA24+AB24=1,0,(IF(0=((COUNTIF('技術職員有資格者名簿 (見本)'!C24:V24,127)+COUNTIF('技術職員有資格者名簿 (見本)'!C24:V24,228)+COUNTIF('技術職員有資格者名簿 (見本)'!C24:V24,155)+COUNTIF('技術職員有資格者名簿 (見本)'!C24:V24,256)+COUNTIF('技術職員有資格者名簿 (見本)'!C24:V24,258)+COUNTIF('技術職員有資格者名簿 (見本)'!C24:V24,268)+COUNTIF('技術職員有資格者名簿 (見本)'!C24:V24,269)+COUNTIF('技術職員有資格者名簿 (見本)'!C24:V24,129)+COUNTIF('技術職員有資格者名簿 (見本)'!C24:V24,230)+COUNTIF('技術職員有資格者名簿 (見本)'!C24:V24,168)+COUNTIF('技術職員有資格者名簿 (見本)'!C24:V24,169)+COUNTIF('技術職員有資格者名簿 (見本)'!C24:V24,265)+COUNTIF('技術職員有資格者名簿 (見本)'!C24:V24,"062")+COUNTIF('技術職員有資格者名簿 (見本)'!C24:V24,"064")+COUNTIF('技術職員有資格者名簿 (見本)'!C24:V24,"076")+COUNTIF('技術職員有資格者名簿 (見本)'!C24:V24,"080")+COUNTIF('技術職員有資格者名簿 (見本)'!C24:V24,"099-2"))),0,1)))</f>
        <v>0</v>
      </c>
      <c r="AD24" s="79">
        <f>IF(COUNTIF('技術職員有資格者名簿 (見本)'!C24:V24,113)&gt;=1,1,0)</f>
        <v>0</v>
      </c>
      <c r="AE24" s="77">
        <f>IF(AD24=1,0,(IF(0=((COUNTIF('技術職員有資格者名簿 (見本)'!C24:V24,214)+COUNTIF('技術職員有資格者名簿 (見本)'!C24:V24,215)+COUNTIF('技術職員有資格者名簿 (見本)'!C24:V24,216) )),0,1)))</f>
        <v>0</v>
      </c>
      <c r="AF24" s="80">
        <f>IF(AD24+AE24=1,0,(IF(0=(COUNTIF('技術職員有資格者名簿 (見本)'!C24:V24,702)+COUNTIF('技術職員有資格者名簿 (見本)'!C24:V24,703)+COUNTIF('技術職員有資格者名簿 (見本)'!C24:V24,704)+COUNTIF('技術職員有資格者名簿 (見本)'!C24:V24,705 )+COUNTIF('技術職員有資格者名簿 (見本)'!C24:V24,706)+COUNTIF('技術職員有資格者名簿 (見本)'!C24:V24,707)+COUNTIF('技術職員有資格者名簿 (見本)'!C24:V24,708)+COUNTIF('技術職員有資格者名簿 (見本)'!C24:V24,722)+COUNTIF('技術職員有資格者名簿 (見本)'!C24:V24,723)+COUNTIF('技術職員有資格者名簿 (見本)'!C24:V24,724)+COUNTIF('技術職員有資格者名簿 (見本)'!C24:V24,725)+COUNTIF('技術職員有資格者名簿 (見本)'!C24:V24,726)+COUNTIF('技術職員有資格者名簿 (見本)'!C24:V24,727)+COUNTIF('技術職員有資格者名簿 (見本)'!C24:V24,728)+COUNTIF('技術職員有資格者名簿 (見本)'!C24:V24,729)+COUNTIF('技術職員有資格者名簿 (見本)'!C24:V24,730)+COUNTIF('技術職員有資格者名簿 (見本)'!C24:V24,731)+COUNTIF('技術職員有資格者名簿 (見本)'!C24:V24,732)+COUNTIF('技術職員有資格者名簿 (見本)'!C24:V24,710)+COUNTIF('技術職員有資格者名簿 (見本)'!C24:V24,711)+COUNTIF('技術職員有資格者名簿 (見本)'!C24:V24,712)+COUNTIF('技術職員有資格者名簿 (見本)'!C24:V24,713)+COUNTIF('技術職員有資格者名簿 (見本)'!C24:V24,714)+COUNTIF('技術職員有資格者名簿 (見本)'!C24:V24,715)+COUNTIF('技術職員有資格者名簿 (見本)'!C24:V24,716)+COUNTIF('技術職員有資格者名簿 (見本)'!C24:V24,717)+COUNTIF('技術職員有資格者名簿 (見本)'!C24:V24,718)+COUNTIF('技術職員有資格者名簿 (見本)'!C24:V24,719)+COUNTIF('技術職員有資格者名簿 (見本)'!C24:V24,720)+COUNTIF('技術職員有資格者名簿 (見本)'!C24:V24,781)+COUNTIF('技術職員有資格者名簿 (見本)'!C24:V24,782)+COUNTIF('技術職員有資格者名簿 (見本)'!C24:V24,783)+COUNTIF('技術職員有資格者名簿 (見本)'!C24:V24,784)+COUNTIF('技術職員有資格者名簿 (見本)'!C24:V24,785)+COUNTIF('技術職員有資格者名簿 (見本)'!C24:V24,786)+COUNTIF('技術職員有資格者名簿 (見本)'!C24:V24,787)+COUNTIF('技術職員有資格者名簿 (見本)'!C24:V24,788)+COUNTIF('技術職員有資格者名簿 (見本)'!C24:V24,789)+COUNTIF('技術職員有資格者名簿 (見本)'!C24:V24,790)+COUNTIF('技術職員有資格者名簿 (見本)'!C24:V24,791)+COUNTIF('技術職員有資格者名簿 (見本)'!C24:V24,792)+COUNTIF('技術職員有資格者名簿 (見本)'!C24:V24,793)+COUNTIF('技術職員有資格者名簿 (見本)'!C24:V24,794)+COUNTIF('技術職員有資格者名簿 (見本)'!C24:V24,795)+COUNTIF('技術職員有資格者名簿 (見本)'!C24:V24,796)+COUNTIF('技術職員有資格者名簿 (見本)'!C24:V24,797)+COUNTIF('技術職員有資格者名簿 (見本)'!C24:V24,798)+COUNTIF('技術職員有資格者名簿 (見本)'!C24:V24,799)+COUNTIF('技術職員有資格者名簿 (見本)'!C24:V24,800)+COUNTIF('技術職員有資格者名簿 (見本)'!C24:V24,751)+COUNTIF('技術職員有資格者名簿 (見本)'!C24:V24,752)+COUNTIF('技術職員有資格者名簿 (見本)'!C24:V24,753)+COUNTIF('技術職員有資格者名簿 (見本)'!C24:V24,754)+COUNTIF('技術職員有資格者名簿 (見本)'!C24:V24,755)+COUNTIF('技術職員有資格者名簿 (見本)'!C24:V24,756)+COUNTIF('技術職員有資格者名簿 (見本)'!C24:V24,757)+COUNTIF('技術職員有資格者名簿 (見本)'!C24:V24,758)+COUNTIF('技術職員有資格者名簿 (見本)'!C24:V24,759)+COUNTIF('技術職員有資格者名簿 (見本)'!C24:V24,760)+COUNTIF('技術職員有資格者名簿 (見本)'!C24:V24,761)+COUNTIF('技術職員有資格者名簿 (見本)'!C24:V24,762)+COUNTIF('技術職員有資格者名簿 (見本)'!C24:V24,763)+COUNTIF('技術職員有資格者名簿 (見本)'!C24:V24,764)+COUNTIF('技術職員有資格者名簿 (見本)'!C24:V24,765)+COUNTIF('技術職員有資格者名簿 (見本)'!C24:V24,766)+COUNTIF('技術職員有資格者名簿 (見本)'!C24:V24,767)+COUNTIF('技術職員有資格者名簿 (見本)'!C24:V24,768)+COUNTIF('技術職員有資格者名簿 (見本)'!C24:V24,769)+COUNTIF('技術職員有資格者名簿 (見本)'!C24:V24,770)+COUNTIF('技術職員有資格者名簿 (見本)'!C24:V24,771)+COUNTIF('技術職員有資格者名簿 (見本)'!C24:V24,772)+COUNTIF('技術職員有資格者名簿 (見本)'!C24:V24,127)+COUNTIF('技術職員有資格者名簿 (見本)'!C24:V24,228)+COUNTIF('技術職員有資格者名簿 (見本)'!C24:V24,155)+COUNTIF('技術職員有資格者名簿 (見本)'!C24:V24,256)+COUNTIF('技術職員有資格者名簿 (見本)'!C24:V24,258)+COUNTIF('技術職員有資格者名簿 (見本)'!C24:V24,268)+COUNTIF('技術職員有資格者名簿 (見本)'!C24:V24,269)+COUNTIF('技術職員有資格者名簿 (見本)'!C24:V24,129)+COUNTIF('技術職員有資格者名簿 (見本)'!C24:V24,230)+COUNTIF('技術職員有資格者名簿 (見本)'!C24:V24,168)+COUNTIF('技術職員有資格者名簿 (見本)'!C24:V24,169)+COUNTIF('技術職員有資格者名簿 (見本)'!C24:V24,265)+COUNTIF('技術職員有資格者名簿 (見本)'!C24:V24,"061")+COUNTIF('技術職員有資格者名簿 (見本)'!C24:V24,"081")+COUNTIF('技術職員有資格者名簿 (見本)'!C24:V24,"051")+COUNTIF('技術職員有資格者名簿 (見本)'!C24:V24,"052")+COUNTIF('技術職員有資格者名簿 (見本)'!C24:V24,"053")+COUNTIF('技術職員有資格者名簿 (見本)'!C24:V24,"099-3")),0,1)))</f>
        <v>0</v>
      </c>
      <c r="AG24" s="79">
        <v>0</v>
      </c>
      <c r="AH24" s="77">
        <v>0</v>
      </c>
      <c r="AI24" s="78">
        <f>IF(AG24+AH24=1,0,(IF(0=((COUNTIF('技術職員有資格者名簿 (見本)'!C24:V24,"074")+COUNTIF('技術職員有資格者名簿 (見本)'!C24:V24,"099-4"))),0,1)))</f>
        <v>0</v>
      </c>
      <c r="AJ24" s="79">
        <v>0</v>
      </c>
      <c r="AK24" s="77">
        <v>0</v>
      </c>
      <c r="AL24" s="81">
        <f>IF(AJ24+AK24=1,0,(IF(0=((COUNTIF('技術職員有資格者名簿 (見本)'!C24:V24,"071")+COUNTIF('技術職員有資格者名簿 (見本)'!C24:V24,801)+COUNTIF('技術職員有資格者名簿 (見本)'!C24:V24,802)+COUNTIF('技術職員有資格者名簿 (見本)'!C24:V24,803)+COUNTIF('技術職員有資格者名簿 (見本)'!C24:V24,804)+COUNTIF('技術職員有資格者名簿 (見本)'!C24:V24,805)+COUNTIF('技術職員有資格者名簿 (見本)'!C24:V24,806)+COUNTIF('技術職員有資格者名簿 (見本)'!C24:V24,807)+COUNTIF('技術職員有資格者名簿 (見本)'!C24:V24,808)+COUNTIF('技術職員有資格者名簿 (見本)'!C24:V24,"073")+COUNTIF('技術職員有資格者名簿 (見本)'!C24:V24,"082")+COUNTIF('技術職員有資格者名簿 (見本)'!C24:V24,"099-5") +COUNTIF('技術職員有資格者名簿 (見本)'!C24:V24,"099-6"))),0,1)))</f>
        <v>0</v>
      </c>
      <c r="AM24" s="79">
        <v>0</v>
      </c>
      <c r="AN24" s="77">
        <v>0</v>
      </c>
      <c r="AO24" s="81">
        <f>IF(AM24+AN24=1,0,(IF(0=((COUNTIF('技術職員有資格者名簿 (見本)'!C24:V24,"075")+COUNTIF('技術職員有資格者名簿 (見本)'!C24:V24,"077")+COUNTIF('技術職員有資格者名簿 (見本)'!C24:V24,"072")+COUNTIF('技術職員有資格者名簿 (見本)'!C24:V24,"099-7"))),0,1)))</f>
        <v>0</v>
      </c>
    </row>
    <row r="25" spans="1:41" ht="50.1" customHeight="1" thickTop="1" thickBot="1">
      <c r="A25" s="161">
        <v>16</v>
      </c>
      <c r="B25" s="176"/>
      <c r="C25" s="182"/>
      <c r="D25" s="183" t="str">
        <f>IFERROR(VLOOKUP($C25,'[1]業者カード（B)における資格対照表'!$A:$F,6,FALSE),"")</f>
        <v/>
      </c>
      <c r="E25" s="182"/>
      <c r="F25" s="183" t="str">
        <f>IFERROR(VLOOKUP($E25,'[1]業者カード（B)における資格対照表'!$A:$F,6,FALSE),"")</f>
        <v/>
      </c>
      <c r="G25" s="182"/>
      <c r="H25" s="183" t="str">
        <f>IFERROR(VLOOKUP($G25,'[1]業者カード（B)における資格対照表'!$A:$F,6,FALSE),"")</f>
        <v/>
      </c>
      <c r="I25" s="182"/>
      <c r="J25" s="183" t="str">
        <f>IFERROR(VLOOKUP($I25,'[1]業者カード（B)における資格対照表'!$A:$F,6,FALSE),"")</f>
        <v/>
      </c>
      <c r="K25" s="182"/>
      <c r="L25" s="184" t="str">
        <f>IFERROR(VLOOKUP($K25,'[1]業者カード（B)における資格対照表'!$A:$F,6,FALSE),"")</f>
        <v/>
      </c>
      <c r="M25" s="182"/>
      <c r="N25" s="183" t="str">
        <f>IFERROR(VLOOKUP($M25,'[1]業者カード（B)における資格対照表'!$A:$F,6,FALSE),"")</f>
        <v/>
      </c>
      <c r="O25" s="182"/>
      <c r="P25" s="183" t="str">
        <f>IFERROR(VLOOKUP($O25,'[1]業者カード（B)における資格対照表'!$A:$F,6,FALSE),"")</f>
        <v/>
      </c>
      <c r="Q25" s="182"/>
      <c r="R25" s="183" t="str">
        <f>IFERROR(VLOOKUP($Q25,'[1]業者カード（B)における資格対照表'!$A:$F,6,FALSE),"")</f>
        <v/>
      </c>
      <c r="S25" s="182"/>
      <c r="T25" s="183" t="str">
        <f>IFERROR(VLOOKUP($S25,'[1]業者カード（B)における資格対照表'!$A:$F,6,FALSE),"")</f>
        <v/>
      </c>
      <c r="U25" s="185"/>
      <c r="V25" s="183" t="str">
        <f>IFERROR(VLOOKUP($U25,'[1]業者カード（B)における資格対照表'!$A:$F,6,FALSE),"")</f>
        <v/>
      </c>
      <c r="X25" s="76">
        <f>IF(COUNTIF('技術職員有資格者名簿 (見本)'!C25:V25,107)&gt;=1,1,0)</f>
        <v>0</v>
      </c>
      <c r="Y25" s="77">
        <f>IF(X25=1,0,(IF(0=((COUNTIF('技術職員有資格者名簿 (見本)'!$C25:$V25,208))),0,1)))</f>
        <v>0</v>
      </c>
      <c r="Z25" s="78">
        <f>IF(X25+Y25=1,0,(IF(0=((COUNTIF('技術職員有資格者名簿 (見本)'!C25:V25,"099-1"))),0,1)))</f>
        <v>0</v>
      </c>
      <c r="AA25" s="79">
        <f>IF(COUNTIF('技術職員有資格者名簿 (見本)'!C25:V25,137)+(COUNTIF('技術職員有資格者名簿 (見本)'!C25:V25,"078")+COUNTIF('技術職員有資格者名簿 (見本)'!C25:V25,"079"))&gt;=1,1,0)</f>
        <v>0</v>
      </c>
      <c r="AB25" s="77">
        <f>IF(AA25=1,0,(IF(0=((COUNTIF('技術職員有資格者名簿 (見本)'!$C25:$V25,238))),0,1)))</f>
        <v>0</v>
      </c>
      <c r="AC25" s="78">
        <f>IF(AA25+AB25=1,0,(IF(0=((COUNTIF('技術職員有資格者名簿 (見本)'!C25:V25,127)+COUNTIF('技術職員有資格者名簿 (見本)'!C25:V25,228)+COUNTIF('技術職員有資格者名簿 (見本)'!C25:V25,155)+COUNTIF('技術職員有資格者名簿 (見本)'!C25:V25,256)+COUNTIF('技術職員有資格者名簿 (見本)'!C25:V25,258)+COUNTIF('技術職員有資格者名簿 (見本)'!C25:V25,268)+COUNTIF('技術職員有資格者名簿 (見本)'!C25:V25,269)+COUNTIF('技術職員有資格者名簿 (見本)'!C25:V25,129)+COUNTIF('技術職員有資格者名簿 (見本)'!C25:V25,230)+COUNTIF('技術職員有資格者名簿 (見本)'!C25:V25,168)+COUNTIF('技術職員有資格者名簿 (見本)'!C25:V25,169)+COUNTIF('技術職員有資格者名簿 (見本)'!C25:V25,265)+COUNTIF('技術職員有資格者名簿 (見本)'!C25:V25,"062")+COUNTIF('技術職員有資格者名簿 (見本)'!C25:V25,"064")+COUNTIF('技術職員有資格者名簿 (見本)'!C25:V25,"076")+COUNTIF('技術職員有資格者名簿 (見本)'!C25:V25,"080")+COUNTIF('技術職員有資格者名簿 (見本)'!C25:V25,"099-2"))),0,1)))</f>
        <v>0</v>
      </c>
      <c r="AD25" s="79">
        <f>IF(COUNTIF('技術職員有資格者名簿 (見本)'!C25:V25,113)&gt;=1,1,0)</f>
        <v>0</v>
      </c>
      <c r="AE25" s="77">
        <f>IF(AD25=1,0,(IF(0=((COUNTIF('技術職員有資格者名簿 (見本)'!C25:V25,214)+COUNTIF('技術職員有資格者名簿 (見本)'!C25:V25,215)+COUNTIF('技術職員有資格者名簿 (見本)'!C25:V25,216) )),0,1)))</f>
        <v>0</v>
      </c>
      <c r="AF25" s="80">
        <f>IF(AD25+AE25=1,0,(IF(0=(COUNTIF('技術職員有資格者名簿 (見本)'!C25:V25,702)+COUNTIF('技術職員有資格者名簿 (見本)'!C25:V25,703)+COUNTIF('技術職員有資格者名簿 (見本)'!C25:V25,704)+COUNTIF('技術職員有資格者名簿 (見本)'!C25:V25,705 )+COUNTIF('技術職員有資格者名簿 (見本)'!C25:V25,706)+COUNTIF('技術職員有資格者名簿 (見本)'!C25:V25,707)+COUNTIF('技術職員有資格者名簿 (見本)'!C25:V25,708)+COUNTIF('技術職員有資格者名簿 (見本)'!C25:V25,722)+COUNTIF('技術職員有資格者名簿 (見本)'!C25:V25,723)+COUNTIF('技術職員有資格者名簿 (見本)'!C25:V25,724)+COUNTIF('技術職員有資格者名簿 (見本)'!C25:V25,725)+COUNTIF('技術職員有資格者名簿 (見本)'!C25:V25,726)+COUNTIF('技術職員有資格者名簿 (見本)'!C25:V25,727)+COUNTIF('技術職員有資格者名簿 (見本)'!C25:V25,728)+COUNTIF('技術職員有資格者名簿 (見本)'!C25:V25,729)+COUNTIF('技術職員有資格者名簿 (見本)'!C25:V25,730)+COUNTIF('技術職員有資格者名簿 (見本)'!C25:V25,731)+COUNTIF('技術職員有資格者名簿 (見本)'!C25:V25,732)+COUNTIF('技術職員有資格者名簿 (見本)'!C25:V25,710)+COUNTIF('技術職員有資格者名簿 (見本)'!C25:V25,711)+COUNTIF('技術職員有資格者名簿 (見本)'!C25:V25,712)+COUNTIF('技術職員有資格者名簿 (見本)'!C25:V25,713)+COUNTIF('技術職員有資格者名簿 (見本)'!C25:V25,714)+COUNTIF('技術職員有資格者名簿 (見本)'!C25:V25,715)+COUNTIF('技術職員有資格者名簿 (見本)'!C25:V25,716)+COUNTIF('技術職員有資格者名簿 (見本)'!C25:V25,717)+COUNTIF('技術職員有資格者名簿 (見本)'!C25:V25,718)+COUNTIF('技術職員有資格者名簿 (見本)'!C25:V25,719)+COUNTIF('技術職員有資格者名簿 (見本)'!C25:V25,720)+COUNTIF('技術職員有資格者名簿 (見本)'!C25:V25,781)+COUNTIF('技術職員有資格者名簿 (見本)'!C25:V25,782)+COUNTIF('技術職員有資格者名簿 (見本)'!C25:V25,783)+COUNTIF('技術職員有資格者名簿 (見本)'!C25:V25,784)+COUNTIF('技術職員有資格者名簿 (見本)'!C25:V25,785)+COUNTIF('技術職員有資格者名簿 (見本)'!C25:V25,786)+COUNTIF('技術職員有資格者名簿 (見本)'!C25:V25,787)+COUNTIF('技術職員有資格者名簿 (見本)'!C25:V25,788)+COUNTIF('技術職員有資格者名簿 (見本)'!C25:V25,789)+COUNTIF('技術職員有資格者名簿 (見本)'!C25:V25,790)+COUNTIF('技術職員有資格者名簿 (見本)'!C25:V25,791)+COUNTIF('技術職員有資格者名簿 (見本)'!C25:V25,792)+COUNTIF('技術職員有資格者名簿 (見本)'!C25:V25,793)+COUNTIF('技術職員有資格者名簿 (見本)'!C25:V25,794)+COUNTIF('技術職員有資格者名簿 (見本)'!C25:V25,795)+COUNTIF('技術職員有資格者名簿 (見本)'!C25:V25,796)+COUNTIF('技術職員有資格者名簿 (見本)'!C25:V25,797)+COUNTIF('技術職員有資格者名簿 (見本)'!C25:V25,798)+COUNTIF('技術職員有資格者名簿 (見本)'!C25:V25,799)+COUNTIF('技術職員有資格者名簿 (見本)'!C25:V25,800)+COUNTIF('技術職員有資格者名簿 (見本)'!C25:V25,751)+COUNTIF('技術職員有資格者名簿 (見本)'!C25:V25,752)+COUNTIF('技術職員有資格者名簿 (見本)'!C25:V25,753)+COUNTIF('技術職員有資格者名簿 (見本)'!C25:V25,754)+COUNTIF('技術職員有資格者名簿 (見本)'!C25:V25,755)+COUNTIF('技術職員有資格者名簿 (見本)'!C25:V25,756)+COUNTIF('技術職員有資格者名簿 (見本)'!C25:V25,757)+COUNTIF('技術職員有資格者名簿 (見本)'!C25:V25,758)+COUNTIF('技術職員有資格者名簿 (見本)'!C25:V25,759)+COUNTIF('技術職員有資格者名簿 (見本)'!C25:V25,760)+COUNTIF('技術職員有資格者名簿 (見本)'!C25:V25,761)+COUNTIF('技術職員有資格者名簿 (見本)'!C25:V25,762)+COUNTIF('技術職員有資格者名簿 (見本)'!C25:V25,763)+COUNTIF('技術職員有資格者名簿 (見本)'!C25:V25,764)+COUNTIF('技術職員有資格者名簿 (見本)'!C25:V25,765)+COUNTIF('技術職員有資格者名簿 (見本)'!C25:V25,766)+COUNTIF('技術職員有資格者名簿 (見本)'!C25:V25,767)+COUNTIF('技術職員有資格者名簿 (見本)'!C25:V25,768)+COUNTIF('技術職員有資格者名簿 (見本)'!C25:V25,769)+COUNTIF('技術職員有資格者名簿 (見本)'!C25:V25,770)+COUNTIF('技術職員有資格者名簿 (見本)'!C25:V25,771)+COUNTIF('技術職員有資格者名簿 (見本)'!C25:V25,772)+COUNTIF('技術職員有資格者名簿 (見本)'!C25:V25,127)+COUNTIF('技術職員有資格者名簿 (見本)'!C25:V25,228)+COUNTIF('技術職員有資格者名簿 (見本)'!C25:V25,155)+COUNTIF('技術職員有資格者名簿 (見本)'!C25:V25,256)+COUNTIF('技術職員有資格者名簿 (見本)'!C25:V25,258)+COUNTIF('技術職員有資格者名簿 (見本)'!C25:V25,268)+COUNTIF('技術職員有資格者名簿 (見本)'!C25:V25,269)+COUNTIF('技術職員有資格者名簿 (見本)'!C25:V25,129)+COUNTIF('技術職員有資格者名簿 (見本)'!C25:V25,230)+COUNTIF('技術職員有資格者名簿 (見本)'!C25:V25,168)+COUNTIF('技術職員有資格者名簿 (見本)'!C25:V25,169)+COUNTIF('技術職員有資格者名簿 (見本)'!C25:V25,265)+COUNTIF('技術職員有資格者名簿 (見本)'!C25:V25,"061")+COUNTIF('技術職員有資格者名簿 (見本)'!C25:V25,"081")+COUNTIF('技術職員有資格者名簿 (見本)'!C25:V25,"051")+COUNTIF('技術職員有資格者名簿 (見本)'!C25:V25,"052")+COUNTIF('技術職員有資格者名簿 (見本)'!C25:V25,"053")+COUNTIF('技術職員有資格者名簿 (見本)'!C25:V25,"099-3")),0,1)))</f>
        <v>0</v>
      </c>
      <c r="AG25" s="79">
        <v>0</v>
      </c>
      <c r="AH25" s="77">
        <v>0</v>
      </c>
      <c r="AI25" s="78">
        <f>IF(AG25+AH25=1,0,(IF(0=((COUNTIF('技術職員有資格者名簿 (見本)'!C25:V25,"074")+COUNTIF('技術職員有資格者名簿 (見本)'!C25:V25,"099-4"))),0,1)))</f>
        <v>0</v>
      </c>
      <c r="AJ25" s="79">
        <v>0</v>
      </c>
      <c r="AK25" s="77">
        <v>0</v>
      </c>
      <c r="AL25" s="81">
        <f>IF(AJ25+AK25=1,0,(IF(0=((COUNTIF('技術職員有資格者名簿 (見本)'!C25:V25,"071")+COUNTIF('技術職員有資格者名簿 (見本)'!C25:V25,801)+COUNTIF('技術職員有資格者名簿 (見本)'!C25:V25,802)+COUNTIF('技術職員有資格者名簿 (見本)'!C25:V25,803)+COUNTIF('技術職員有資格者名簿 (見本)'!C25:V25,804)+COUNTIF('技術職員有資格者名簿 (見本)'!C25:V25,805)+COUNTIF('技術職員有資格者名簿 (見本)'!C25:V25,806)+COUNTIF('技術職員有資格者名簿 (見本)'!C25:V25,807)+COUNTIF('技術職員有資格者名簿 (見本)'!C25:V25,808)+COUNTIF('技術職員有資格者名簿 (見本)'!C25:V25,"073")+COUNTIF('技術職員有資格者名簿 (見本)'!C25:V25,"082")+COUNTIF('技術職員有資格者名簿 (見本)'!C25:V25,"099-5") +COUNTIF('技術職員有資格者名簿 (見本)'!C25:V25,"099-6"))),0,1)))</f>
        <v>0</v>
      </c>
      <c r="AM25" s="79">
        <v>0</v>
      </c>
      <c r="AN25" s="77">
        <v>0</v>
      </c>
      <c r="AO25" s="81">
        <f>IF(AM25+AN25=1,0,(IF(0=((COUNTIF('技術職員有資格者名簿 (見本)'!C25:V25,"075")+COUNTIF('技術職員有資格者名簿 (見本)'!C25:V25,"077")+COUNTIF('技術職員有資格者名簿 (見本)'!C25:V25,"072")+COUNTIF('技術職員有資格者名簿 (見本)'!C25:V25,"099-7"))),0,1)))</f>
        <v>0</v>
      </c>
    </row>
    <row r="26" spans="1:41" ht="50.1" customHeight="1" thickTop="1" thickBot="1">
      <c r="A26" s="160">
        <v>17</v>
      </c>
      <c r="B26" s="176"/>
      <c r="C26" s="186"/>
      <c r="D26" s="187" t="str">
        <f>IFERROR(VLOOKUP($C26,'[1]業者カード（B)における資格対照表'!$A:$F,6,FALSE),"")</f>
        <v/>
      </c>
      <c r="E26" s="186"/>
      <c r="F26" s="187" t="str">
        <f>IFERROR(VLOOKUP($E26,'[1]業者カード（B)における資格対照表'!$A:$F,6,FALSE),"")</f>
        <v/>
      </c>
      <c r="G26" s="186"/>
      <c r="H26" s="187" t="str">
        <f>IFERROR(VLOOKUP($G26,'[1]業者カード（B)における資格対照表'!$A:$F,6,FALSE),"")</f>
        <v/>
      </c>
      <c r="I26" s="186"/>
      <c r="J26" s="187" t="str">
        <f>IFERROR(VLOOKUP($I26,'[1]業者カード（B)における資格対照表'!$A:$F,6,FALSE),"")</f>
        <v/>
      </c>
      <c r="K26" s="186"/>
      <c r="L26" s="188" t="str">
        <f>IFERROR(VLOOKUP($K26,'[1]業者カード（B)における資格対照表'!$A:$F,6,FALSE),"")</f>
        <v/>
      </c>
      <c r="M26" s="186"/>
      <c r="N26" s="187" t="str">
        <f>IFERROR(VLOOKUP($M26,'[1]業者カード（B)における資格対照表'!$A:$F,6,FALSE),"")</f>
        <v/>
      </c>
      <c r="O26" s="186"/>
      <c r="P26" s="187" t="str">
        <f>IFERROR(VLOOKUP($O26,'[1]業者カード（B)における資格対照表'!$A:$F,6,FALSE),"")</f>
        <v/>
      </c>
      <c r="Q26" s="186"/>
      <c r="R26" s="187" t="str">
        <f>IFERROR(VLOOKUP($Q26,'[1]業者カード（B)における資格対照表'!$A:$F,6,FALSE),"")</f>
        <v/>
      </c>
      <c r="S26" s="186"/>
      <c r="T26" s="187" t="str">
        <f>IFERROR(VLOOKUP($S26,'[1]業者カード（B)における資格対照表'!$A:$F,6,FALSE),"")</f>
        <v/>
      </c>
      <c r="U26" s="189"/>
      <c r="V26" s="187" t="str">
        <f>IFERROR(VLOOKUP($U26,'[1]業者カード（B)における資格対照表'!$A:$F,6,FALSE),"")</f>
        <v/>
      </c>
      <c r="X26" s="76">
        <f>IF(COUNTIF('技術職員有資格者名簿 (見本)'!C26:V26,107)&gt;=1,1,0)</f>
        <v>0</v>
      </c>
      <c r="Y26" s="77">
        <f>IF(X26=1,0,(IF(0=((COUNTIF('技術職員有資格者名簿 (見本)'!$C26:$V26,208))),0,1)))</f>
        <v>0</v>
      </c>
      <c r="Z26" s="78">
        <f>IF(X26+Y26=1,0,(IF(0=((COUNTIF('技術職員有資格者名簿 (見本)'!C26:V26,"099-1"))),0,1)))</f>
        <v>0</v>
      </c>
      <c r="AA26" s="79">
        <f>IF(COUNTIF('技術職員有資格者名簿 (見本)'!C26:V26,137)+(COUNTIF('技術職員有資格者名簿 (見本)'!C26:V26,"078")+COUNTIF('技術職員有資格者名簿 (見本)'!C26:V26,"079"))&gt;=1,1,0)</f>
        <v>0</v>
      </c>
      <c r="AB26" s="77">
        <f>IF(AA26=1,0,(IF(0=((COUNTIF('技術職員有資格者名簿 (見本)'!$C26:$V26,238))),0,1)))</f>
        <v>0</v>
      </c>
      <c r="AC26" s="78">
        <f>IF(AA26+AB26=1,0,(IF(0=((COUNTIF('技術職員有資格者名簿 (見本)'!C26:V26,127)+COUNTIF('技術職員有資格者名簿 (見本)'!C26:V26,228)+COUNTIF('技術職員有資格者名簿 (見本)'!C26:V26,155)+COUNTIF('技術職員有資格者名簿 (見本)'!C26:V26,256)+COUNTIF('技術職員有資格者名簿 (見本)'!C26:V26,258)+COUNTIF('技術職員有資格者名簿 (見本)'!C26:V26,268)+COUNTIF('技術職員有資格者名簿 (見本)'!C26:V26,269)+COUNTIF('技術職員有資格者名簿 (見本)'!C26:V26,129)+COUNTIF('技術職員有資格者名簿 (見本)'!C26:V26,230)+COUNTIF('技術職員有資格者名簿 (見本)'!C26:V26,168)+COUNTIF('技術職員有資格者名簿 (見本)'!C26:V26,169)+COUNTIF('技術職員有資格者名簿 (見本)'!C26:V26,265)+COUNTIF('技術職員有資格者名簿 (見本)'!C26:V26,"062")+COUNTIF('技術職員有資格者名簿 (見本)'!C26:V26,"064")+COUNTIF('技術職員有資格者名簿 (見本)'!C26:V26,"076")+COUNTIF('技術職員有資格者名簿 (見本)'!C26:V26,"080")+COUNTIF('技術職員有資格者名簿 (見本)'!C26:V26,"099-2"))),0,1)))</f>
        <v>0</v>
      </c>
      <c r="AD26" s="79">
        <f>IF(COUNTIF('技術職員有資格者名簿 (見本)'!C26:V26,113)&gt;=1,1,0)</f>
        <v>0</v>
      </c>
      <c r="AE26" s="77">
        <f>IF(AD26=1,0,(IF(0=((COUNTIF('技術職員有資格者名簿 (見本)'!C26:V26,214)+COUNTIF('技術職員有資格者名簿 (見本)'!C26:V26,215)+COUNTIF('技術職員有資格者名簿 (見本)'!C26:V26,216) )),0,1)))</f>
        <v>0</v>
      </c>
      <c r="AF26" s="80">
        <f>IF(AD26+AE26=1,0,(IF(0=(COUNTIF('技術職員有資格者名簿 (見本)'!C26:V26,702)+COUNTIF('技術職員有資格者名簿 (見本)'!C26:V26,703)+COUNTIF('技術職員有資格者名簿 (見本)'!C26:V26,704)+COUNTIF('技術職員有資格者名簿 (見本)'!C26:V26,705 )+COUNTIF('技術職員有資格者名簿 (見本)'!C26:V26,706)+COUNTIF('技術職員有資格者名簿 (見本)'!C26:V26,707)+COUNTIF('技術職員有資格者名簿 (見本)'!C26:V26,708)+COUNTIF('技術職員有資格者名簿 (見本)'!C26:V26,722)+COUNTIF('技術職員有資格者名簿 (見本)'!C26:V26,723)+COUNTIF('技術職員有資格者名簿 (見本)'!C26:V26,724)+COUNTIF('技術職員有資格者名簿 (見本)'!C26:V26,725)+COUNTIF('技術職員有資格者名簿 (見本)'!C26:V26,726)+COUNTIF('技術職員有資格者名簿 (見本)'!C26:V26,727)+COUNTIF('技術職員有資格者名簿 (見本)'!C26:V26,728)+COUNTIF('技術職員有資格者名簿 (見本)'!C26:V26,729)+COUNTIF('技術職員有資格者名簿 (見本)'!C26:V26,730)+COUNTIF('技術職員有資格者名簿 (見本)'!C26:V26,731)+COUNTIF('技術職員有資格者名簿 (見本)'!C26:V26,732)+COUNTIF('技術職員有資格者名簿 (見本)'!C26:V26,710)+COUNTIF('技術職員有資格者名簿 (見本)'!C26:V26,711)+COUNTIF('技術職員有資格者名簿 (見本)'!C26:V26,712)+COUNTIF('技術職員有資格者名簿 (見本)'!C26:V26,713)+COUNTIF('技術職員有資格者名簿 (見本)'!C26:V26,714)+COUNTIF('技術職員有資格者名簿 (見本)'!C26:V26,715)+COUNTIF('技術職員有資格者名簿 (見本)'!C26:V26,716)+COUNTIF('技術職員有資格者名簿 (見本)'!C26:V26,717)+COUNTIF('技術職員有資格者名簿 (見本)'!C26:V26,718)+COUNTIF('技術職員有資格者名簿 (見本)'!C26:V26,719)+COUNTIF('技術職員有資格者名簿 (見本)'!C26:V26,720)+COUNTIF('技術職員有資格者名簿 (見本)'!C26:V26,781)+COUNTIF('技術職員有資格者名簿 (見本)'!C26:V26,782)+COUNTIF('技術職員有資格者名簿 (見本)'!C26:V26,783)+COUNTIF('技術職員有資格者名簿 (見本)'!C26:V26,784)+COUNTIF('技術職員有資格者名簿 (見本)'!C26:V26,785)+COUNTIF('技術職員有資格者名簿 (見本)'!C26:V26,786)+COUNTIF('技術職員有資格者名簿 (見本)'!C26:V26,787)+COUNTIF('技術職員有資格者名簿 (見本)'!C26:V26,788)+COUNTIF('技術職員有資格者名簿 (見本)'!C26:V26,789)+COUNTIF('技術職員有資格者名簿 (見本)'!C26:V26,790)+COUNTIF('技術職員有資格者名簿 (見本)'!C26:V26,791)+COUNTIF('技術職員有資格者名簿 (見本)'!C26:V26,792)+COUNTIF('技術職員有資格者名簿 (見本)'!C26:V26,793)+COUNTIF('技術職員有資格者名簿 (見本)'!C26:V26,794)+COUNTIF('技術職員有資格者名簿 (見本)'!C26:V26,795)+COUNTIF('技術職員有資格者名簿 (見本)'!C26:V26,796)+COUNTIF('技術職員有資格者名簿 (見本)'!C26:V26,797)+COUNTIF('技術職員有資格者名簿 (見本)'!C26:V26,798)+COUNTIF('技術職員有資格者名簿 (見本)'!C26:V26,799)+COUNTIF('技術職員有資格者名簿 (見本)'!C26:V26,800)+COUNTIF('技術職員有資格者名簿 (見本)'!C26:V26,751)+COUNTIF('技術職員有資格者名簿 (見本)'!C26:V26,752)+COUNTIF('技術職員有資格者名簿 (見本)'!C26:V26,753)+COUNTIF('技術職員有資格者名簿 (見本)'!C26:V26,754)+COUNTIF('技術職員有資格者名簿 (見本)'!C26:V26,755)+COUNTIF('技術職員有資格者名簿 (見本)'!C26:V26,756)+COUNTIF('技術職員有資格者名簿 (見本)'!C26:V26,757)+COUNTIF('技術職員有資格者名簿 (見本)'!C26:V26,758)+COUNTIF('技術職員有資格者名簿 (見本)'!C26:V26,759)+COUNTIF('技術職員有資格者名簿 (見本)'!C26:V26,760)+COUNTIF('技術職員有資格者名簿 (見本)'!C26:V26,761)+COUNTIF('技術職員有資格者名簿 (見本)'!C26:V26,762)+COUNTIF('技術職員有資格者名簿 (見本)'!C26:V26,763)+COUNTIF('技術職員有資格者名簿 (見本)'!C26:V26,764)+COUNTIF('技術職員有資格者名簿 (見本)'!C26:V26,765)+COUNTIF('技術職員有資格者名簿 (見本)'!C26:V26,766)+COUNTIF('技術職員有資格者名簿 (見本)'!C26:V26,767)+COUNTIF('技術職員有資格者名簿 (見本)'!C26:V26,768)+COUNTIF('技術職員有資格者名簿 (見本)'!C26:V26,769)+COUNTIF('技術職員有資格者名簿 (見本)'!C26:V26,770)+COUNTIF('技術職員有資格者名簿 (見本)'!C26:V26,771)+COUNTIF('技術職員有資格者名簿 (見本)'!C26:V26,772)+COUNTIF('技術職員有資格者名簿 (見本)'!C26:V26,127)+COUNTIF('技術職員有資格者名簿 (見本)'!C26:V26,228)+COUNTIF('技術職員有資格者名簿 (見本)'!C26:V26,155)+COUNTIF('技術職員有資格者名簿 (見本)'!C26:V26,256)+COUNTIF('技術職員有資格者名簿 (見本)'!C26:V26,258)+COUNTIF('技術職員有資格者名簿 (見本)'!C26:V26,268)+COUNTIF('技術職員有資格者名簿 (見本)'!C26:V26,269)+COUNTIF('技術職員有資格者名簿 (見本)'!C26:V26,129)+COUNTIF('技術職員有資格者名簿 (見本)'!C26:V26,230)+COUNTIF('技術職員有資格者名簿 (見本)'!C26:V26,168)+COUNTIF('技術職員有資格者名簿 (見本)'!C26:V26,169)+COUNTIF('技術職員有資格者名簿 (見本)'!C26:V26,265)+COUNTIF('技術職員有資格者名簿 (見本)'!C26:V26,"061")+COUNTIF('技術職員有資格者名簿 (見本)'!C26:V26,"081")+COUNTIF('技術職員有資格者名簿 (見本)'!C26:V26,"051")+COUNTIF('技術職員有資格者名簿 (見本)'!C26:V26,"052")+COUNTIF('技術職員有資格者名簿 (見本)'!C26:V26,"053")+COUNTIF('技術職員有資格者名簿 (見本)'!C26:V26,"099-3")),0,1)))</f>
        <v>0</v>
      </c>
      <c r="AG26" s="79">
        <v>0</v>
      </c>
      <c r="AH26" s="77">
        <v>0</v>
      </c>
      <c r="AI26" s="78">
        <f>IF(AG26+AH26=1,0,(IF(0=((COUNTIF('技術職員有資格者名簿 (見本)'!C26:V26,"074")+COUNTIF('技術職員有資格者名簿 (見本)'!C26:V26,"099-4"))),0,1)))</f>
        <v>0</v>
      </c>
      <c r="AJ26" s="79">
        <v>0</v>
      </c>
      <c r="AK26" s="77">
        <v>0</v>
      </c>
      <c r="AL26" s="81">
        <f>IF(AJ26+AK26=1,0,(IF(0=((COUNTIF('技術職員有資格者名簿 (見本)'!C26:V26,"071")+COUNTIF('技術職員有資格者名簿 (見本)'!C26:V26,801)+COUNTIF('技術職員有資格者名簿 (見本)'!C26:V26,802)+COUNTIF('技術職員有資格者名簿 (見本)'!C26:V26,803)+COUNTIF('技術職員有資格者名簿 (見本)'!C26:V26,804)+COUNTIF('技術職員有資格者名簿 (見本)'!C26:V26,805)+COUNTIF('技術職員有資格者名簿 (見本)'!C26:V26,806)+COUNTIF('技術職員有資格者名簿 (見本)'!C26:V26,807)+COUNTIF('技術職員有資格者名簿 (見本)'!C26:V26,808)+COUNTIF('技術職員有資格者名簿 (見本)'!C26:V26,"073")+COUNTIF('技術職員有資格者名簿 (見本)'!C26:V26,"082")+COUNTIF('技術職員有資格者名簿 (見本)'!C26:V26,"099-5") +COUNTIF('技術職員有資格者名簿 (見本)'!C26:V26,"099-6"))),0,1)))</f>
        <v>0</v>
      </c>
      <c r="AM26" s="79">
        <v>0</v>
      </c>
      <c r="AN26" s="77">
        <v>0</v>
      </c>
      <c r="AO26" s="81">
        <f>IF(AM26+AN26=1,0,(IF(0=((COUNTIF('技術職員有資格者名簿 (見本)'!C26:V26,"075")+COUNTIF('技術職員有資格者名簿 (見本)'!C26:V26,"077")+COUNTIF('技術職員有資格者名簿 (見本)'!C26:V26,"072")+COUNTIF('技術職員有資格者名簿 (見本)'!C26:V26,"099-7"))),0,1)))</f>
        <v>0</v>
      </c>
    </row>
    <row r="27" spans="1:41" ht="12.75" customHeight="1" thickTop="1" thickBot="1">
      <c r="A27" s="503"/>
      <c r="B27" s="393"/>
      <c r="C27" s="393"/>
      <c r="D27" s="393"/>
      <c r="E27" s="393"/>
      <c r="F27" s="393"/>
      <c r="G27" s="393"/>
      <c r="H27" s="393"/>
      <c r="I27" s="393"/>
      <c r="J27" s="393"/>
      <c r="K27" s="393"/>
      <c r="L27" s="393"/>
      <c r="M27" s="393"/>
      <c r="N27" s="393"/>
      <c r="O27" s="393"/>
      <c r="P27" s="393"/>
      <c r="Q27" s="393"/>
      <c r="R27" s="393"/>
      <c r="S27" s="393"/>
      <c r="T27" s="393"/>
      <c r="U27" s="393"/>
      <c r="V27" s="393"/>
    </row>
    <row r="28" spans="1:41" ht="23.25" customHeight="1" thickBot="1">
      <c r="A28" s="399"/>
      <c r="B28" s="399"/>
      <c r="C28" s="399"/>
      <c r="D28" s="399"/>
      <c r="E28" s="399"/>
      <c r="F28" s="399"/>
      <c r="G28" s="399"/>
      <c r="H28" s="399"/>
      <c r="I28" s="399"/>
      <c r="J28" s="399"/>
      <c r="K28" s="399"/>
      <c r="L28" s="399"/>
      <c r="M28" s="399"/>
      <c r="N28" s="399"/>
      <c r="O28" s="399"/>
      <c r="P28" s="399"/>
      <c r="Q28" s="399"/>
      <c r="R28" s="399"/>
      <c r="S28" s="399"/>
      <c r="T28" s="399"/>
      <c r="U28" s="399"/>
      <c r="V28" s="399"/>
      <c r="X28" s="163">
        <f t="shared" ref="X28:AO28" si="0">SUM(X10:X27)</f>
        <v>1</v>
      </c>
      <c r="Y28" s="164">
        <f t="shared" si="0"/>
        <v>0</v>
      </c>
      <c r="Z28" s="165">
        <f t="shared" si="0"/>
        <v>0</v>
      </c>
      <c r="AA28" s="166">
        <f t="shared" si="0"/>
        <v>2</v>
      </c>
      <c r="AB28" s="167">
        <f t="shared" si="0"/>
        <v>1</v>
      </c>
      <c r="AC28" s="168">
        <f t="shared" si="0"/>
        <v>2</v>
      </c>
      <c r="AD28" s="163">
        <f t="shared" si="0"/>
        <v>1</v>
      </c>
      <c r="AE28" s="164">
        <f t="shared" si="0"/>
        <v>0</v>
      </c>
      <c r="AF28" s="165">
        <f t="shared" si="0"/>
        <v>1</v>
      </c>
      <c r="AG28" s="166">
        <f t="shared" si="0"/>
        <v>0</v>
      </c>
      <c r="AH28" s="167">
        <f t="shared" si="0"/>
        <v>0</v>
      </c>
      <c r="AI28" s="168">
        <f t="shared" si="0"/>
        <v>0</v>
      </c>
      <c r="AJ28" s="163">
        <f t="shared" si="0"/>
        <v>0</v>
      </c>
      <c r="AK28" s="167">
        <f t="shared" si="0"/>
        <v>0</v>
      </c>
      <c r="AL28" s="168">
        <f t="shared" si="0"/>
        <v>0</v>
      </c>
      <c r="AM28" s="163">
        <f t="shared" si="0"/>
        <v>0</v>
      </c>
      <c r="AN28" s="164">
        <f t="shared" si="0"/>
        <v>0</v>
      </c>
      <c r="AO28" s="165">
        <f t="shared" si="0"/>
        <v>0</v>
      </c>
    </row>
  </sheetData>
  <mergeCells count="16">
    <mergeCell ref="O1:P1"/>
    <mergeCell ref="Q1:V1"/>
    <mergeCell ref="A6:T6"/>
    <mergeCell ref="A28:V28"/>
    <mergeCell ref="AJ8:AL8"/>
    <mergeCell ref="A5:T5"/>
    <mergeCell ref="A2:V2"/>
    <mergeCell ref="AM8:AO8"/>
    <mergeCell ref="C9:V9"/>
    <mergeCell ref="A27:V27"/>
    <mergeCell ref="A4:T4"/>
    <mergeCell ref="AG8:AI8"/>
    <mergeCell ref="A8:V8"/>
    <mergeCell ref="X8:Z8"/>
    <mergeCell ref="AA8:AC8"/>
    <mergeCell ref="AD8:AF8"/>
  </mergeCells>
  <phoneticPr fontId="11"/>
  <conditionalFormatting sqref="C10:C26 E10:E26 G10:G26 I10:I26 K10:K26 M10:M26 O10:O26 Q10:Q26 S10:S26 U10:U26">
    <cfRule type="expression" dxfId="0" priority="1" stopIfTrue="1">
      <formula>COUNTIF($C10:$V10,C10)&gt;1</formula>
    </cfRule>
  </conditionalFormatting>
  <dataValidations count="1">
    <dataValidation allowBlank="1" showInputMessage="1" showErrorMessage="1" errorTitle="データの重複" error="入力したコードが重複しています。" sqref="T10:T26 R10:R26 P10:P26 N10:N26 L10:L26 J10:J26 H10:H26 F10:F26 D10:D26 V10:V26" xr:uid="{00000000-0002-0000-0600-000000000000}"/>
  </dataValidations>
  <printOptions horizontalCentered="1"/>
  <pageMargins left="0.35433070866141736" right="0.19685039370078741" top="0.78740157480314965" bottom="0.59055118110236227" header="0.51181102362204722" footer="0.51181102362204722"/>
  <pageSetup paperSize="9" scale="4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コードなし" error="登録のあるコード番号を入力してください。" xr:uid="{00000000-0002-0000-0600-000001000000}">
          <x14:formula1>
            <xm:f>'\\Ls520d508\契約検査課\⑫令和４年度\18_入札参加資格申請\Ｒ4からの提出様式改正検討\コンサル\[コンサル）市内、準市内、県内（本社が沖縄県内）提出書類一覧表、業者カード、実績調書、技術者名簿.xlsx]業者カード（B)における資格対照表'!#REF!</xm:f>
          </x14:formula1>
          <xm:sqref>U10:U26 S10:S26 Q10:Q26 O10:O26 M10:M26 K10:K26 I10:I26 G10:G26 E10:E26 C10:C26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業者カードＡ</vt:lpstr>
      <vt:lpstr>業者カードB</vt:lpstr>
      <vt:lpstr>技術職員有資格者名簿</vt:lpstr>
      <vt:lpstr>業者カードＡ (記入例)</vt:lpstr>
      <vt:lpstr>業者カード（B)における資格対照表</vt:lpstr>
      <vt:lpstr>非表示にする＿プルダウン用</vt:lpstr>
      <vt:lpstr>技術職員有資格者名簿 (見本)</vt:lpstr>
      <vt:lpstr>技術職員有資格者名簿!Print_Area</vt:lpstr>
      <vt:lpstr>'技術職員有資格者名簿 (見本)'!Print_Area</vt:lpstr>
      <vt:lpstr>'業者カード（B)における資格対照表'!Print_Area</vt:lpstr>
      <vt:lpstr>業者カードＡ!Print_Area</vt:lpstr>
      <vt:lpstr>'業者カードＡ (記入例)'!Print_Area</vt:lpstr>
      <vt:lpstr>業者カードB!Print_Area</vt:lpstr>
      <vt:lpstr>技術職員有資格者名簿!Print_Titles</vt:lpstr>
      <vt:lpstr>'業者カード（B)における資格対照表'!Print_Titles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我如古 誉幸</cp:lastModifiedBy>
  <cp:lastPrinted>2025-12-04T04:55:15Z</cp:lastPrinted>
  <dcterms:created xsi:type="dcterms:W3CDTF">2008-01-17T23:58:58Z</dcterms:created>
  <dcterms:modified xsi:type="dcterms:W3CDTF">2025-12-04T04:55:29Z</dcterms:modified>
</cp:coreProperties>
</file>